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08D2D5B-7306-4085-849A-069C42475D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79" i="1" l="1"/>
  <c r="F479" i="1" s="1"/>
  <c r="G479" i="1" s="1"/>
  <c r="K479" i="1" s="1"/>
  <c r="Q479" i="1"/>
  <c r="E480" i="1"/>
  <c r="F480" i="1"/>
  <c r="G480" i="1" s="1"/>
  <c r="K480" i="1" s="1"/>
  <c r="Q480" i="1"/>
  <c r="E481" i="1"/>
  <c r="F481" i="1"/>
  <c r="G481" i="1"/>
  <c r="K481" i="1"/>
  <c r="Q481" i="1"/>
  <c r="E482" i="1"/>
  <c r="F482" i="1"/>
  <c r="G482" i="1" s="1"/>
  <c r="K482" i="1" s="1"/>
  <c r="Q482" i="1"/>
  <c r="E483" i="1"/>
  <c r="F483" i="1" s="1"/>
  <c r="G483" i="1" s="1"/>
  <c r="K483" i="1" s="1"/>
  <c r="Q483" i="1"/>
  <c r="E484" i="1"/>
  <c r="F484" i="1"/>
  <c r="G484" i="1" s="1"/>
  <c r="K484" i="1" s="1"/>
  <c r="Q484" i="1"/>
  <c r="E485" i="1"/>
  <c r="F485" i="1"/>
  <c r="G485" i="1"/>
  <c r="K485" i="1"/>
  <c r="Q485" i="1"/>
  <c r="E486" i="1"/>
  <c r="F486" i="1"/>
  <c r="G486" i="1" s="1"/>
  <c r="K486" i="1" s="1"/>
  <c r="Q486" i="1"/>
  <c r="E487" i="1"/>
  <c r="F487" i="1" s="1"/>
  <c r="G487" i="1" s="1"/>
  <c r="K487" i="1" s="1"/>
  <c r="Q487" i="1"/>
  <c r="E488" i="1"/>
  <c r="F488" i="1"/>
  <c r="G488" i="1" s="1"/>
  <c r="K488" i="1" s="1"/>
  <c r="Q488" i="1"/>
  <c r="E394" i="1"/>
  <c r="F394" i="1" s="1"/>
  <c r="G394" i="1" s="1"/>
  <c r="K394" i="1" s="1"/>
  <c r="Q394" i="1"/>
  <c r="E477" i="1"/>
  <c r="F477" i="1" s="1"/>
  <c r="G477" i="1" s="1"/>
  <c r="K477" i="1" s="1"/>
  <c r="Q477" i="1"/>
  <c r="E478" i="1"/>
  <c r="F478" i="1" s="1"/>
  <c r="G478" i="1" s="1"/>
  <c r="K478" i="1" s="1"/>
  <c r="Q478" i="1"/>
  <c r="C7" i="1"/>
  <c r="C8" i="1"/>
  <c r="C9" i="1"/>
  <c r="D9" i="1"/>
  <c r="F16" i="1"/>
  <c r="F17" i="1" s="1"/>
  <c r="C17" i="1"/>
  <c r="E21" i="1"/>
  <c r="F21" i="1" s="1"/>
  <c r="G21" i="1" s="1"/>
  <c r="H21" i="1" s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 s="1"/>
  <c r="G29" i="1" s="1"/>
  <c r="H29" i="1" s="1"/>
  <c r="Q29" i="1"/>
  <c r="E30" i="1"/>
  <c r="F30" i="1"/>
  <c r="G30" i="1" s="1"/>
  <c r="H30" i="1" s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/>
  <c r="G36" i="1"/>
  <c r="H36" i="1" s="1"/>
  <c r="Q36" i="1"/>
  <c r="E37" i="1"/>
  <c r="F37" i="1"/>
  <c r="G37" i="1" s="1"/>
  <c r="H37" i="1" s="1"/>
  <c r="Q37" i="1"/>
  <c r="E38" i="1"/>
  <c r="F38" i="1" s="1"/>
  <c r="G38" i="1" s="1"/>
  <c r="H38" i="1" s="1"/>
  <c r="Q38" i="1"/>
  <c r="E39" i="1"/>
  <c r="F39" i="1" s="1"/>
  <c r="G39" i="1" s="1"/>
  <c r="H39" i="1" s="1"/>
  <c r="Q39" i="1"/>
  <c r="E40" i="1"/>
  <c r="F40" i="1" s="1"/>
  <c r="G40" i="1"/>
  <c r="H40" i="1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/>
  <c r="G45" i="1" s="1"/>
  <c r="H45" i="1" s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 s="1"/>
  <c r="G50" i="1" s="1"/>
  <c r="H50" i="1" s="1"/>
  <c r="Q50" i="1"/>
  <c r="E51" i="1"/>
  <c r="F51" i="1" s="1"/>
  <c r="G51" i="1" s="1"/>
  <c r="H51" i="1"/>
  <c r="Q51" i="1"/>
  <c r="E52" i="1"/>
  <c r="E282" i="2" s="1"/>
  <c r="Q52" i="1"/>
  <c r="E53" i="1"/>
  <c r="F53" i="1"/>
  <c r="G53" i="1" s="1"/>
  <c r="H53" i="1" s="1"/>
  <c r="Q53" i="1"/>
  <c r="E54" i="1"/>
  <c r="F54" i="1" s="1"/>
  <c r="G54" i="1" s="1"/>
  <c r="H54" i="1" s="1"/>
  <c r="Q54" i="1"/>
  <c r="E55" i="1"/>
  <c r="F55" i="1" s="1"/>
  <c r="G55" i="1" s="1"/>
  <c r="H55" i="1" s="1"/>
  <c r="Q55" i="1"/>
  <c r="E56" i="1"/>
  <c r="F56" i="1" s="1"/>
  <c r="G56" i="1"/>
  <c r="H56" i="1" s="1"/>
  <c r="Q56" i="1"/>
  <c r="E57" i="1"/>
  <c r="F57" i="1" s="1"/>
  <c r="G57" i="1" s="1"/>
  <c r="H57" i="1" s="1"/>
  <c r="Q57" i="1"/>
  <c r="E58" i="1"/>
  <c r="F58" i="1" s="1"/>
  <c r="G58" i="1" s="1"/>
  <c r="H58" i="1" s="1"/>
  <c r="Q58" i="1"/>
  <c r="E59" i="1"/>
  <c r="F59" i="1" s="1"/>
  <c r="G59" i="1" s="1"/>
  <c r="H59" i="1" s="1"/>
  <c r="Q59" i="1"/>
  <c r="E60" i="1"/>
  <c r="F60" i="1"/>
  <c r="G60" i="1" s="1"/>
  <c r="H60" i="1" s="1"/>
  <c r="Q60" i="1"/>
  <c r="E61" i="1"/>
  <c r="E291" i="2" s="1"/>
  <c r="Q61" i="1"/>
  <c r="E62" i="1"/>
  <c r="F62" i="1"/>
  <c r="G62" i="1" s="1"/>
  <c r="H62" i="1" s="1"/>
  <c r="Q62" i="1"/>
  <c r="E63" i="1"/>
  <c r="F63" i="1" s="1"/>
  <c r="G63" i="1" s="1"/>
  <c r="H63" i="1" s="1"/>
  <c r="Q63" i="1"/>
  <c r="E64" i="1"/>
  <c r="F64" i="1" s="1"/>
  <c r="G64" i="1" s="1"/>
  <c r="H64" i="1" s="1"/>
  <c r="Q64" i="1"/>
  <c r="E65" i="1"/>
  <c r="F65" i="1" s="1"/>
  <c r="G65" i="1" s="1"/>
  <c r="H65" i="1" s="1"/>
  <c r="Q65" i="1"/>
  <c r="E66" i="1"/>
  <c r="F66" i="1" s="1"/>
  <c r="G66" i="1" s="1"/>
  <c r="H66" i="1" s="1"/>
  <c r="Q66" i="1"/>
  <c r="E67" i="1"/>
  <c r="F67" i="1" s="1"/>
  <c r="G67" i="1" s="1"/>
  <c r="H67" i="1" s="1"/>
  <c r="Q67" i="1"/>
  <c r="E68" i="1"/>
  <c r="F68" i="1" s="1"/>
  <c r="G68" i="1" s="1"/>
  <c r="H68" i="1" s="1"/>
  <c r="Q68" i="1"/>
  <c r="E69" i="1"/>
  <c r="F69" i="1" s="1"/>
  <c r="G69" i="1" s="1"/>
  <c r="H69" i="1" s="1"/>
  <c r="Q69" i="1"/>
  <c r="E70" i="1"/>
  <c r="F70" i="1" s="1"/>
  <c r="G70" i="1" s="1"/>
  <c r="H70" i="1" s="1"/>
  <c r="Q70" i="1"/>
  <c r="E71" i="1"/>
  <c r="F71" i="1" s="1"/>
  <c r="G71" i="1" s="1"/>
  <c r="H71" i="1" s="1"/>
  <c r="Q71" i="1"/>
  <c r="E72" i="1"/>
  <c r="F72" i="1" s="1"/>
  <c r="G72" i="1" s="1"/>
  <c r="H72" i="1" s="1"/>
  <c r="Q72" i="1"/>
  <c r="E73" i="1"/>
  <c r="E303" i="2" s="1"/>
  <c r="Q73" i="1"/>
  <c r="E74" i="1"/>
  <c r="F74" i="1" s="1"/>
  <c r="G74" i="1" s="1"/>
  <c r="H74" i="1" s="1"/>
  <c r="Q74" i="1"/>
  <c r="E75" i="1"/>
  <c r="F75" i="1" s="1"/>
  <c r="G75" i="1" s="1"/>
  <c r="H75" i="1"/>
  <c r="Q75" i="1"/>
  <c r="E76" i="1"/>
  <c r="F76" i="1" s="1"/>
  <c r="G76" i="1" s="1"/>
  <c r="H76" i="1" s="1"/>
  <c r="Q76" i="1"/>
  <c r="E77" i="1"/>
  <c r="F77" i="1"/>
  <c r="G77" i="1" s="1"/>
  <c r="H77" i="1" s="1"/>
  <c r="Q77" i="1"/>
  <c r="E78" i="1"/>
  <c r="F78" i="1" s="1"/>
  <c r="G78" i="1" s="1"/>
  <c r="H78" i="1" s="1"/>
  <c r="Q78" i="1"/>
  <c r="E79" i="1"/>
  <c r="F79" i="1" s="1"/>
  <c r="G79" i="1" s="1"/>
  <c r="H79" i="1" s="1"/>
  <c r="Q79" i="1"/>
  <c r="E80" i="1"/>
  <c r="F80" i="1" s="1"/>
  <c r="G80" i="1" s="1"/>
  <c r="H80" i="1" s="1"/>
  <c r="Q80" i="1"/>
  <c r="E81" i="1"/>
  <c r="F81" i="1" s="1"/>
  <c r="G81" i="1" s="1"/>
  <c r="H81" i="1" s="1"/>
  <c r="Q81" i="1"/>
  <c r="E82" i="1"/>
  <c r="F82" i="1" s="1"/>
  <c r="G82" i="1" s="1"/>
  <c r="H82" i="1" s="1"/>
  <c r="Q82" i="1"/>
  <c r="E83" i="1"/>
  <c r="F83" i="1" s="1"/>
  <c r="G83" i="1" s="1"/>
  <c r="H83" i="1" s="1"/>
  <c r="Q83" i="1"/>
  <c r="E84" i="1"/>
  <c r="F84" i="1" s="1"/>
  <c r="G84" i="1" s="1"/>
  <c r="H84" i="1" s="1"/>
  <c r="Q84" i="1"/>
  <c r="E85" i="1"/>
  <c r="F85" i="1" s="1"/>
  <c r="G85" i="1" s="1"/>
  <c r="H85" i="1" s="1"/>
  <c r="Q85" i="1"/>
  <c r="E86" i="1"/>
  <c r="F86" i="1" s="1"/>
  <c r="G86" i="1" s="1"/>
  <c r="H86" i="1" s="1"/>
  <c r="Q86" i="1"/>
  <c r="E87" i="1"/>
  <c r="F87" i="1" s="1"/>
  <c r="G87" i="1" s="1"/>
  <c r="H87" i="1" s="1"/>
  <c r="Q87" i="1"/>
  <c r="E88" i="1"/>
  <c r="F88" i="1" s="1"/>
  <c r="G88" i="1" s="1"/>
  <c r="H88" i="1" s="1"/>
  <c r="Q88" i="1"/>
  <c r="E89" i="1"/>
  <c r="F89" i="1" s="1"/>
  <c r="G89" i="1" s="1"/>
  <c r="H89" i="1" s="1"/>
  <c r="Q89" i="1"/>
  <c r="E90" i="1"/>
  <c r="F90" i="1" s="1"/>
  <c r="G90" i="1" s="1"/>
  <c r="H90" i="1" s="1"/>
  <c r="Q90" i="1"/>
  <c r="E91" i="1"/>
  <c r="F91" i="1" s="1"/>
  <c r="G91" i="1" s="1"/>
  <c r="H91" i="1" s="1"/>
  <c r="Q91" i="1"/>
  <c r="E92" i="1"/>
  <c r="F92" i="1" s="1"/>
  <c r="G92" i="1" s="1"/>
  <c r="H92" i="1" s="1"/>
  <c r="Q92" i="1"/>
  <c r="E93" i="1"/>
  <c r="F93" i="1"/>
  <c r="G93" i="1" s="1"/>
  <c r="H93" i="1" s="1"/>
  <c r="Q93" i="1"/>
  <c r="E94" i="1"/>
  <c r="E324" i="2" s="1"/>
  <c r="Q94" i="1"/>
  <c r="E95" i="1"/>
  <c r="F95" i="1" s="1"/>
  <c r="G95" i="1" s="1"/>
  <c r="H95" i="1" s="1"/>
  <c r="Q95" i="1"/>
  <c r="E96" i="1"/>
  <c r="F96" i="1" s="1"/>
  <c r="G96" i="1" s="1"/>
  <c r="H96" i="1" s="1"/>
  <c r="Q96" i="1"/>
  <c r="E97" i="1"/>
  <c r="E327" i="2" s="1"/>
  <c r="Q97" i="1"/>
  <c r="E98" i="1"/>
  <c r="F98" i="1" s="1"/>
  <c r="G98" i="1" s="1"/>
  <c r="H98" i="1" s="1"/>
  <c r="Q98" i="1"/>
  <c r="E99" i="1"/>
  <c r="F99" i="1" s="1"/>
  <c r="G99" i="1" s="1"/>
  <c r="H99" i="1"/>
  <c r="Q99" i="1"/>
  <c r="E100" i="1"/>
  <c r="E330" i="2" s="1"/>
  <c r="Q100" i="1"/>
  <c r="E101" i="1"/>
  <c r="F101" i="1" s="1"/>
  <c r="G101" i="1" s="1"/>
  <c r="H101" i="1" s="1"/>
  <c r="Q101" i="1"/>
  <c r="E102" i="1"/>
  <c r="E332" i="2" s="1"/>
  <c r="Q102" i="1"/>
  <c r="E103" i="1"/>
  <c r="F103" i="1" s="1"/>
  <c r="G103" i="1" s="1"/>
  <c r="H103" i="1" s="1"/>
  <c r="Q103" i="1"/>
  <c r="E104" i="1"/>
  <c r="F104" i="1" s="1"/>
  <c r="G104" i="1" s="1"/>
  <c r="H104" i="1" s="1"/>
  <c r="Q104" i="1"/>
  <c r="E105" i="1"/>
  <c r="F105" i="1" s="1"/>
  <c r="G105" i="1" s="1"/>
  <c r="H105" i="1" s="1"/>
  <c r="Q105" i="1"/>
  <c r="E106" i="1"/>
  <c r="F106" i="1" s="1"/>
  <c r="G106" i="1" s="1"/>
  <c r="H106" i="1" s="1"/>
  <c r="Q106" i="1"/>
  <c r="E107" i="1"/>
  <c r="F107" i="1" s="1"/>
  <c r="G107" i="1" s="1"/>
  <c r="H107" i="1" s="1"/>
  <c r="Q107" i="1"/>
  <c r="E108" i="1"/>
  <c r="F108" i="1"/>
  <c r="G108" i="1"/>
  <c r="H108" i="1" s="1"/>
  <c r="Q108" i="1"/>
  <c r="E109" i="1"/>
  <c r="F109" i="1" s="1"/>
  <c r="G109" i="1" s="1"/>
  <c r="H109" i="1" s="1"/>
  <c r="Q109" i="1"/>
  <c r="E110" i="1"/>
  <c r="F110" i="1"/>
  <c r="G110" i="1" s="1"/>
  <c r="H110" i="1" s="1"/>
  <c r="Q110" i="1"/>
  <c r="E111" i="1"/>
  <c r="F111" i="1"/>
  <c r="G111" i="1" s="1"/>
  <c r="H111" i="1" s="1"/>
  <c r="Q111" i="1"/>
  <c r="E112" i="1"/>
  <c r="F112" i="1"/>
  <c r="G112" i="1"/>
  <c r="H112" i="1" s="1"/>
  <c r="Q112" i="1"/>
  <c r="E113" i="1"/>
  <c r="E343" i="2" s="1"/>
  <c r="Q113" i="1"/>
  <c r="E114" i="1"/>
  <c r="F114" i="1" s="1"/>
  <c r="G114" i="1" s="1"/>
  <c r="H114" i="1" s="1"/>
  <c r="Q114" i="1"/>
  <c r="E115" i="1"/>
  <c r="F115" i="1" s="1"/>
  <c r="G115" i="1" s="1"/>
  <c r="H115" i="1" s="1"/>
  <c r="Q115" i="1"/>
  <c r="E116" i="1"/>
  <c r="E346" i="2" s="1"/>
  <c r="Q116" i="1"/>
  <c r="E117" i="1"/>
  <c r="F117" i="1"/>
  <c r="G117" i="1" s="1"/>
  <c r="H117" i="1" s="1"/>
  <c r="Q117" i="1"/>
  <c r="E118" i="1"/>
  <c r="F118" i="1"/>
  <c r="G118" i="1" s="1"/>
  <c r="H118" i="1" s="1"/>
  <c r="Q118" i="1"/>
  <c r="E119" i="1"/>
  <c r="F119" i="1" s="1"/>
  <c r="G119" i="1" s="1"/>
  <c r="H119" i="1" s="1"/>
  <c r="Q119" i="1"/>
  <c r="E120" i="1"/>
  <c r="F120" i="1"/>
  <c r="G120" i="1"/>
  <c r="H120" i="1" s="1"/>
  <c r="Q120" i="1"/>
  <c r="E121" i="1"/>
  <c r="E351" i="2" s="1"/>
  <c r="Q121" i="1"/>
  <c r="E122" i="1"/>
  <c r="F122" i="1" s="1"/>
  <c r="G122" i="1" s="1"/>
  <c r="H122" i="1" s="1"/>
  <c r="Q122" i="1"/>
  <c r="E123" i="1"/>
  <c r="F123" i="1" s="1"/>
  <c r="G123" i="1" s="1"/>
  <c r="H123" i="1" s="1"/>
  <c r="Q123" i="1"/>
  <c r="E124" i="1"/>
  <c r="E354" i="2" s="1"/>
  <c r="Q124" i="1"/>
  <c r="E125" i="1"/>
  <c r="E355" i="2" s="1"/>
  <c r="Q125" i="1"/>
  <c r="E126" i="1"/>
  <c r="F126" i="1"/>
  <c r="G126" i="1" s="1"/>
  <c r="H126" i="1" s="1"/>
  <c r="Q126" i="1"/>
  <c r="E127" i="1"/>
  <c r="F127" i="1" s="1"/>
  <c r="G127" i="1" s="1"/>
  <c r="H127" i="1" s="1"/>
  <c r="Q127" i="1"/>
  <c r="E128" i="1"/>
  <c r="F128" i="1" s="1"/>
  <c r="G128" i="1" s="1"/>
  <c r="H128" i="1" s="1"/>
  <c r="Q128" i="1"/>
  <c r="E129" i="1"/>
  <c r="F129" i="1"/>
  <c r="G129" i="1" s="1"/>
  <c r="H129" i="1" s="1"/>
  <c r="Q129" i="1"/>
  <c r="E130" i="1"/>
  <c r="F130" i="1" s="1"/>
  <c r="G130" i="1" s="1"/>
  <c r="H130" i="1" s="1"/>
  <c r="Q130" i="1"/>
  <c r="E131" i="1"/>
  <c r="F131" i="1" s="1"/>
  <c r="G131" i="1" s="1"/>
  <c r="H131" i="1" s="1"/>
  <c r="Q131" i="1"/>
  <c r="E132" i="1"/>
  <c r="F132" i="1" s="1"/>
  <c r="G132" i="1" s="1"/>
  <c r="H132" i="1" s="1"/>
  <c r="Q132" i="1"/>
  <c r="E133" i="1"/>
  <c r="F133" i="1" s="1"/>
  <c r="G133" i="1" s="1"/>
  <c r="H133" i="1" s="1"/>
  <c r="Q133" i="1"/>
  <c r="E134" i="1"/>
  <c r="F134" i="1"/>
  <c r="G134" i="1" s="1"/>
  <c r="H134" i="1" s="1"/>
  <c r="Q134" i="1"/>
  <c r="E135" i="1"/>
  <c r="F135" i="1" s="1"/>
  <c r="G135" i="1" s="1"/>
  <c r="H135" i="1" s="1"/>
  <c r="Q135" i="1"/>
  <c r="E136" i="1"/>
  <c r="F136" i="1"/>
  <c r="G136" i="1" s="1"/>
  <c r="H136" i="1" s="1"/>
  <c r="Q136" i="1"/>
  <c r="E137" i="1"/>
  <c r="F137" i="1"/>
  <c r="G137" i="1" s="1"/>
  <c r="H137" i="1" s="1"/>
  <c r="Q137" i="1"/>
  <c r="E138" i="1"/>
  <c r="F138" i="1" s="1"/>
  <c r="G138" i="1" s="1"/>
  <c r="H138" i="1" s="1"/>
  <c r="Q138" i="1"/>
  <c r="E139" i="1"/>
  <c r="F139" i="1" s="1"/>
  <c r="G139" i="1" s="1"/>
  <c r="H139" i="1" s="1"/>
  <c r="Q139" i="1"/>
  <c r="E140" i="1"/>
  <c r="F140" i="1" s="1"/>
  <c r="G140" i="1" s="1"/>
  <c r="H140" i="1" s="1"/>
  <c r="Q140" i="1"/>
  <c r="E141" i="1"/>
  <c r="E371" i="2" s="1"/>
  <c r="Q141" i="1"/>
  <c r="E142" i="1"/>
  <c r="F142" i="1" s="1"/>
  <c r="G142" i="1" s="1"/>
  <c r="H142" i="1" s="1"/>
  <c r="Q142" i="1"/>
  <c r="E143" i="1"/>
  <c r="F143" i="1" s="1"/>
  <c r="G143" i="1" s="1"/>
  <c r="H143" i="1" s="1"/>
  <c r="Q143" i="1"/>
  <c r="E144" i="1"/>
  <c r="F144" i="1" s="1"/>
  <c r="G144" i="1" s="1"/>
  <c r="H144" i="1" s="1"/>
  <c r="Q144" i="1"/>
  <c r="E145" i="1"/>
  <c r="F145" i="1"/>
  <c r="G145" i="1" s="1"/>
  <c r="H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/>
  <c r="G148" i="1" s="1"/>
  <c r="I148" i="1" s="1"/>
  <c r="Q148" i="1"/>
  <c r="E149" i="1"/>
  <c r="F149" i="1" s="1"/>
  <c r="G149" i="1" s="1"/>
  <c r="I149" i="1" s="1"/>
  <c r="Q149" i="1"/>
  <c r="E150" i="1"/>
  <c r="E15" i="2" s="1"/>
  <c r="F150" i="1"/>
  <c r="G150" i="1" s="1"/>
  <c r="I150" i="1" s="1"/>
  <c r="Q150" i="1"/>
  <c r="E151" i="1"/>
  <c r="F151" i="1"/>
  <c r="G151" i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 s="1"/>
  <c r="G158" i="1" s="1"/>
  <c r="I158" i="1" s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E26" i="2" s="1"/>
  <c r="Q161" i="1"/>
  <c r="E162" i="1"/>
  <c r="F162" i="1" s="1"/>
  <c r="G162" i="1" s="1"/>
  <c r="I162" i="1" s="1"/>
  <c r="Q162" i="1"/>
  <c r="E163" i="1"/>
  <c r="F163" i="1" s="1"/>
  <c r="G163" i="1" s="1"/>
  <c r="I163" i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/>
  <c r="Q171" i="1"/>
  <c r="E172" i="1"/>
  <c r="F172" i="1" s="1"/>
  <c r="G172" i="1" s="1"/>
  <c r="I172" i="1" s="1"/>
  <c r="Q172" i="1"/>
  <c r="E173" i="1"/>
  <c r="F173" i="1"/>
  <c r="G173" i="1" s="1"/>
  <c r="I173" i="1" s="1"/>
  <c r="Q173" i="1"/>
  <c r="E174" i="1"/>
  <c r="F174" i="1"/>
  <c r="G174" i="1" s="1"/>
  <c r="I174" i="1" s="1"/>
  <c r="Q174" i="1"/>
  <c r="E175" i="1"/>
  <c r="F175" i="1" s="1"/>
  <c r="G175" i="1" s="1"/>
  <c r="I175" i="1" s="1"/>
  <c r="Q175" i="1"/>
  <c r="E176" i="1"/>
  <c r="F176" i="1"/>
  <c r="G176" i="1"/>
  <c r="I176" i="1" s="1"/>
  <c r="Q176" i="1"/>
  <c r="E177" i="1"/>
  <c r="F177" i="1" s="1"/>
  <c r="G177" i="1" s="1"/>
  <c r="I177" i="1" s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/>
  <c r="G181" i="1" s="1"/>
  <c r="I181" i="1" s="1"/>
  <c r="Q181" i="1"/>
  <c r="E182" i="1"/>
  <c r="F182" i="1"/>
  <c r="G182" i="1" s="1"/>
  <c r="I182" i="1" s="1"/>
  <c r="Q182" i="1"/>
  <c r="E183" i="1"/>
  <c r="F183" i="1" s="1"/>
  <c r="G183" i="1" s="1"/>
  <c r="I183" i="1" s="1"/>
  <c r="Q183" i="1"/>
  <c r="E184" i="1"/>
  <c r="F184" i="1"/>
  <c r="G184" i="1" s="1"/>
  <c r="I184" i="1" s="1"/>
  <c r="Q184" i="1"/>
  <c r="E185" i="1"/>
  <c r="F185" i="1" s="1"/>
  <c r="G185" i="1" s="1"/>
  <c r="Q185" i="1"/>
  <c r="E186" i="1"/>
  <c r="F186" i="1"/>
  <c r="G186" i="1" s="1"/>
  <c r="I186" i="1" s="1"/>
  <c r="Q186" i="1"/>
  <c r="E187" i="1"/>
  <c r="F187" i="1" s="1"/>
  <c r="G187" i="1" s="1"/>
  <c r="I187" i="1" s="1"/>
  <c r="Q187" i="1"/>
  <c r="E188" i="1"/>
  <c r="E49" i="2" s="1"/>
  <c r="Q188" i="1"/>
  <c r="E189" i="1"/>
  <c r="F189" i="1"/>
  <c r="G189" i="1" s="1"/>
  <c r="I189" i="1" s="1"/>
  <c r="Q189" i="1"/>
  <c r="E190" i="1"/>
  <c r="E51" i="2" s="1"/>
  <c r="Q190" i="1"/>
  <c r="E191" i="1"/>
  <c r="F191" i="1" s="1"/>
  <c r="G191" i="1" s="1"/>
  <c r="I191" i="1" s="1"/>
  <c r="Q191" i="1"/>
  <c r="E192" i="1"/>
  <c r="F192" i="1" s="1"/>
  <c r="G192" i="1" s="1"/>
  <c r="Q192" i="1"/>
  <c r="E193" i="1"/>
  <c r="F193" i="1" s="1"/>
  <c r="G193" i="1" s="1"/>
  <c r="I193" i="1" s="1"/>
  <c r="Q193" i="1"/>
  <c r="E194" i="1"/>
  <c r="F194" i="1" s="1"/>
  <c r="G194" i="1" s="1"/>
  <c r="I194" i="1" s="1"/>
  <c r="Q194" i="1"/>
  <c r="E195" i="1"/>
  <c r="F195" i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/>
  <c r="I197" i="1" s="1"/>
  <c r="Q197" i="1"/>
  <c r="E198" i="1"/>
  <c r="F198" i="1"/>
  <c r="G198" i="1" s="1"/>
  <c r="I198" i="1" s="1"/>
  <c r="Q198" i="1"/>
  <c r="E199" i="1"/>
  <c r="E60" i="2" s="1"/>
  <c r="Q199" i="1"/>
  <c r="E200" i="1"/>
  <c r="F200" i="1"/>
  <c r="G200" i="1" s="1"/>
  <c r="I200" i="1" s="1"/>
  <c r="Q200" i="1"/>
  <c r="E201" i="1"/>
  <c r="F201" i="1"/>
  <c r="G201" i="1"/>
  <c r="I201" i="1" s="1"/>
  <c r="Q201" i="1"/>
  <c r="E202" i="1"/>
  <c r="F202" i="1" s="1"/>
  <c r="G202" i="1" s="1"/>
  <c r="I202" i="1" s="1"/>
  <c r="Q202" i="1"/>
  <c r="E203" i="1"/>
  <c r="F203" i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/>
  <c r="I205" i="1" s="1"/>
  <c r="Q205" i="1"/>
  <c r="E206" i="1"/>
  <c r="F206" i="1"/>
  <c r="G206" i="1" s="1"/>
  <c r="I206" i="1" s="1"/>
  <c r="Q206" i="1"/>
  <c r="E207" i="1"/>
  <c r="F207" i="1"/>
  <c r="G207" i="1" s="1"/>
  <c r="I207" i="1" s="1"/>
  <c r="Q207" i="1"/>
  <c r="E208" i="1"/>
  <c r="E69" i="2" s="1"/>
  <c r="Q208" i="1"/>
  <c r="E209" i="1"/>
  <c r="E70" i="2" s="1"/>
  <c r="Q209" i="1"/>
  <c r="E210" i="1"/>
  <c r="F210" i="1" s="1"/>
  <c r="G210" i="1" s="1"/>
  <c r="I210" i="1" s="1"/>
  <c r="Q210" i="1"/>
  <c r="E211" i="1"/>
  <c r="E72" i="2" s="1"/>
  <c r="Q211" i="1"/>
  <c r="E212" i="1"/>
  <c r="F212" i="1" s="1"/>
  <c r="G212" i="1" s="1"/>
  <c r="I212" i="1" s="1"/>
  <c r="Q212" i="1"/>
  <c r="E213" i="1"/>
  <c r="F213" i="1" s="1"/>
  <c r="G213" i="1"/>
  <c r="I213" i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/>
  <c r="G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/>
  <c r="G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 s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I236" i="1" s="1"/>
  <c r="Q236" i="1"/>
  <c r="E237" i="1"/>
  <c r="F237" i="1" s="1"/>
  <c r="G237" i="1" s="1"/>
  <c r="I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E100" i="2" s="1"/>
  <c r="Q240" i="1"/>
  <c r="E241" i="1"/>
  <c r="F241" i="1" s="1"/>
  <c r="G241" i="1" s="1"/>
  <c r="I241" i="1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/>
  <c r="G245" i="1" s="1"/>
  <c r="I245" i="1" s="1"/>
  <c r="Q245" i="1"/>
  <c r="E246" i="1"/>
  <c r="F246" i="1" s="1"/>
  <c r="G246" i="1" s="1"/>
  <c r="I246" i="1" s="1"/>
  <c r="Q246" i="1"/>
  <c r="E247" i="1"/>
  <c r="F247" i="1"/>
  <c r="G247" i="1" s="1"/>
  <c r="I247" i="1" s="1"/>
  <c r="Q247" i="1"/>
  <c r="E248" i="1"/>
  <c r="F248" i="1" s="1"/>
  <c r="G248" i="1" s="1"/>
  <c r="I248" i="1" s="1"/>
  <c r="Q248" i="1"/>
  <c r="E249" i="1"/>
  <c r="F249" i="1" s="1"/>
  <c r="G249" i="1" s="1"/>
  <c r="I249" i="1" s="1"/>
  <c r="Q249" i="1"/>
  <c r="E250" i="1"/>
  <c r="F250" i="1"/>
  <c r="G250" i="1" s="1"/>
  <c r="I250" i="1" s="1"/>
  <c r="Q250" i="1"/>
  <c r="E251" i="1"/>
  <c r="F251" i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E261" i="1"/>
  <c r="F261" i="1"/>
  <c r="G261" i="1" s="1"/>
  <c r="I261" i="1" s="1"/>
  <c r="Q261" i="1"/>
  <c r="E262" i="1"/>
  <c r="F262" i="1" s="1"/>
  <c r="G262" i="1" s="1"/>
  <c r="I262" i="1" s="1"/>
  <c r="Q262" i="1"/>
  <c r="E263" i="1"/>
  <c r="F263" i="1" s="1"/>
  <c r="G263" i="1" s="1"/>
  <c r="I263" i="1" s="1"/>
  <c r="Q263" i="1"/>
  <c r="E264" i="1"/>
  <c r="F264" i="1" s="1"/>
  <c r="G264" i="1" s="1"/>
  <c r="I264" i="1" s="1"/>
  <c r="Q264" i="1"/>
  <c r="E265" i="1"/>
  <c r="F265" i="1" s="1"/>
  <c r="G265" i="1" s="1"/>
  <c r="I265" i="1" s="1"/>
  <c r="Q265" i="1"/>
  <c r="E266" i="1"/>
  <c r="F266" i="1" s="1"/>
  <c r="G266" i="1" s="1"/>
  <c r="I266" i="1" s="1"/>
  <c r="Q266" i="1"/>
  <c r="E267" i="1"/>
  <c r="F267" i="1"/>
  <c r="G267" i="1" s="1"/>
  <c r="I267" i="1" s="1"/>
  <c r="Q267" i="1"/>
  <c r="E268" i="1"/>
  <c r="E126" i="2" s="1"/>
  <c r="Q268" i="1"/>
  <c r="E269" i="1"/>
  <c r="F269" i="1" s="1"/>
  <c r="G269" i="1" s="1"/>
  <c r="I269" i="1" s="1"/>
  <c r="Q269" i="1"/>
  <c r="E270" i="1"/>
  <c r="F270" i="1"/>
  <c r="G270" i="1" s="1"/>
  <c r="I270" i="1" s="1"/>
  <c r="Q270" i="1"/>
  <c r="E271" i="1"/>
  <c r="F271" i="1" s="1"/>
  <c r="G271" i="1" s="1"/>
  <c r="I271" i="1" s="1"/>
  <c r="Q271" i="1"/>
  <c r="E272" i="1"/>
  <c r="F272" i="1" s="1"/>
  <c r="G272" i="1" s="1"/>
  <c r="H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/>
  <c r="G275" i="1" s="1"/>
  <c r="I275" i="1" s="1"/>
  <c r="Q275" i="1"/>
  <c r="E276" i="1"/>
  <c r="E134" i="2" s="1"/>
  <c r="Q276" i="1"/>
  <c r="E277" i="1"/>
  <c r="F277" i="1"/>
  <c r="G277" i="1"/>
  <c r="I277" i="1"/>
  <c r="Q277" i="1"/>
  <c r="E278" i="1"/>
  <c r="E136" i="2" s="1"/>
  <c r="Q278" i="1"/>
  <c r="E279" i="1"/>
  <c r="F279" i="1"/>
  <c r="G279" i="1"/>
  <c r="I279" i="1" s="1"/>
  <c r="Q279" i="1"/>
  <c r="E280" i="1"/>
  <c r="F280" i="1" s="1"/>
  <c r="G280" i="1" s="1"/>
  <c r="I280" i="1" s="1"/>
  <c r="Q280" i="1"/>
  <c r="E281" i="1"/>
  <c r="F281" i="1" s="1"/>
  <c r="G281" i="1" s="1"/>
  <c r="I281" i="1" s="1"/>
  <c r="Q281" i="1"/>
  <c r="E282" i="1"/>
  <c r="F282" i="1"/>
  <c r="G282" i="1"/>
  <c r="I282" i="1" s="1"/>
  <c r="Q282" i="1"/>
  <c r="E283" i="1"/>
  <c r="E141" i="2" s="1"/>
  <c r="Q283" i="1"/>
  <c r="E284" i="1"/>
  <c r="F284" i="1"/>
  <c r="G284" i="1" s="1"/>
  <c r="I284" i="1" s="1"/>
  <c r="Q284" i="1"/>
  <c r="E285" i="1"/>
  <c r="F285" i="1" s="1"/>
  <c r="G285" i="1" s="1"/>
  <c r="I285" i="1" s="1"/>
  <c r="Q285" i="1"/>
  <c r="E286" i="1"/>
  <c r="F286" i="1"/>
  <c r="G286" i="1"/>
  <c r="I286" i="1" s="1"/>
  <c r="Q286" i="1"/>
  <c r="E287" i="1"/>
  <c r="F287" i="1"/>
  <c r="G287" i="1" s="1"/>
  <c r="I287" i="1" s="1"/>
  <c r="Q287" i="1"/>
  <c r="E288" i="1"/>
  <c r="F288" i="1" s="1"/>
  <c r="G288" i="1" s="1"/>
  <c r="I288" i="1" s="1"/>
  <c r="Q288" i="1"/>
  <c r="E289" i="1"/>
  <c r="F289" i="1" s="1"/>
  <c r="G289" i="1" s="1"/>
  <c r="I289" i="1" s="1"/>
  <c r="Q289" i="1"/>
  <c r="E290" i="1"/>
  <c r="F290" i="1"/>
  <c r="G290" i="1" s="1"/>
  <c r="I290" i="1" s="1"/>
  <c r="Q290" i="1"/>
  <c r="E291" i="1"/>
  <c r="F291" i="1"/>
  <c r="G291" i="1" s="1"/>
  <c r="I291" i="1" s="1"/>
  <c r="Q291" i="1"/>
  <c r="E292" i="1"/>
  <c r="F292" i="1" s="1"/>
  <c r="G292" i="1" s="1"/>
  <c r="I292" i="1" s="1"/>
  <c r="Q292" i="1"/>
  <c r="E293" i="1"/>
  <c r="F293" i="1" s="1"/>
  <c r="G293" i="1" s="1"/>
  <c r="I293" i="1" s="1"/>
  <c r="Q293" i="1"/>
  <c r="E294" i="1"/>
  <c r="F294" i="1" s="1"/>
  <c r="G294" i="1" s="1"/>
  <c r="I294" i="1" s="1"/>
  <c r="Q294" i="1"/>
  <c r="E295" i="1"/>
  <c r="F295" i="1"/>
  <c r="G295" i="1"/>
  <c r="I295" i="1" s="1"/>
  <c r="Q295" i="1"/>
  <c r="E296" i="1"/>
  <c r="F296" i="1" s="1"/>
  <c r="G296" i="1" s="1"/>
  <c r="I296" i="1" s="1"/>
  <c r="Q296" i="1"/>
  <c r="E297" i="1"/>
  <c r="F297" i="1" s="1"/>
  <c r="G297" i="1" s="1"/>
  <c r="I297" i="1" s="1"/>
  <c r="Q297" i="1"/>
  <c r="E298" i="1"/>
  <c r="F298" i="1"/>
  <c r="G298" i="1"/>
  <c r="I298" i="1" s="1"/>
  <c r="Q298" i="1"/>
  <c r="E299" i="1"/>
  <c r="F299" i="1" s="1"/>
  <c r="G299" i="1" s="1"/>
  <c r="I299" i="1" s="1"/>
  <c r="Q299" i="1"/>
  <c r="E300" i="1"/>
  <c r="F300" i="1" s="1"/>
  <c r="G300" i="1" s="1"/>
  <c r="I300" i="1" s="1"/>
  <c r="Q300" i="1"/>
  <c r="E301" i="1"/>
  <c r="F301" i="1"/>
  <c r="G301" i="1"/>
  <c r="I301" i="1" s="1"/>
  <c r="Q301" i="1"/>
  <c r="E302" i="1"/>
  <c r="F302" i="1" s="1"/>
  <c r="G302" i="1" s="1"/>
  <c r="I302" i="1" s="1"/>
  <c r="Q302" i="1"/>
  <c r="E303" i="1"/>
  <c r="F303" i="1"/>
  <c r="G303" i="1" s="1"/>
  <c r="I303" i="1" s="1"/>
  <c r="Q303" i="1"/>
  <c r="E304" i="1"/>
  <c r="F304" i="1" s="1"/>
  <c r="G304" i="1" s="1"/>
  <c r="I304" i="1" s="1"/>
  <c r="Q304" i="1"/>
  <c r="E305" i="1"/>
  <c r="F305" i="1" s="1"/>
  <c r="G305" i="1" s="1"/>
  <c r="I305" i="1" s="1"/>
  <c r="Q305" i="1"/>
  <c r="E306" i="1"/>
  <c r="F306" i="1"/>
  <c r="G306" i="1" s="1"/>
  <c r="I306" i="1" s="1"/>
  <c r="Q306" i="1"/>
  <c r="E307" i="1"/>
  <c r="F307" i="1" s="1"/>
  <c r="G307" i="1" s="1"/>
  <c r="I307" i="1" s="1"/>
  <c r="Q307" i="1"/>
  <c r="E308" i="1"/>
  <c r="F308" i="1"/>
  <c r="G308" i="1" s="1"/>
  <c r="I308" i="1" s="1"/>
  <c r="Q308" i="1"/>
  <c r="E309" i="1"/>
  <c r="F309" i="1"/>
  <c r="G309" i="1" s="1"/>
  <c r="I309" i="1" s="1"/>
  <c r="Q309" i="1"/>
  <c r="E310" i="1"/>
  <c r="F310" i="1"/>
  <c r="G310" i="1"/>
  <c r="I310" i="1" s="1"/>
  <c r="Q310" i="1"/>
  <c r="E311" i="1"/>
  <c r="E169" i="2" s="1"/>
  <c r="Q311" i="1"/>
  <c r="E312" i="1"/>
  <c r="F312" i="1" s="1"/>
  <c r="G312" i="1" s="1"/>
  <c r="I312" i="1" s="1"/>
  <c r="Q312" i="1"/>
  <c r="E313" i="1"/>
  <c r="F313" i="1" s="1"/>
  <c r="G313" i="1" s="1"/>
  <c r="I313" i="1" s="1"/>
  <c r="Q313" i="1"/>
  <c r="E314" i="1"/>
  <c r="E173" i="2" s="1"/>
  <c r="Q314" i="1"/>
  <c r="E315" i="1"/>
  <c r="F315" i="1" s="1"/>
  <c r="G315" i="1" s="1"/>
  <c r="I315" i="1" s="1"/>
  <c r="Q315" i="1"/>
  <c r="E316" i="1"/>
  <c r="F316" i="1"/>
  <c r="G316" i="1" s="1"/>
  <c r="I316" i="1" s="1"/>
  <c r="Q316" i="1"/>
  <c r="E317" i="1"/>
  <c r="E176" i="2" s="1"/>
  <c r="Q317" i="1"/>
  <c r="E318" i="1"/>
  <c r="F318" i="1"/>
  <c r="G318" i="1" s="1"/>
  <c r="I318" i="1" s="1"/>
  <c r="Q318" i="1"/>
  <c r="E319" i="1"/>
  <c r="F319" i="1"/>
  <c r="G319" i="1" s="1"/>
  <c r="I319" i="1" s="1"/>
  <c r="Q319" i="1"/>
  <c r="E320" i="1"/>
  <c r="F320" i="1" s="1"/>
  <c r="G320" i="1" s="1"/>
  <c r="I320" i="1" s="1"/>
  <c r="Q320" i="1"/>
  <c r="E321" i="1"/>
  <c r="F321" i="1" s="1"/>
  <c r="G321" i="1" s="1"/>
  <c r="I321" i="1" s="1"/>
  <c r="Q321" i="1"/>
  <c r="E322" i="1"/>
  <c r="F322" i="1" s="1"/>
  <c r="G322" i="1" s="1"/>
  <c r="I322" i="1" s="1"/>
  <c r="Q322" i="1"/>
  <c r="E323" i="1"/>
  <c r="F323" i="1" s="1"/>
  <c r="G323" i="1" s="1"/>
  <c r="I323" i="1" s="1"/>
  <c r="Q323" i="1"/>
  <c r="E324" i="1"/>
  <c r="F324" i="1"/>
  <c r="G324" i="1" s="1"/>
  <c r="I324" i="1" s="1"/>
  <c r="Q324" i="1"/>
  <c r="E325" i="1"/>
  <c r="F325" i="1" s="1"/>
  <c r="G325" i="1" s="1"/>
  <c r="I325" i="1" s="1"/>
  <c r="Q325" i="1"/>
  <c r="E326" i="1"/>
  <c r="F326" i="1"/>
  <c r="G326" i="1" s="1"/>
  <c r="I326" i="1" s="1"/>
  <c r="Q326" i="1"/>
  <c r="E327" i="1"/>
  <c r="F327" i="1"/>
  <c r="G327" i="1" s="1"/>
  <c r="I327" i="1" s="1"/>
  <c r="Q327" i="1"/>
  <c r="E328" i="1"/>
  <c r="F328" i="1" s="1"/>
  <c r="G328" i="1" s="1"/>
  <c r="I328" i="1" s="1"/>
  <c r="Q328" i="1"/>
  <c r="E329" i="1"/>
  <c r="F329" i="1" s="1"/>
  <c r="G329" i="1" s="1"/>
  <c r="I329" i="1"/>
  <c r="Q329" i="1"/>
  <c r="E330" i="1"/>
  <c r="F330" i="1" s="1"/>
  <c r="G330" i="1" s="1"/>
  <c r="I330" i="1" s="1"/>
  <c r="Q330" i="1"/>
  <c r="E331" i="1"/>
  <c r="F331" i="1"/>
  <c r="G331" i="1" s="1"/>
  <c r="I331" i="1" s="1"/>
  <c r="Q331" i="1"/>
  <c r="E332" i="1"/>
  <c r="E186" i="2" s="1"/>
  <c r="Q332" i="1"/>
  <c r="E333" i="1"/>
  <c r="F333" i="1"/>
  <c r="G333" i="1" s="1"/>
  <c r="I333" i="1" s="1"/>
  <c r="Q333" i="1"/>
  <c r="E334" i="1"/>
  <c r="F334" i="1" s="1"/>
  <c r="G334" i="1" s="1"/>
  <c r="I334" i="1" s="1"/>
  <c r="Q334" i="1"/>
  <c r="E335" i="1"/>
  <c r="F335" i="1" s="1"/>
  <c r="G335" i="1" s="1"/>
  <c r="I335" i="1" s="1"/>
  <c r="Q335" i="1"/>
  <c r="E336" i="1"/>
  <c r="F336" i="1" s="1"/>
  <c r="G336" i="1" s="1"/>
  <c r="I336" i="1" s="1"/>
  <c r="Q336" i="1"/>
  <c r="E337" i="1"/>
  <c r="F337" i="1" s="1"/>
  <c r="G337" i="1" s="1"/>
  <c r="I337" i="1" s="1"/>
  <c r="Q337" i="1"/>
  <c r="E338" i="1"/>
  <c r="F338" i="1" s="1"/>
  <c r="G338" i="1" s="1"/>
  <c r="I338" i="1" s="1"/>
  <c r="Q338" i="1"/>
  <c r="E339" i="1"/>
  <c r="F339" i="1" s="1"/>
  <c r="G339" i="1" s="1"/>
  <c r="I339" i="1" s="1"/>
  <c r="Q339" i="1"/>
  <c r="E340" i="1"/>
  <c r="F340" i="1" s="1"/>
  <c r="G340" i="1" s="1"/>
  <c r="I340" i="1" s="1"/>
  <c r="Q340" i="1"/>
  <c r="E341" i="1"/>
  <c r="F341" i="1" s="1"/>
  <c r="G341" i="1" s="1"/>
  <c r="I341" i="1" s="1"/>
  <c r="Q341" i="1"/>
  <c r="E342" i="1"/>
  <c r="F342" i="1" s="1"/>
  <c r="G342" i="1" s="1"/>
  <c r="I342" i="1" s="1"/>
  <c r="Q342" i="1"/>
  <c r="E343" i="1"/>
  <c r="E196" i="2" s="1"/>
  <c r="Q343" i="1"/>
  <c r="E344" i="1"/>
  <c r="F344" i="1" s="1"/>
  <c r="G344" i="1" s="1"/>
  <c r="I344" i="1"/>
  <c r="Q344" i="1"/>
  <c r="E345" i="1"/>
  <c r="F345" i="1" s="1"/>
  <c r="G345" i="1" s="1"/>
  <c r="I345" i="1" s="1"/>
  <c r="Q345" i="1"/>
  <c r="E346" i="1"/>
  <c r="E199" i="2" s="1"/>
  <c r="Q346" i="1"/>
  <c r="E347" i="1"/>
  <c r="F347" i="1"/>
  <c r="G347" i="1" s="1"/>
  <c r="I347" i="1" s="1"/>
  <c r="Q347" i="1"/>
  <c r="E348" i="1"/>
  <c r="F348" i="1"/>
  <c r="G348" i="1" s="1"/>
  <c r="I348" i="1" s="1"/>
  <c r="Q348" i="1"/>
  <c r="E349" i="1"/>
  <c r="F349" i="1"/>
  <c r="G349" i="1" s="1"/>
  <c r="I349" i="1" s="1"/>
  <c r="Q349" i="1"/>
  <c r="E350" i="1"/>
  <c r="F350" i="1" s="1"/>
  <c r="G350" i="1" s="1"/>
  <c r="I350" i="1" s="1"/>
  <c r="Q350" i="1"/>
  <c r="E351" i="1"/>
  <c r="F351" i="1"/>
  <c r="G351" i="1" s="1"/>
  <c r="I351" i="1" s="1"/>
  <c r="Q351" i="1"/>
  <c r="E352" i="1"/>
  <c r="F352" i="1" s="1"/>
  <c r="G352" i="1" s="1"/>
  <c r="I352" i="1" s="1"/>
  <c r="Q352" i="1"/>
  <c r="E353" i="1"/>
  <c r="F353" i="1" s="1"/>
  <c r="G353" i="1" s="1"/>
  <c r="I353" i="1" s="1"/>
  <c r="Q353" i="1"/>
  <c r="E354" i="1"/>
  <c r="F354" i="1" s="1"/>
  <c r="G354" i="1" s="1"/>
  <c r="I354" i="1" s="1"/>
  <c r="Q354" i="1"/>
  <c r="E355" i="1"/>
  <c r="F355" i="1" s="1"/>
  <c r="G355" i="1" s="1"/>
  <c r="I355" i="1" s="1"/>
  <c r="Q355" i="1"/>
  <c r="E356" i="1"/>
  <c r="F356" i="1" s="1"/>
  <c r="G356" i="1" s="1"/>
  <c r="I356" i="1" s="1"/>
  <c r="Q356" i="1"/>
  <c r="E357" i="1"/>
  <c r="F357" i="1" s="1"/>
  <c r="G357" i="1" s="1"/>
  <c r="I357" i="1" s="1"/>
  <c r="Q357" i="1"/>
  <c r="E358" i="1"/>
  <c r="E211" i="2" s="1"/>
  <c r="Q358" i="1"/>
  <c r="E359" i="1"/>
  <c r="F359" i="1" s="1"/>
  <c r="G359" i="1" s="1"/>
  <c r="I359" i="1" s="1"/>
  <c r="Q359" i="1"/>
  <c r="E360" i="1"/>
  <c r="F360" i="1" s="1"/>
  <c r="G360" i="1" s="1"/>
  <c r="I360" i="1"/>
  <c r="Q360" i="1"/>
  <c r="E361" i="1"/>
  <c r="F361" i="1" s="1"/>
  <c r="G361" i="1" s="1"/>
  <c r="I361" i="1" s="1"/>
  <c r="Q361" i="1"/>
  <c r="E362" i="1"/>
  <c r="F362" i="1" s="1"/>
  <c r="G362" i="1" s="1"/>
  <c r="I362" i="1" s="1"/>
  <c r="Q362" i="1"/>
  <c r="E363" i="1"/>
  <c r="F363" i="1" s="1"/>
  <c r="G363" i="1" s="1"/>
  <c r="J363" i="1" s="1"/>
  <c r="Q363" i="1"/>
  <c r="E364" i="1"/>
  <c r="F364" i="1" s="1"/>
  <c r="G364" i="1" s="1"/>
  <c r="I364" i="1" s="1"/>
  <c r="Q364" i="1"/>
  <c r="E365" i="1"/>
  <c r="F365" i="1" s="1"/>
  <c r="G365" i="1" s="1"/>
  <c r="I365" i="1" s="1"/>
  <c r="Q365" i="1"/>
  <c r="E366" i="1"/>
  <c r="F366" i="1"/>
  <c r="G366" i="1" s="1"/>
  <c r="I366" i="1" s="1"/>
  <c r="Q366" i="1"/>
  <c r="E367" i="1"/>
  <c r="F367" i="1"/>
  <c r="G367" i="1" s="1"/>
  <c r="I367" i="1" s="1"/>
  <c r="Q367" i="1"/>
  <c r="E368" i="1"/>
  <c r="F368" i="1" s="1"/>
  <c r="G368" i="1" s="1"/>
  <c r="I368" i="1" s="1"/>
  <c r="Q368" i="1"/>
  <c r="E369" i="1"/>
  <c r="F369" i="1" s="1"/>
  <c r="G369" i="1" s="1"/>
  <c r="I369" i="1" s="1"/>
  <c r="Q369" i="1"/>
  <c r="E370" i="1"/>
  <c r="F370" i="1"/>
  <c r="G370" i="1" s="1"/>
  <c r="I370" i="1" s="1"/>
  <c r="Q370" i="1"/>
  <c r="E371" i="1"/>
  <c r="F371" i="1" s="1"/>
  <c r="G371" i="1" s="1"/>
  <c r="I371" i="1" s="1"/>
  <c r="Q371" i="1"/>
  <c r="E372" i="1"/>
  <c r="F372" i="1" s="1"/>
  <c r="G372" i="1" s="1"/>
  <c r="I372" i="1" s="1"/>
  <c r="Q372" i="1"/>
  <c r="E373" i="1"/>
  <c r="F373" i="1"/>
  <c r="G373" i="1"/>
  <c r="J373" i="1" s="1"/>
  <c r="Q373" i="1"/>
  <c r="E374" i="1"/>
  <c r="F374" i="1" s="1"/>
  <c r="G374" i="1" s="1"/>
  <c r="I374" i="1" s="1"/>
  <c r="Q374" i="1"/>
  <c r="E375" i="1"/>
  <c r="F375" i="1" s="1"/>
  <c r="G375" i="1" s="1"/>
  <c r="I375" i="1" s="1"/>
  <c r="Q375" i="1"/>
  <c r="E376" i="1"/>
  <c r="F376" i="1" s="1"/>
  <c r="G376" i="1" s="1"/>
  <c r="I376" i="1" s="1"/>
  <c r="Q376" i="1"/>
  <c r="E377" i="1"/>
  <c r="F377" i="1" s="1"/>
  <c r="G377" i="1" s="1"/>
  <c r="I377" i="1" s="1"/>
  <c r="Q377" i="1"/>
  <c r="E378" i="1"/>
  <c r="F378" i="1"/>
  <c r="G378" i="1" s="1"/>
  <c r="J378" i="1" s="1"/>
  <c r="Q378" i="1"/>
  <c r="E379" i="1"/>
  <c r="F379" i="1" s="1"/>
  <c r="G379" i="1" s="1"/>
  <c r="I379" i="1" s="1"/>
  <c r="Q379" i="1"/>
  <c r="E380" i="1"/>
  <c r="F380" i="1"/>
  <c r="G380" i="1" s="1"/>
  <c r="I380" i="1" s="1"/>
  <c r="Q380" i="1"/>
  <c r="E381" i="1"/>
  <c r="E381" i="2" s="1"/>
  <c r="Q381" i="1"/>
  <c r="E382" i="1"/>
  <c r="F382" i="1" s="1"/>
  <c r="G382" i="1" s="1"/>
  <c r="I382" i="1" s="1"/>
  <c r="Q382" i="1"/>
  <c r="E383" i="1"/>
  <c r="E230" i="2" s="1"/>
  <c r="Q383" i="1"/>
  <c r="E384" i="1"/>
  <c r="F384" i="1" s="1"/>
  <c r="G384" i="1" s="1"/>
  <c r="I384" i="1" s="1"/>
  <c r="Q384" i="1"/>
  <c r="E385" i="1"/>
  <c r="F385" i="1" s="1"/>
  <c r="G385" i="1" s="1"/>
  <c r="I385" i="1" s="1"/>
  <c r="Q385" i="1"/>
  <c r="E386" i="1"/>
  <c r="F386" i="1" s="1"/>
  <c r="G386" i="1" s="1"/>
  <c r="I386" i="1" s="1"/>
  <c r="Q386" i="1"/>
  <c r="E387" i="1"/>
  <c r="F387" i="1" s="1"/>
  <c r="G387" i="1" s="1"/>
  <c r="I387" i="1" s="1"/>
  <c r="Q387" i="1"/>
  <c r="E388" i="1"/>
  <c r="E234" i="2" s="1"/>
  <c r="Q388" i="1"/>
  <c r="E389" i="1"/>
  <c r="F389" i="1" s="1"/>
  <c r="G389" i="1" s="1"/>
  <c r="I389" i="1" s="1"/>
  <c r="Q389" i="1"/>
  <c r="E390" i="1"/>
  <c r="F390" i="1" s="1"/>
  <c r="G390" i="1" s="1"/>
  <c r="I390" i="1" s="1"/>
  <c r="Q390" i="1"/>
  <c r="E391" i="1"/>
  <c r="F391" i="1" s="1"/>
  <c r="G391" i="1" s="1"/>
  <c r="I391" i="1" s="1"/>
  <c r="Q391" i="1"/>
  <c r="E392" i="1"/>
  <c r="F392" i="1" s="1"/>
  <c r="G392" i="1" s="1"/>
  <c r="I392" i="1" s="1"/>
  <c r="Q392" i="1"/>
  <c r="E393" i="1"/>
  <c r="F393" i="1" s="1"/>
  <c r="G393" i="1" s="1"/>
  <c r="I393" i="1" s="1"/>
  <c r="Q393" i="1"/>
  <c r="E395" i="1"/>
  <c r="E384" i="2" s="1"/>
  <c r="Q395" i="1"/>
  <c r="E396" i="1"/>
  <c r="F396" i="1" s="1"/>
  <c r="G396" i="1" s="1"/>
  <c r="J396" i="1" s="1"/>
  <c r="Q396" i="1"/>
  <c r="E397" i="1"/>
  <c r="F397" i="1"/>
  <c r="G397" i="1" s="1"/>
  <c r="J397" i="1" s="1"/>
  <c r="Q397" i="1"/>
  <c r="E398" i="1"/>
  <c r="E387" i="2" s="1"/>
  <c r="Q398" i="1"/>
  <c r="E399" i="1"/>
  <c r="F399" i="1"/>
  <c r="G399" i="1" s="1"/>
  <c r="J399" i="1" s="1"/>
  <c r="Q399" i="1"/>
  <c r="E400" i="1"/>
  <c r="F400" i="1" s="1"/>
  <c r="G400" i="1" s="1"/>
  <c r="J400" i="1" s="1"/>
  <c r="Q400" i="1"/>
  <c r="E401" i="1"/>
  <c r="F401" i="1" s="1"/>
  <c r="G401" i="1" s="1"/>
  <c r="J401" i="1" s="1"/>
  <c r="Q401" i="1"/>
  <c r="E402" i="1"/>
  <c r="F402" i="1" s="1"/>
  <c r="G402" i="1" s="1"/>
  <c r="J402" i="1" s="1"/>
  <c r="Q402" i="1"/>
  <c r="E403" i="1"/>
  <c r="F403" i="1" s="1"/>
  <c r="G403" i="1" s="1"/>
  <c r="K403" i="1" s="1"/>
  <c r="Q403" i="1"/>
  <c r="E404" i="1"/>
  <c r="F404" i="1"/>
  <c r="G404" i="1" s="1"/>
  <c r="I404" i="1" s="1"/>
  <c r="Q404" i="1"/>
  <c r="E405" i="1"/>
  <c r="F405" i="1" s="1"/>
  <c r="G405" i="1" s="1"/>
  <c r="J405" i="1" s="1"/>
  <c r="Q405" i="1"/>
  <c r="E406" i="1"/>
  <c r="F406" i="1"/>
  <c r="G406" i="1" s="1"/>
  <c r="J406" i="1" s="1"/>
  <c r="Q406" i="1"/>
  <c r="E407" i="1"/>
  <c r="E394" i="2" s="1"/>
  <c r="Q407" i="1"/>
  <c r="E408" i="1"/>
  <c r="F408" i="1" s="1"/>
  <c r="G408" i="1" s="1"/>
  <c r="J408" i="1" s="1"/>
  <c r="Q408" i="1"/>
  <c r="E409" i="1"/>
  <c r="F409" i="1" s="1"/>
  <c r="G409" i="1" s="1"/>
  <c r="J409" i="1" s="1"/>
  <c r="Q409" i="1"/>
  <c r="E410" i="1"/>
  <c r="F410" i="1" s="1"/>
  <c r="G410" i="1" s="1"/>
  <c r="J410" i="1" s="1"/>
  <c r="Q410" i="1"/>
  <c r="E411" i="1"/>
  <c r="F411" i="1" s="1"/>
  <c r="G411" i="1" s="1"/>
  <c r="J411" i="1" s="1"/>
  <c r="Q411" i="1"/>
  <c r="E412" i="1"/>
  <c r="F412" i="1" s="1"/>
  <c r="G412" i="1" s="1"/>
  <c r="J412" i="1" s="1"/>
  <c r="Q412" i="1"/>
  <c r="E413" i="1"/>
  <c r="F413" i="1" s="1"/>
  <c r="G413" i="1" s="1"/>
  <c r="I413" i="1" s="1"/>
  <c r="Q413" i="1"/>
  <c r="E414" i="1"/>
  <c r="F414" i="1" s="1"/>
  <c r="G414" i="1" s="1"/>
  <c r="I414" i="1" s="1"/>
  <c r="Q414" i="1"/>
  <c r="E415" i="1"/>
  <c r="E401" i="2" s="1"/>
  <c r="Q415" i="1"/>
  <c r="E416" i="1"/>
  <c r="F416" i="1" s="1"/>
  <c r="G416" i="1" s="1"/>
  <c r="I416" i="1" s="1"/>
  <c r="Q416" i="1"/>
  <c r="E417" i="1"/>
  <c r="F417" i="1" s="1"/>
  <c r="G417" i="1" s="1"/>
  <c r="J417" i="1" s="1"/>
  <c r="Q417" i="1"/>
  <c r="E418" i="1"/>
  <c r="F418" i="1" s="1"/>
  <c r="G418" i="1" s="1"/>
  <c r="I418" i="1" s="1"/>
  <c r="Q418" i="1"/>
  <c r="E419" i="1"/>
  <c r="E244" i="2" s="1"/>
  <c r="Q419" i="1"/>
  <c r="E420" i="1"/>
  <c r="F420" i="1" s="1"/>
  <c r="G420" i="1" s="1"/>
  <c r="I420" i="1" s="1"/>
  <c r="Q420" i="1"/>
  <c r="E421" i="1"/>
  <c r="F421" i="1"/>
  <c r="G421" i="1" s="1"/>
  <c r="I421" i="1" s="1"/>
  <c r="Q421" i="1"/>
  <c r="E422" i="1"/>
  <c r="E404" i="2" s="1"/>
  <c r="Q422" i="1"/>
  <c r="E423" i="1"/>
  <c r="F423" i="1" s="1"/>
  <c r="G423" i="1" s="1"/>
  <c r="J423" i="1" s="1"/>
  <c r="Q423" i="1"/>
  <c r="E424" i="1"/>
  <c r="F424" i="1" s="1"/>
  <c r="G424" i="1" s="1"/>
  <c r="J424" i="1" s="1"/>
  <c r="Q424" i="1"/>
  <c r="E425" i="1"/>
  <c r="F425" i="1" s="1"/>
  <c r="G425" i="1" s="1"/>
  <c r="J425" i="1" s="1"/>
  <c r="Q425" i="1"/>
  <c r="E426" i="1"/>
  <c r="F426" i="1" s="1"/>
  <c r="G426" i="1" s="1"/>
  <c r="J426" i="1" s="1"/>
  <c r="Q426" i="1"/>
  <c r="E427" i="1"/>
  <c r="F427" i="1" s="1"/>
  <c r="G427" i="1" s="1"/>
  <c r="J427" i="1" s="1"/>
  <c r="Q427" i="1"/>
  <c r="E428" i="1"/>
  <c r="E410" i="2" s="1"/>
  <c r="Q428" i="1"/>
  <c r="E429" i="1"/>
  <c r="F429" i="1" s="1"/>
  <c r="G429" i="1" s="1"/>
  <c r="J429" i="1" s="1"/>
  <c r="Q429" i="1"/>
  <c r="E430" i="1"/>
  <c r="F430" i="1" s="1"/>
  <c r="G430" i="1" s="1"/>
  <c r="I430" i="1" s="1"/>
  <c r="Q430" i="1"/>
  <c r="E431" i="1"/>
  <c r="F431" i="1" s="1"/>
  <c r="G431" i="1" s="1"/>
  <c r="J431" i="1" s="1"/>
  <c r="Q431" i="1"/>
  <c r="E432" i="1"/>
  <c r="F432" i="1" s="1"/>
  <c r="G432" i="1" s="1"/>
  <c r="J432" i="1" s="1"/>
  <c r="Q432" i="1"/>
  <c r="E433" i="1"/>
  <c r="F433" i="1" s="1"/>
  <c r="G433" i="1" s="1"/>
  <c r="I433" i="1" s="1"/>
  <c r="Q433" i="1"/>
  <c r="E434" i="1"/>
  <c r="F434" i="1" s="1"/>
  <c r="G434" i="1" s="1"/>
  <c r="I434" i="1" s="1"/>
  <c r="Q434" i="1"/>
  <c r="E435" i="1"/>
  <c r="F435" i="1" s="1"/>
  <c r="G435" i="1" s="1"/>
  <c r="I435" i="1" s="1"/>
  <c r="Q435" i="1"/>
  <c r="E436" i="1"/>
  <c r="F436" i="1" s="1"/>
  <c r="G436" i="1" s="1"/>
  <c r="J436" i="1" s="1"/>
  <c r="Q436" i="1"/>
  <c r="E437" i="1"/>
  <c r="F437" i="1" s="1"/>
  <c r="G437" i="1" s="1"/>
  <c r="J437" i="1" s="1"/>
  <c r="Q437" i="1"/>
  <c r="E438" i="1"/>
  <c r="E419" i="2" s="1"/>
  <c r="Q438" i="1"/>
  <c r="E439" i="1"/>
  <c r="F439" i="1" s="1"/>
  <c r="G439" i="1" s="1"/>
  <c r="J439" i="1" s="1"/>
  <c r="Q439" i="1"/>
  <c r="E440" i="1"/>
  <c r="F440" i="1"/>
  <c r="G440" i="1" s="1"/>
  <c r="J440" i="1" s="1"/>
  <c r="Q440" i="1"/>
  <c r="E441" i="1"/>
  <c r="F441" i="1" s="1"/>
  <c r="G441" i="1" s="1"/>
  <c r="J441" i="1" s="1"/>
  <c r="Q441" i="1"/>
  <c r="E442" i="1"/>
  <c r="F442" i="1" s="1"/>
  <c r="G442" i="1" s="1"/>
  <c r="I442" i="1" s="1"/>
  <c r="Q442" i="1"/>
  <c r="E443" i="1"/>
  <c r="F443" i="1" s="1"/>
  <c r="Q443" i="1"/>
  <c r="E444" i="1"/>
  <c r="F444" i="1" s="1"/>
  <c r="Q444" i="1"/>
  <c r="E445" i="1"/>
  <c r="F445" i="1" s="1"/>
  <c r="Q445" i="1"/>
  <c r="E446" i="1"/>
  <c r="F446" i="1" s="1"/>
  <c r="G446" i="1" s="1"/>
  <c r="K446" i="1" s="1"/>
  <c r="Q446" i="1"/>
  <c r="E447" i="1"/>
  <c r="F447" i="1" s="1"/>
  <c r="Q447" i="1"/>
  <c r="E448" i="1"/>
  <c r="F448" i="1"/>
  <c r="Q448" i="1"/>
  <c r="E449" i="1"/>
  <c r="F449" i="1" s="1"/>
  <c r="Q449" i="1"/>
  <c r="E450" i="1"/>
  <c r="F450" i="1"/>
  <c r="Q450" i="1"/>
  <c r="E451" i="1"/>
  <c r="F451" i="1" s="1"/>
  <c r="Q451" i="1"/>
  <c r="E452" i="1"/>
  <c r="F452" i="1" s="1"/>
  <c r="Q452" i="1"/>
  <c r="E453" i="1"/>
  <c r="F453" i="1" s="1"/>
  <c r="Q453" i="1"/>
  <c r="E454" i="1"/>
  <c r="F454" i="1" s="1"/>
  <c r="Q454" i="1"/>
  <c r="E455" i="1"/>
  <c r="F455" i="1" s="1"/>
  <c r="G455" i="1" s="1"/>
  <c r="K455" i="1" s="1"/>
  <c r="Q455" i="1"/>
  <c r="E456" i="1"/>
  <c r="F456" i="1"/>
  <c r="G456" i="1" s="1"/>
  <c r="K456" i="1" s="1"/>
  <c r="Q456" i="1"/>
  <c r="E457" i="1"/>
  <c r="F457" i="1" s="1"/>
  <c r="G457" i="1" s="1"/>
  <c r="K457" i="1" s="1"/>
  <c r="Q457" i="1"/>
  <c r="E458" i="1"/>
  <c r="F458" i="1"/>
  <c r="G458" i="1" s="1"/>
  <c r="K458" i="1" s="1"/>
  <c r="Q458" i="1"/>
  <c r="E459" i="1"/>
  <c r="E437" i="2" s="1"/>
  <c r="Q459" i="1"/>
  <c r="E460" i="1"/>
  <c r="F460" i="1"/>
  <c r="Q460" i="1"/>
  <c r="E461" i="1"/>
  <c r="E439" i="2" s="1"/>
  <c r="Q461" i="1"/>
  <c r="E462" i="1"/>
  <c r="F462" i="1" s="1"/>
  <c r="G462" i="1" s="1"/>
  <c r="K462" i="1" s="1"/>
  <c r="Q462" i="1"/>
  <c r="E463" i="1"/>
  <c r="F463" i="1" s="1"/>
  <c r="G463" i="1" s="1"/>
  <c r="K463" i="1" s="1"/>
  <c r="Q463" i="1"/>
  <c r="E465" i="1"/>
  <c r="F465" i="1"/>
  <c r="G465" i="1" s="1"/>
  <c r="K465" i="1" s="1"/>
  <c r="Q465" i="1"/>
  <c r="E466" i="1"/>
  <c r="F466" i="1" s="1"/>
  <c r="G466" i="1" s="1"/>
  <c r="I466" i="1" s="1"/>
  <c r="Q466" i="1"/>
  <c r="E467" i="1"/>
  <c r="F467" i="1"/>
  <c r="G467" i="1" s="1"/>
  <c r="I467" i="1" s="1"/>
  <c r="Q467" i="1"/>
  <c r="E468" i="1"/>
  <c r="F468" i="1" s="1"/>
  <c r="G468" i="1" s="1"/>
  <c r="I468" i="1" s="1"/>
  <c r="Q468" i="1"/>
  <c r="E476" i="1"/>
  <c r="F476" i="1"/>
  <c r="G476" i="1" s="1"/>
  <c r="K476" i="1" s="1"/>
  <c r="Q476" i="1"/>
  <c r="E464" i="1"/>
  <c r="F464" i="1" s="1"/>
  <c r="G464" i="1" s="1"/>
  <c r="I464" i="1" s="1"/>
  <c r="Q464" i="1"/>
  <c r="E472" i="1"/>
  <c r="F472" i="1" s="1"/>
  <c r="G472" i="1" s="1"/>
  <c r="I472" i="1" s="1"/>
  <c r="Q472" i="1"/>
  <c r="E469" i="1"/>
  <c r="F469" i="1" s="1"/>
  <c r="G469" i="1" s="1"/>
  <c r="I469" i="1" s="1"/>
  <c r="Q469" i="1"/>
  <c r="E470" i="1"/>
  <c r="F470" i="1" s="1"/>
  <c r="G470" i="1" s="1"/>
  <c r="I470" i="1" s="1"/>
  <c r="Q470" i="1"/>
  <c r="E471" i="1"/>
  <c r="F471" i="1" s="1"/>
  <c r="G471" i="1" s="1"/>
  <c r="I471" i="1" s="1"/>
  <c r="Q471" i="1"/>
  <c r="E473" i="1"/>
  <c r="F473" i="1" s="1"/>
  <c r="G473" i="1" s="1"/>
  <c r="I473" i="1" s="1"/>
  <c r="Q473" i="1"/>
  <c r="E474" i="1"/>
  <c r="F474" i="1" s="1"/>
  <c r="G474" i="1" s="1"/>
  <c r="I474" i="1" s="1"/>
  <c r="Q474" i="1"/>
  <c r="E475" i="1"/>
  <c r="F475" i="1" s="1"/>
  <c r="G475" i="1" s="1"/>
  <c r="I475" i="1" s="1"/>
  <c r="Q475" i="1"/>
  <c r="A11" i="2"/>
  <c r="C11" i="2"/>
  <c r="E11" i="2"/>
  <c r="D11" i="2"/>
  <c r="G11" i="2"/>
  <c r="H11" i="2"/>
  <c r="B11" i="2"/>
  <c r="A12" i="2"/>
  <c r="B12" i="2"/>
  <c r="D12" i="2"/>
  <c r="G12" i="2"/>
  <c r="C12" i="2"/>
  <c r="H12" i="2"/>
  <c r="A13" i="2"/>
  <c r="B13" i="2"/>
  <c r="D13" i="2"/>
  <c r="G13" i="2"/>
  <c r="C13" i="2"/>
  <c r="E13" i="2"/>
  <c r="H13" i="2"/>
  <c r="A14" i="2"/>
  <c r="B14" i="2"/>
  <c r="D14" i="2"/>
  <c r="G14" i="2"/>
  <c r="C14" i="2"/>
  <c r="E14" i="2"/>
  <c r="H14" i="2"/>
  <c r="A15" i="2"/>
  <c r="C15" i="2"/>
  <c r="D15" i="2"/>
  <c r="G15" i="2"/>
  <c r="H15" i="2"/>
  <c r="B15" i="2"/>
  <c r="A16" i="2"/>
  <c r="B16" i="2"/>
  <c r="D16" i="2"/>
  <c r="E16" i="2"/>
  <c r="G16" i="2"/>
  <c r="C16" i="2"/>
  <c r="H16" i="2"/>
  <c r="A17" i="2"/>
  <c r="B17" i="2"/>
  <c r="C17" i="2"/>
  <c r="E17" i="2"/>
  <c r="D17" i="2"/>
  <c r="G17" i="2"/>
  <c r="H17" i="2"/>
  <c r="A18" i="2"/>
  <c r="B18" i="2"/>
  <c r="D18" i="2"/>
  <c r="G18" i="2"/>
  <c r="C18" i="2"/>
  <c r="E18" i="2"/>
  <c r="H18" i="2"/>
  <c r="A19" i="2"/>
  <c r="C19" i="2"/>
  <c r="D19" i="2"/>
  <c r="E19" i="2"/>
  <c r="G19" i="2"/>
  <c r="H19" i="2"/>
  <c r="B19" i="2"/>
  <c r="A20" i="2"/>
  <c r="B20" i="2"/>
  <c r="D20" i="2"/>
  <c r="G20" i="2"/>
  <c r="C20" i="2"/>
  <c r="E20" i="2"/>
  <c r="H20" i="2"/>
  <c r="A21" i="2"/>
  <c r="C21" i="2"/>
  <c r="D21" i="2"/>
  <c r="G21" i="2"/>
  <c r="H21" i="2"/>
  <c r="B21" i="2"/>
  <c r="A22" i="2"/>
  <c r="B22" i="2"/>
  <c r="C22" i="2"/>
  <c r="E22" i="2"/>
  <c r="D22" i="2"/>
  <c r="G22" i="2"/>
  <c r="H22" i="2"/>
  <c r="A23" i="2"/>
  <c r="C23" i="2"/>
  <c r="E23" i="2"/>
  <c r="D23" i="2"/>
  <c r="G23" i="2"/>
  <c r="H23" i="2"/>
  <c r="B23" i="2"/>
  <c r="A24" i="2"/>
  <c r="B24" i="2"/>
  <c r="D24" i="2"/>
  <c r="E24" i="2"/>
  <c r="G24" i="2"/>
  <c r="C24" i="2"/>
  <c r="H24" i="2"/>
  <c r="A25" i="2"/>
  <c r="B25" i="2"/>
  <c r="D25" i="2"/>
  <c r="G25" i="2"/>
  <c r="C25" i="2"/>
  <c r="E25" i="2"/>
  <c r="H25" i="2"/>
  <c r="A26" i="2"/>
  <c r="B26" i="2"/>
  <c r="C26" i="2"/>
  <c r="D26" i="2"/>
  <c r="G26" i="2"/>
  <c r="H26" i="2"/>
  <c r="A27" i="2"/>
  <c r="C27" i="2"/>
  <c r="D27" i="2"/>
  <c r="E27" i="2"/>
  <c r="G27" i="2"/>
  <c r="H27" i="2"/>
  <c r="B27" i="2"/>
  <c r="A28" i="2"/>
  <c r="B28" i="2"/>
  <c r="D28" i="2"/>
  <c r="E28" i="2"/>
  <c r="G28" i="2"/>
  <c r="C28" i="2"/>
  <c r="H28" i="2"/>
  <c r="A29" i="2"/>
  <c r="B29" i="2"/>
  <c r="D29" i="2"/>
  <c r="G29" i="2"/>
  <c r="C29" i="2"/>
  <c r="E29" i="2"/>
  <c r="H29" i="2"/>
  <c r="A30" i="2"/>
  <c r="C30" i="2"/>
  <c r="E30" i="2"/>
  <c r="D30" i="2"/>
  <c r="G30" i="2"/>
  <c r="H30" i="2"/>
  <c r="B30" i="2"/>
  <c r="A31" i="2"/>
  <c r="C31" i="2"/>
  <c r="D31" i="2"/>
  <c r="E31" i="2"/>
  <c r="G31" i="2"/>
  <c r="H31" i="2"/>
  <c r="B31" i="2"/>
  <c r="A32" i="2"/>
  <c r="B32" i="2"/>
  <c r="D32" i="2"/>
  <c r="G32" i="2"/>
  <c r="C32" i="2"/>
  <c r="E32" i="2"/>
  <c r="H32" i="2"/>
  <c r="A33" i="2"/>
  <c r="D33" i="2"/>
  <c r="G33" i="2"/>
  <c r="C33" i="2"/>
  <c r="E33" i="2"/>
  <c r="H33" i="2"/>
  <c r="B33" i="2"/>
  <c r="A34" i="2"/>
  <c r="D34" i="2"/>
  <c r="G34" i="2"/>
  <c r="C34" i="2"/>
  <c r="E34" i="2"/>
  <c r="H34" i="2"/>
  <c r="B34" i="2"/>
  <c r="A35" i="2"/>
  <c r="C35" i="2"/>
  <c r="D35" i="2"/>
  <c r="G35" i="2"/>
  <c r="H35" i="2"/>
  <c r="B35" i="2"/>
  <c r="A36" i="2"/>
  <c r="B36" i="2"/>
  <c r="D36" i="2"/>
  <c r="G36" i="2"/>
  <c r="C36" i="2"/>
  <c r="E36" i="2"/>
  <c r="H36" i="2"/>
  <c r="A37" i="2"/>
  <c r="C37" i="2"/>
  <c r="E37" i="2"/>
  <c r="D37" i="2"/>
  <c r="G37" i="2"/>
  <c r="H37" i="2"/>
  <c r="B37" i="2"/>
  <c r="A38" i="2"/>
  <c r="D38" i="2"/>
  <c r="G38" i="2"/>
  <c r="C38" i="2"/>
  <c r="E38" i="2"/>
  <c r="H38" i="2"/>
  <c r="B38" i="2"/>
  <c r="A39" i="2"/>
  <c r="C39" i="2"/>
  <c r="E39" i="2"/>
  <c r="D39" i="2"/>
  <c r="G39" i="2"/>
  <c r="H39" i="2"/>
  <c r="B39" i="2"/>
  <c r="A40" i="2"/>
  <c r="B40" i="2"/>
  <c r="D40" i="2"/>
  <c r="G40" i="2"/>
  <c r="C40" i="2"/>
  <c r="H40" i="2"/>
  <c r="A41" i="2"/>
  <c r="B41" i="2"/>
  <c r="D41" i="2"/>
  <c r="G41" i="2"/>
  <c r="C41" i="2"/>
  <c r="E41" i="2"/>
  <c r="H41" i="2"/>
  <c r="A42" i="2"/>
  <c r="C42" i="2"/>
  <c r="E42" i="2"/>
  <c r="D42" i="2"/>
  <c r="G42" i="2"/>
  <c r="H42" i="2"/>
  <c r="B42" i="2"/>
  <c r="A43" i="2"/>
  <c r="C43" i="2"/>
  <c r="E43" i="2"/>
  <c r="D43" i="2"/>
  <c r="G43" i="2"/>
  <c r="H43" i="2"/>
  <c r="B43" i="2"/>
  <c r="A44" i="2"/>
  <c r="B44" i="2"/>
  <c r="D44" i="2"/>
  <c r="G44" i="2"/>
  <c r="C44" i="2"/>
  <c r="H44" i="2"/>
  <c r="A45" i="2"/>
  <c r="B45" i="2"/>
  <c r="D45" i="2"/>
  <c r="G45" i="2"/>
  <c r="C45" i="2"/>
  <c r="E45" i="2"/>
  <c r="H45" i="2"/>
  <c r="A46" i="2"/>
  <c r="B46" i="2"/>
  <c r="D46" i="2"/>
  <c r="G46" i="2"/>
  <c r="C46" i="2"/>
  <c r="E46" i="2"/>
  <c r="H46" i="2"/>
  <c r="A47" i="2"/>
  <c r="D47" i="2"/>
  <c r="G47" i="2"/>
  <c r="C47" i="2"/>
  <c r="E47" i="2"/>
  <c r="H47" i="2"/>
  <c r="B47" i="2"/>
  <c r="A48" i="2"/>
  <c r="D48" i="2"/>
  <c r="G48" i="2"/>
  <c r="C48" i="2"/>
  <c r="E48" i="2"/>
  <c r="H48" i="2"/>
  <c r="B48" i="2"/>
  <c r="A49" i="2"/>
  <c r="C49" i="2"/>
  <c r="D49" i="2"/>
  <c r="G49" i="2"/>
  <c r="H49" i="2"/>
  <c r="B49" i="2"/>
  <c r="A50" i="2"/>
  <c r="B50" i="2"/>
  <c r="C50" i="2"/>
  <c r="E50" i="2"/>
  <c r="D50" i="2"/>
  <c r="G50" i="2"/>
  <c r="H50" i="2"/>
  <c r="A51" i="2"/>
  <c r="B51" i="2"/>
  <c r="D51" i="2"/>
  <c r="G51" i="2"/>
  <c r="C51" i="2"/>
  <c r="H51" i="2"/>
  <c r="A52" i="2"/>
  <c r="B52" i="2"/>
  <c r="D52" i="2"/>
  <c r="G52" i="2"/>
  <c r="C52" i="2"/>
  <c r="E52" i="2"/>
  <c r="H52" i="2"/>
  <c r="A53" i="2"/>
  <c r="C53" i="2"/>
  <c r="D53" i="2"/>
  <c r="G53" i="2"/>
  <c r="H53" i="2"/>
  <c r="B53" i="2"/>
  <c r="A54" i="2"/>
  <c r="D54" i="2"/>
  <c r="G54" i="2"/>
  <c r="C54" i="2"/>
  <c r="E54" i="2"/>
  <c r="H54" i="2"/>
  <c r="B54" i="2"/>
  <c r="A55" i="2"/>
  <c r="B55" i="2"/>
  <c r="D55" i="2"/>
  <c r="G55" i="2"/>
  <c r="C55" i="2"/>
  <c r="E55" i="2"/>
  <c r="H55" i="2"/>
  <c r="A56" i="2"/>
  <c r="B56" i="2"/>
  <c r="D56" i="2"/>
  <c r="G56" i="2"/>
  <c r="C56" i="2"/>
  <c r="E56" i="2"/>
  <c r="H56" i="2"/>
  <c r="A57" i="2"/>
  <c r="C57" i="2"/>
  <c r="E57" i="2"/>
  <c r="D57" i="2"/>
  <c r="G57" i="2"/>
  <c r="H57" i="2"/>
  <c r="B57" i="2"/>
  <c r="A58" i="2"/>
  <c r="B58" i="2"/>
  <c r="C58" i="2"/>
  <c r="E58" i="2"/>
  <c r="D58" i="2"/>
  <c r="G58" i="2"/>
  <c r="H58" i="2"/>
  <c r="A59" i="2"/>
  <c r="B59" i="2"/>
  <c r="D59" i="2"/>
  <c r="G59" i="2"/>
  <c r="C59" i="2"/>
  <c r="E59" i="2"/>
  <c r="H59" i="2"/>
  <c r="A60" i="2"/>
  <c r="B60" i="2"/>
  <c r="D60" i="2"/>
  <c r="G60" i="2"/>
  <c r="C60" i="2"/>
  <c r="H60" i="2"/>
  <c r="A61" i="2"/>
  <c r="C61" i="2"/>
  <c r="E61" i="2"/>
  <c r="D61" i="2"/>
  <c r="G61" i="2"/>
  <c r="H61" i="2"/>
  <c r="B61" i="2"/>
  <c r="A62" i="2"/>
  <c r="D62" i="2"/>
  <c r="G62" i="2"/>
  <c r="C62" i="2"/>
  <c r="E62" i="2"/>
  <c r="H62" i="2"/>
  <c r="B62" i="2"/>
  <c r="A63" i="2"/>
  <c r="B63" i="2"/>
  <c r="D63" i="2"/>
  <c r="E63" i="2"/>
  <c r="G63" i="2"/>
  <c r="C63" i="2"/>
  <c r="H63" i="2"/>
  <c r="A64" i="2"/>
  <c r="B64" i="2"/>
  <c r="D64" i="2"/>
  <c r="G64" i="2"/>
  <c r="C64" i="2"/>
  <c r="E64" i="2"/>
  <c r="H64" i="2"/>
  <c r="A65" i="2"/>
  <c r="C65" i="2"/>
  <c r="E65" i="2"/>
  <c r="D65" i="2"/>
  <c r="G65" i="2"/>
  <c r="H65" i="2"/>
  <c r="B65" i="2"/>
  <c r="A66" i="2"/>
  <c r="B66" i="2"/>
  <c r="C66" i="2"/>
  <c r="E66" i="2"/>
  <c r="D66" i="2"/>
  <c r="G66" i="2"/>
  <c r="H66" i="2"/>
  <c r="A67" i="2"/>
  <c r="B67" i="2"/>
  <c r="D67" i="2"/>
  <c r="G67" i="2"/>
  <c r="C67" i="2"/>
  <c r="E67" i="2"/>
  <c r="H67" i="2"/>
  <c r="A68" i="2"/>
  <c r="B68" i="2"/>
  <c r="D68" i="2"/>
  <c r="G68" i="2"/>
  <c r="C68" i="2"/>
  <c r="E68" i="2"/>
  <c r="H68" i="2"/>
  <c r="A69" i="2"/>
  <c r="C69" i="2"/>
  <c r="D69" i="2"/>
  <c r="G69" i="2"/>
  <c r="H69" i="2"/>
  <c r="B69" i="2"/>
  <c r="A70" i="2"/>
  <c r="D70" i="2"/>
  <c r="G70" i="2"/>
  <c r="C70" i="2"/>
  <c r="H70" i="2"/>
  <c r="B70" i="2"/>
  <c r="A71" i="2"/>
  <c r="B71" i="2"/>
  <c r="D71" i="2"/>
  <c r="E71" i="2"/>
  <c r="G71" i="2"/>
  <c r="C71" i="2"/>
  <c r="H71" i="2"/>
  <c r="A72" i="2"/>
  <c r="B72" i="2"/>
  <c r="D72" i="2"/>
  <c r="G72" i="2"/>
  <c r="C72" i="2"/>
  <c r="H72" i="2"/>
  <c r="A73" i="2"/>
  <c r="C73" i="2"/>
  <c r="D73" i="2"/>
  <c r="G73" i="2"/>
  <c r="H73" i="2"/>
  <c r="B73" i="2"/>
  <c r="A74" i="2"/>
  <c r="B74" i="2"/>
  <c r="C74" i="2"/>
  <c r="E74" i="2"/>
  <c r="D74" i="2"/>
  <c r="G74" i="2"/>
  <c r="H74" i="2"/>
  <c r="A75" i="2"/>
  <c r="B75" i="2"/>
  <c r="D75" i="2"/>
  <c r="G75" i="2"/>
  <c r="C75" i="2"/>
  <c r="E75" i="2"/>
  <c r="H75" i="2"/>
  <c r="A76" i="2"/>
  <c r="B76" i="2"/>
  <c r="D76" i="2"/>
  <c r="G76" i="2"/>
  <c r="C76" i="2"/>
  <c r="H76" i="2"/>
  <c r="A77" i="2"/>
  <c r="C77" i="2"/>
  <c r="E77" i="2"/>
  <c r="D77" i="2"/>
  <c r="G77" i="2"/>
  <c r="H77" i="2"/>
  <c r="B77" i="2"/>
  <c r="A78" i="2"/>
  <c r="D78" i="2"/>
  <c r="G78" i="2"/>
  <c r="C78" i="2"/>
  <c r="E78" i="2"/>
  <c r="H78" i="2"/>
  <c r="B78" i="2"/>
  <c r="A79" i="2"/>
  <c r="B79" i="2"/>
  <c r="D79" i="2"/>
  <c r="G79" i="2"/>
  <c r="C79" i="2"/>
  <c r="H79" i="2"/>
  <c r="A80" i="2"/>
  <c r="B80" i="2"/>
  <c r="D80" i="2"/>
  <c r="G80" i="2"/>
  <c r="C80" i="2"/>
  <c r="E80" i="2"/>
  <c r="H80" i="2"/>
  <c r="A81" i="2"/>
  <c r="C81" i="2"/>
  <c r="E81" i="2"/>
  <c r="D81" i="2"/>
  <c r="G81" i="2"/>
  <c r="H81" i="2"/>
  <c r="B81" i="2"/>
  <c r="A82" i="2"/>
  <c r="B82" i="2"/>
  <c r="C82" i="2"/>
  <c r="D82" i="2"/>
  <c r="G82" i="2"/>
  <c r="H82" i="2"/>
  <c r="A83" i="2"/>
  <c r="B83" i="2"/>
  <c r="D83" i="2"/>
  <c r="E83" i="2"/>
  <c r="G83" i="2"/>
  <c r="C83" i="2"/>
  <c r="H83" i="2"/>
  <c r="A84" i="2"/>
  <c r="B84" i="2"/>
  <c r="D84" i="2"/>
  <c r="G84" i="2"/>
  <c r="C84" i="2"/>
  <c r="E84" i="2"/>
  <c r="H84" i="2"/>
  <c r="A85" i="2"/>
  <c r="C85" i="2"/>
  <c r="D85" i="2"/>
  <c r="G85" i="2"/>
  <c r="H85" i="2"/>
  <c r="B85" i="2"/>
  <c r="A86" i="2"/>
  <c r="D86" i="2"/>
  <c r="G86" i="2"/>
  <c r="C86" i="2"/>
  <c r="E86" i="2"/>
  <c r="H86" i="2"/>
  <c r="B86" i="2"/>
  <c r="A87" i="2"/>
  <c r="B87" i="2"/>
  <c r="D87" i="2"/>
  <c r="E87" i="2"/>
  <c r="G87" i="2"/>
  <c r="C87" i="2"/>
  <c r="H87" i="2"/>
  <c r="A88" i="2"/>
  <c r="B88" i="2"/>
  <c r="D88" i="2"/>
  <c r="G88" i="2"/>
  <c r="C88" i="2"/>
  <c r="E88" i="2"/>
  <c r="H88" i="2"/>
  <c r="A89" i="2"/>
  <c r="C89" i="2"/>
  <c r="D89" i="2"/>
  <c r="G89" i="2"/>
  <c r="H89" i="2"/>
  <c r="B89" i="2"/>
  <c r="A90" i="2"/>
  <c r="B90" i="2"/>
  <c r="C90" i="2"/>
  <c r="E90" i="2"/>
  <c r="D90" i="2"/>
  <c r="G90" i="2"/>
  <c r="H90" i="2"/>
  <c r="A91" i="2"/>
  <c r="B91" i="2"/>
  <c r="D91" i="2"/>
  <c r="G91" i="2"/>
  <c r="C91" i="2"/>
  <c r="H91" i="2"/>
  <c r="A92" i="2"/>
  <c r="B92" i="2"/>
  <c r="D92" i="2"/>
  <c r="E92" i="2"/>
  <c r="G92" i="2"/>
  <c r="C92" i="2"/>
  <c r="H92" i="2"/>
  <c r="A93" i="2"/>
  <c r="C93" i="2"/>
  <c r="E93" i="2"/>
  <c r="D93" i="2"/>
  <c r="G93" i="2"/>
  <c r="H93" i="2"/>
  <c r="B93" i="2"/>
  <c r="A94" i="2"/>
  <c r="D94" i="2"/>
  <c r="G94" i="2"/>
  <c r="C94" i="2"/>
  <c r="H94" i="2"/>
  <c r="B94" i="2"/>
  <c r="A95" i="2"/>
  <c r="B95" i="2"/>
  <c r="D95" i="2"/>
  <c r="E95" i="2"/>
  <c r="G95" i="2"/>
  <c r="C95" i="2"/>
  <c r="H95" i="2"/>
  <c r="A96" i="2"/>
  <c r="B96" i="2"/>
  <c r="D96" i="2"/>
  <c r="G96" i="2"/>
  <c r="C96" i="2"/>
  <c r="E96" i="2"/>
  <c r="H96" i="2"/>
  <c r="A97" i="2"/>
  <c r="C97" i="2"/>
  <c r="E97" i="2"/>
  <c r="D97" i="2"/>
  <c r="G97" i="2"/>
  <c r="H97" i="2"/>
  <c r="B97" i="2"/>
  <c r="A98" i="2"/>
  <c r="B98" i="2"/>
  <c r="C98" i="2"/>
  <c r="D98" i="2"/>
  <c r="G98" i="2"/>
  <c r="H98" i="2"/>
  <c r="A99" i="2"/>
  <c r="B99" i="2"/>
  <c r="D99" i="2"/>
  <c r="G99" i="2"/>
  <c r="C99" i="2"/>
  <c r="E99" i="2"/>
  <c r="H99" i="2"/>
  <c r="A100" i="2"/>
  <c r="B100" i="2"/>
  <c r="C100" i="2"/>
  <c r="D100" i="2"/>
  <c r="G100" i="2"/>
  <c r="H100" i="2"/>
  <c r="A101" i="2"/>
  <c r="D101" i="2"/>
  <c r="G101" i="2"/>
  <c r="C101" i="2"/>
  <c r="H101" i="2"/>
  <c r="B101" i="2"/>
  <c r="A102" i="2"/>
  <c r="D102" i="2"/>
  <c r="G102" i="2"/>
  <c r="C102" i="2"/>
  <c r="H102" i="2"/>
  <c r="B102" i="2"/>
  <c r="A103" i="2"/>
  <c r="B103" i="2"/>
  <c r="D103" i="2"/>
  <c r="E103" i="2"/>
  <c r="G103" i="2"/>
  <c r="C103" i="2"/>
  <c r="H103" i="2"/>
  <c r="A104" i="2"/>
  <c r="D104" i="2"/>
  <c r="G104" i="2"/>
  <c r="C104" i="2"/>
  <c r="H104" i="2"/>
  <c r="B104" i="2"/>
  <c r="A105" i="2"/>
  <c r="B105" i="2"/>
  <c r="C105" i="2"/>
  <c r="E105" i="2"/>
  <c r="D105" i="2"/>
  <c r="G105" i="2"/>
  <c r="H105" i="2"/>
  <c r="A106" i="2"/>
  <c r="B106" i="2"/>
  <c r="C106" i="2"/>
  <c r="D106" i="2"/>
  <c r="G106" i="2"/>
  <c r="H106" i="2"/>
  <c r="A107" i="2"/>
  <c r="B107" i="2"/>
  <c r="D107" i="2"/>
  <c r="G107" i="2"/>
  <c r="C107" i="2"/>
  <c r="E107" i="2"/>
  <c r="H107" i="2"/>
  <c r="A108" i="2"/>
  <c r="B108" i="2"/>
  <c r="D108" i="2"/>
  <c r="G108" i="2"/>
  <c r="C108" i="2"/>
  <c r="E108" i="2"/>
  <c r="H108" i="2"/>
  <c r="A109" i="2"/>
  <c r="C109" i="2"/>
  <c r="D109" i="2"/>
  <c r="G109" i="2"/>
  <c r="H109" i="2"/>
  <c r="B109" i="2"/>
  <c r="A110" i="2"/>
  <c r="D110" i="2"/>
  <c r="E110" i="2"/>
  <c r="G110" i="2"/>
  <c r="C110" i="2"/>
  <c r="H110" i="2"/>
  <c r="B110" i="2"/>
  <c r="A111" i="2"/>
  <c r="B111" i="2"/>
  <c r="D111" i="2"/>
  <c r="G111" i="2"/>
  <c r="C111" i="2"/>
  <c r="E111" i="2"/>
  <c r="H111" i="2"/>
  <c r="A112" i="2"/>
  <c r="B112" i="2"/>
  <c r="D112" i="2"/>
  <c r="G112" i="2"/>
  <c r="C112" i="2"/>
  <c r="H112" i="2"/>
  <c r="A113" i="2"/>
  <c r="B113" i="2"/>
  <c r="C113" i="2"/>
  <c r="D113" i="2"/>
  <c r="G113" i="2"/>
  <c r="H113" i="2"/>
  <c r="A114" i="2"/>
  <c r="B114" i="2"/>
  <c r="C114" i="2"/>
  <c r="D114" i="2"/>
  <c r="G114" i="2"/>
  <c r="H114" i="2"/>
  <c r="A115" i="2"/>
  <c r="B115" i="2"/>
  <c r="D115" i="2"/>
  <c r="G115" i="2"/>
  <c r="C115" i="2"/>
  <c r="E115" i="2"/>
  <c r="H115" i="2"/>
  <c r="A116" i="2"/>
  <c r="B116" i="2"/>
  <c r="C116" i="2"/>
  <c r="E116" i="2"/>
  <c r="D116" i="2"/>
  <c r="G116" i="2"/>
  <c r="H116" i="2"/>
  <c r="A117" i="2"/>
  <c r="D117" i="2"/>
  <c r="G117" i="2"/>
  <c r="C117" i="2"/>
  <c r="H117" i="2"/>
  <c r="B117" i="2"/>
  <c r="A118" i="2"/>
  <c r="D118" i="2"/>
  <c r="G118" i="2"/>
  <c r="C118" i="2"/>
  <c r="E118" i="2"/>
  <c r="H118" i="2"/>
  <c r="B118" i="2"/>
  <c r="A119" i="2"/>
  <c r="B119" i="2"/>
  <c r="D119" i="2"/>
  <c r="G119" i="2"/>
  <c r="C119" i="2"/>
  <c r="E119" i="2"/>
  <c r="H119" i="2"/>
  <c r="A120" i="2"/>
  <c r="B120" i="2"/>
  <c r="D120" i="2"/>
  <c r="G120" i="2"/>
  <c r="C120" i="2"/>
  <c r="E120" i="2"/>
  <c r="H120" i="2"/>
  <c r="A121" i="2"/>
  <c r="C121" i="2"/>
  <c r="E121" i="2"/>
  <c r="D121" i="2"/>
  <c r="G121" i="2"/>
  <c r="H121" i="2"/>
  <c r="B121" i="2"/>
  <c r="A122" i="2"/>
  <c r="B122" i="2"/>
  <c r="C122" i="2"/>
  <c r="D122" i="2"/>
  <c r="E122" i="2"/>
  <c r="G122" i="2"/>
  <c r="H122" i="2"/>
  <c r="A123" i="2"/>
  <c r="B123" i="2"/>
  <c r="D123" i="2"/>
  <c r="G123" i="2"/>
  <c r="C123" i="2"/>
  <c r="E123" i="2"/>
  <c r="H123" i="2"/>
  <c r="A124" i="2"/>
  <c r="C124" i="2"/>
  <c r="D124" i="2"/>
  <c r="G124" i="2"/>
  <c r="H124" i="2"/>
  <c r="B124" i="2"/>
  <c r="A125" i="2"/>
  <c r="D125" i="2"/>
  <c r="G125" i="2"/>
  <c r="C125" i="2"/>
  <c r="E125" i="2"/>
  <c r="H125" i="2"/>
  <c r="B125" i="2"/>
  <c r="A126" i="2"/>
  <c r="D126" i="2"/>
  <c r="G126" i="2"/>
  <c r="C126" i="2"/>
  <c r="H126" i="2"/>
  <c r="B126" i="2"/>
  <c r="A127" i="2"/>
  <c r="B127" i="2"/>
  <c r="D127" i="2"/>
  <c r="G127" i="2"/>
  <c r="C127" i="2"/>
  <c r="E127" i="2"/>
  <c r="H127" i="2"/>
  <c r="A128" i="2"/>
  <c r="B128" i="2"/>
  <c r="D128" i="2"/>
  <c r="G128" i="2"/>
  <c r="C128" i="2"/>
  <c r="E128" i="2"/>
  <c r="H128" i="2"/>
  <c r="A129" i="2"/>
  <c r="C129" i="2"/>
  <c r="E129" i="2"/>
  <c r="D129" i="2"/>
  <c r="G129" i="2"/>
  <c r="H129" i="2"/>
  <c r="B129" i="2"/>
  <c r="A130" i="2"/>
  <c r="B130" i="2"/>
  <c r="C130" i="2"/>
  <c r="D130" i="2"/>
  <c r="E130" i="2"/>
  <c r="G130" i="2"/>
  <c r="H130" i="2"/>
  <c r="A131" i="2"/>
  <c r="B131" i="2"/>
  <c r="D131" i="2"/>
  <c r="G131" i="2"/>
  <c r="C131" i="2"/>
  <c r="H131" i="2"/>
  <c r="A132" i="2"/>
  <c r="C132" i="2"/>
  <c r="D132" i="2"/>
  <c r="G132" i="2"/>
  <c r="H132" i="2"/>
  <c r="B132" i="2"/>
  <c r="A133" i="2"/>
  <c r="D133" i="2"/>
  <c r="G133" i="2"/>
  <c r="C133" i="2"/>
  <c r="E133" i="2"/>
  <c r="H133" i="2"/>
  <c r="B133" i="2"/>
  <c r="A134" i="2"/>
  <c r="D134" i="2"/>
  <c r="G134" i="2"/>
  <c r="C134" i="2"/>
  <c r="H134" i="2"/>
  <c r="B134" i="2"/>
  <c r="A135" i="2"/>
  <c r="B135" i="2"/>
  <c r="D135" i="2"/>
  <c r="G135" i="2"/>
  <c r="C135" i="2"/>
  <c r="E135" i="2"/>
  <c r="H135" i="2"/>
  <c r="A136" i="2"/>
  <c r="B136" i="2"/>
  <c r="D136" i="2"/>
  <c r="G136" i="2"/>
  <c r="C136" i="2"/>
  <c r="H136" i="2"/>
  <c r="A137" i="2"/>
  <c r="C137" i="2"/>
  <c r="E137" i="2"/>
  <c r="D137" i="2"/>
  <c r="G137" i="2"/>
  <c r="H137" i="2"/>
  <c r="B137" i="2"/>
  <c r="A138" i="2"/>
  <c r="B138" i="2"/>
  <c r="C138" i="2"/>
  <c r="D138" i="2"/>
  <c r="E138" i="2"/>
  <c r="G138" i="2"/>
  <c r="H138" i="2"/>
  <c r="A139" i="2"/>
  <c r="B139" i="2"/>
  <c r="D139" i="2"/>
  <c r="G139" i="2"/>
  <c r="C139" i="2"/>
  <c r="E139" i="2"/>
  <c r="H139" i="2"/>
  <c r="A140" i="2"/>
  <c r="C140" i="2"/>
  <c r="E140" i="2"/>
  <c r="D140" i="2"/>
  <c r="G140" i="2"/>
  <c r="H140" i="2"/>
  <c r="B140" i="2"/>
  <c r="A141" i="2"/>
  <c r="C141" i="2"/>
  <c r="D141" i="2"/>
  <c r="G141" i="2"/>
  <c r="H141" i="2"/>
  <c r="B141" i="2"/>
  <c r="A142" i="2"/>
  <c r="D142" i="2"/>
  <c r="E142" i="2"/>
  <c r="G142" i="2"/>
  <c r="C142" i="2"/>
  <c r="H142" i="2"/>
  <c r="B142" i="2"/>
  <c r="A143" i="2"/>
  <c r="D143" i="2"/>
  <c r="G143" i="2"/>
  <c r="C143" i="2"/>
  <c r="E143" i="2"/>
  <c r="H143" i="2"/>
  <c r="B143" i="2"/>
  <c r="A144" i="2"/>
  <c r="B144" i="2"/>
  <c r="C144" i="2"/>
  <c r="E144" i="2"/>
  <c r="D144" i="2"/>
  <c r="G144" i="2"/>
  <c r="H144" i="2"/>
  <c r="A145" i="2"/>
  <c r="B145" i="2"/>
  <c r="C145" i="2"/>
  <c r="E145" i="2"/>
  <c r="D145" i="2"/>
  <c r="G145" i="2"/>
  <c r="H145" i="2"/>
  <c r="A146" i="2"/>
  <c r="B146" i="2"/>
  <c r="C146" i="2"/>
  <c r="D146" i="2"/>
  <c r="E146" i="2"/>
  <c r="G146" i="2"/>
  <c r="H146" i="2"/>
  <c r="A147" i="2"/>
  <c r="B147" i="2"/>
  <c r="D147" i="2"/>
  <c r="G147" i="2"/>
  <c r="C147" i="2"/>
  <c r="H147" i="2"/>
  <c r="A148" i="2"/>
  <c r="D148" i="2"/>
  <c r="G148" i="2"/>
  <c r="C148" i="2"/>
  <c r="E148" i="2"/>
  <c r="H148" i="2"/>
  <c r="B148" i="2"/>
  <c r="A149" i="2"/>
  <c r="C149" i="2"/>
  <c r="E149" i="2"/>
  <c r="D149" i="2"/>
  <c r="G149" i="2"/>
  <c r="H149" i="2"/>
  <c r="B149" i="2"/>
  <c r="A150" i="2"/>
  <c r="D150" i="2"/>
  <c r="G150" i="2"/>
  <c r="C150" i="2"/>
  <c r="E150" i="2"/>
  <c r="H150" i="2"/>
  <c r="B150" i="2"/>
  <c r="A151" i="2"/>
  <c r="D151" i="2"/>
  <c r="E151" i="2"/>
  <c r="G151" i="2"/>
  <c r="C151" i="2"/>
  <c r="H151" i="2"/>
  <c r="B151" i="2"/>
  <c r="A152" i="2"/>
  <c r="D152" i="2"/>
  <c r="G152" i="2"/>
  <c r="C152" i="2"/>
  <c r="E152" i="2"/>
  <c r="H152" i="2"/>
  <c r="B152" i="2"/>
  <c r="A153" i="2"/>
  <c r="B153" i="2"/>
  <c r="C153" i="2"/>
  <c r="E153" i="2"/>
  <c r="D153" i="2"/>
  <c r="G153" i="2"/>
  <c r="H153" i="2"/>
  <c r="A154" i="2"/>
  <c r="B154" i="2"/>
  <c r="C154" i="2"/>
  <c r="D154" i="2"/>
  <c r="E154" i="2"/>
  <c r="G154" i="2"/>
  <c r="H154" i="2"/>
  <c r="A155" i="2"/>
  <c r="B155" i="2"/>
  <c r="C155" i="2"/>
  <c r="D155" i="2"/>
  <c r="G155" i="2"/>
  <c r="H155" i="2"/>
  <c r="A156" i="2"/>
  <c r="C156" i="2"/>
  <c r="D156" i="2"/>
  <c r="E156" i="2"/>
  <c r="G156" i="2"/>
  <c r="H156" i="2"/>
  <c r="B156" i="2"/>
  <c r="A157" i="2"/>
  <c r="D157" i="2"/>
  <c r="G157" i="2"/>
  <c r="C157" i="2"/>
  <c r="E157" i="2"/>
  <c r="H157" i="2"/>
  <c r="B157" i="2"/>
  <c r="A158" i="2"/>
  <c r="D158" i="2"/>
  <c r="G158" i="2"/>
  <c r="C158" i="2"/>
  <c r="H158" i="2"/>
  <c r="B158" i="2"/>
  <c r="A159" i="2"/>
  <c r="B159" i="2"/>
  <c r="D159" i="2"/>
  <c r="G159" i="2"/>
  <c r="C159" i="2"/>
  <c r="E159" i="2"/>
  <c r="H159" i="2"/>
  <c r="A160" i="2"/>
  <c r="D160" i="2"/>
  <c r="G160" i="2"/>
  <c r="C160" i="2"/>
  <c r="H160" i="2"/>
  <c r="B160" i="2"/>
  <c r="A161" i="2"/>
  <c r="C161" i="2"/>
  <c r="E161" i="2"/>
  <c r="D161" i="2"/>
  <c r="G161" i="2"/>
  <c r="H161" i="2"/>
  <c r="B161" i="2"/>
  <c r="A162" i="2"/>
  <c r="B162" i="2"/>
  <c r="C162" i="2"/>
  <c r="D162" i="2"/>
  <c r="G162" i="2"/>
  <c r="H162" i="2"/>
  <c r="A163" i="2"/>
  <c r="B163" i="2"/>
  <c r="C163" i="2"/>
  <c r="D163" i="2"/>
  <c r="G163" i="2"/>
  <c r="H163" i="2"/>
  <c r="A164" i="2"/>
  <c r="B164" i="2"/>
  <c r="C164" i="2"/>
  <c r="D164" i="2"/>
  <c r="E164" i="2"/>
  <c r="G164" i="2"/>
  <c r="H164" i="2"/>
  <c r="A165" i="2"/>
  <c r="C165" i="2"/>
  <c r="D165" i="2"/>
  <c r="G165" i="2"/>
  <c r="H165" i="2"/>
  <c r="B165" i="2"/>
  <c r="A166" i="2"/>
  <c r="D166" i="2"/>
  <c r="G166" i="2"/>
  <c r="C166" i="2"/>
  <c r="E166" i="2"/>
  <c r="H166" i="2"/>
  <c r="B166" i="2"/>
  <c r="A167" i="2"/>
  <c r="B167" i="2"/>
  <c r="D167" i="2"/>
  <c r="E167" i="2"/>
  <c r="G167" i="2"/>
  <c r="C167" i="2"/>
  <c r="H167" i="2"/>
  <c r="A168" i="2"/>
  <c r="B168" i="2"/>
  <c r="D168" i="2"/>
  <c r="G168" i="2"/>
  <c r="C168" i="2"/>
  <c r="E168" i="2"/>
  <c r="H168" i="2"/>
  <c r="A169" i="2"/>
  <c r="C169" i="2"/>
  <c r="D169" i="2"/>
  <c r="G169" i="2"/>
  <c r="H169" i="2"/>
  <c r="B169" i="2"/>
  <c r="A170" i="2"/>
  <c r="B170" i="2"/>
  <c r="C170" i="2"/>
  <c r="D170" i="2"/>
  <c r="G170" i="2"/>
  <c r="H170" i="2"/>
  <c r="A171" i="2"/>
  <c r="B171" i="2"/>
  <c r="C171" i="2"/>
  <c r="E171" i="2"/>
  <c r="D171" i="2"/>
  <c r="G171" i="2"/>
  <c r="H171" i="2"/>
  <c r="A172" i="2"/>
  <c r="C172" i="2"/>
  <c r="E172" i="2"/>
  <c r="D172" i="2"/>
  <c r="G172" i="2"/>
  <c r="H172" i="2"/>
  <c r="B172" i="2"/>
  <c r="A173" i="2"/>
  <c r="C173" i="2"/>
  <c r="D173" i="2"/>
  <c r="G173" i="2"/>
  <c r="H173" i="2"/>
  <c r="B173" i="2"/>
  <c r="A174" i="2"/>
  <c r="D174" i="2"/>
  <c r="E174" i="2"/>
  <c r="G174" i="2"/>
  <c r="C174" i="2"/>
  <c r="H174" i="2"/>
  <c r="B174" i="2"/>
  <c r="A175" i="2"/>
  <c r="D175" i="2"/>
  <c r="G175" i="2"/>
  <c r="C175" i="2"/>
  <c r="E175" i="2"/>
  <c r="H175" i="2"/>
  <c r="B175" i="2"/>
  <c r="A176" i="2"/>
  <c r="B176" i="2"/>
  <c r="C176" i="2"/>
  <c r="D176" i="2"/>
  <c r="G176" i="2"/>
  <c r="H176" i="2"/>
  <c r="A177" i="2"/>
  <c r="B177" i="2"/>
  <c r="C177" i="2"/>
  <c r="E177" i="2"/>
  <c r="D177" i="2"/>
  <c r="G177" i="2"/>
  <c r="H177" i="2"/>
  <c r="A178" i="2"/>
  <c r="B178" i="2"/>
  <c r="C178" i="2"/>
  <c r="D178" i="2"/>
  <c r="E178" i="2"/>
  <c r="G178" i="2"/>
  <c r="H178" i="2"/>
  <c r="A179" i="2"/>
  <c r="B179" i="2"/>
  <c r="D179" i="2"/>
  <c r="G179" i="2"/>
  <c r="C179" i="2"/>
  <c r="E179" i="2"/>
  <c r="H179" i="2"/>
  <c r="A180" i="2"/>
  <c r="D180" i="2"/>
  <c r="G180" i="2"/>
  <c r="C180" i="2"/>
  <c r="E180" i="2"/>
  <c r="H180" i="2"/>
  <c r="B180" i="2"/>
  <c r="A181" i="2"/>
  <c r="C181" i="2"/>
  <c r="E181" i="2"/>
  <c r="D181" i="2"/>
  <c r="G181" i="2"/>
  <c r="H181" i="2"/>
  <c r="B181" i="2"/>
  <c r="A182" i="2"/>
  <c r="D182" i="2"/>
  <c r="G182" i="2"/>
  <c r="C182" i="2"/>
  <c r="H182" i="2"/>
  <c r="B182" i="2"/>
  <c r="A183" i="2"/>
  <c r="D183" i="2"/>
  <c r="G183" i="2"/>
  <c r="C183" i="2"/>
  <c r="E183" i="2"/>
  <c r="H183" i="2"/>
  <c r="B183" i="2"/>
  <c r="A184" i="2"/>
  <c r="D184" i="2"/>
  <c r="G184" i="2"/>
  <c r="C184" i="2"/>
  <c r="E184" i="2"/>
  <c r="H184" i="2"/>
  <c r="B184" i="2"/>
  <c r="A185" i="2"/>
  <c r="B185" i="2"/>
  <c r="C185" i="2"/>
  <c r="E185" i="2"/>
  <c r="D185" i="2"/>
  <c r="G185" i="2"/>
  <c r="H185" i="2"/>
  <c r="A186" i="2"/>
  <c r="B186" i="2"/>
  <c r="C186" i="2"/>
  <c r="D186" i="2"/>
  <c r="G186" i="2"/>
  <c r="H186" i="2"/>
  <c r="A187" i="2"/>
  <c r="B187" i="2"/>
  <c r="D187" i="2"/>
  <c r="G187" i="2"/>
  <c r="C187" i="2"/>
  <c r="E187" i="2"/>
  <c r="H187" i="2"/>
  <c r="A188" i="2"/>
  <c r="C188" i="2"/>
  <c r="D188" i="2"/>
  <c r="G188" i="2"/>
  <c r="H188" i="2"/>
  <c r="B188" i="2"/>
  <c r="A189" i="2"/>
  <c r="D189" i="2"/>
  <c r="G189" i="2"/>
  <c r="C189" i="2"/>
  <c r="E189" i="2"/>
  <c r="H189" i="2"/>
  <c r="B189" i="2"/>
  <c r="A190" i="2"/>
  <c r="D190" i="2"/>
  <c r="G190" i="2"/>
  <c r="C190" i="2"/>
  <c r="H190" i="2"/>
  <c r="B190" i="2"/>
  <c r="A191" i="2"/>
  <c r="B191" i="2"/>
  <c r="D191" i="2"/>
  <c r="G191" i="2"/>
  <c r="C191" i="2"/>
  <c r="E191" i="2"/>
  <c r="H191" i="2"/>
  <c r="A192" i="2"/>
  <c r="D192" i="2"/>
  <c r="G192" i="2"/>
  <c r="C192" i="2"/>
  <c r="H192" i="2"/>
  <c r="B192" i="2"/>
  <c r="A193" i="2"/>
  <c r="C193" i="2"/>
  <c r="E193" i="2"/>
  <c r="D193" i="2"/>
  <c r="G193" i="2"/>
  <c r="H193" i="2"/>
  <c r="B193" i="2"/>
  <c r="A194" i="2"/>
  <c r="B194" i="2"/>
  <c r="C194" i="2"/>
  <c r="E194" i="2"/>
  <c r="D194" i="2"/>
  <c r="G194" i="2"/>
  <c r="H194" i="2"/>
  <c r="A195" i="2"/>
  <c r="B195" i="2"/>
  <c r="C195" i="2"/>
  <c r="D195" i="2"/>
  <c r="G195" i="2"/>
  <c r="H195" i="2"/>
  <c r="A196" i="2"/>
  <c r="B196" i="2"/>
  <c r="C196" i="2"/>
  <c r="D196" i="2"/>
  <c r="G196" i="2"/>
  <c r="H196" i="2"/>
  <c r="A197" i="2"/>
  <c r="C197" i="2"/>
  <c r="D197" i="2"/>
  <c r="E197" i="2"/>
  <c r="G197" i="2"/>
  <c r="H197" i="2"/>
  <c r="B197" i="2"/>
  <c r="A198" i="2"/>
  <c r="D198" i="2"/>
  <c r="G198" i="2"/>
  <c r="C198" i="2"/>
  <c r="H198" i="2"/>
  <c r="B198" i="2"/>
  <c r="A199" i="2"/>
  <c r="B199" i="2"/>
  <c r="D199" i="2"/>
  <c r="G199" i="2"/>
  <c r="C199" i="2"/>
  <c r="H199" i="2"/>
  <c r="A200" i="2"/>
  <c r="B200" i="2"/>
  <c r="D200" i="2"/>
  <c r="G200" i="2"/>
  <c r="C200" i="2"/>
  <c r="E200" i="2"/>
  <c r="H200" i="2"/>
  <c r="A201" i="2"/>
  <c r="C201" i="2"/>
  <c r="D201" i="2"/>
  <c r="E201" i="2"/>
  <c r="G201" i="2"/>
  <c r="H201" i="2"/>
  <c r="B201" i="2"/>
  <c r="A202" i="2"/>
  <c r="B202" i="2"/>
  <c r="D202" i="2"/>
  <c r="G202" i="2"/>
  <c r="C202" i="2"/>
  <c r="E202" i="2"/>
  <c r="H202" i="2"/>
  <c r="A203" i="2"/>
  <c r="D203" i="2"/>
  <c r="G203" i="2"/>
  <c r="C203" i="2"/>
  <c r="E203" i="2"/>
  <c r="H203" i="2"/>
  <c r="B203" i="2"/>
  <c r="A204" i="2"/>
  <c r="B204" i="2"/>
  <c r="C204" i="2"/>
  <c r="E204" i="2"/>
  <c r="D204" i="2"/>
  <c r="G204" i="2"/>
  <c r="H204" i="2"/>
  <c r="A205" i="2"/>
  <c r="C205" i="2"/>
  <c r="D205" i="2"/>
  <c r="E205" i="2"/>
  <c r="G205" i="2"/>
  <c r="H205" i="2"/>
  <c r="B205" i="2"/>
  <c r="A206" i="2"/>
  <c r="B206" i="2"/>
  <c r="D206" i="2"/>
  <c r="G206" i="2"/>
  <c r="C206" i="2"/>
  <c r="E206" i="2"/>
  <c r="H206" i="2"/>
  <c r="A207" i="2"/>
  <c r="C207" i="2"/>
  <c r="D207" i="2"/>
  <c r="G207" i="2"/>
  <c r="H207" i="2"/>
  <c r="B207" i="2"/>
  <c r="A208" i="2"/>
  <c r="D208" i="2"/>
  <c r="G208" i="2"/>
  <c r="C208" i="2"/>
  <c r="E208" i="2"/>
  <c r="H208" i="2"/>
  <c r="B208" i="2"/>
  <c r="A209" i="2"/>
  <c r="B209" i="2"/>
  <c r="C209" i="2"/>
  <c r="E209" i="2"/>
  <c r="D209" i="2"/>
  <c r="G209" i="2"/>
  <c r="H209" i="2"/>
  <c r="A210" i="2"/>
  <c r="B210" i="2"/>
  <c r="C210" i="2"/>
  <c r="E210" i="2"/>
  <c r="D210" i="2"/>
  <c r="G210" i="2"/>
  <c r="H210" i="2"/>
  <c r="A211" i="2"/>
  <c r="B211" i="2"/>
  <c r="C211" i="2"/>
  <c r="D211" i="2"/>
  <c r="G211" i="2"/>
  <c r="H211" i="2"/>
  <c r="A212" i="2"/>
  <c r="B212" i="2"/>
  <c r="C212" i="2"/>
  <c r="D212" i="2"/>
  <c r="G212" i="2"/>
  <c r="H212" i="2"/>
  <c r="A213" i="2"/>
  <c r="C213" i="2"/>
  <c r="D213" i="2"/>
  <c r="E213" i="2"/>
  <c r="G213" i="2"/>
  <c r="H213" i="2"/>
  <c r="B213" i="2"/>
  <c r="A214" i="2"/>
  <c r="D214" i="2"/>
  <c r="G214" i="2"/>
  <c r="C214" i="2"/>
  <c r="H214" i="2"/>
  <c r="B214" i="2"/>
  <c r="A215" i="2"/>
  <c r="B215" i="2"/>
  <c r="C215" i="2"/>
  <c r="E215" i="2"/>
  <c r="D215" i="2"/>
  <c r="G215" i="2"/>
  <c r="H215" i="2"/>
  <c r="A216" i="2"/>
  <c r="C216" i="2"/>
  <c r="E216" i="2"/>
  <c r="D216" i="2"/>
  <c r="G216" i="2"/>
  <c r="H216" i="2"/>
  <c r="B216" i="2"/>
  <c r="A217" i="2"/>
  <c r="B217" i="2"/>
  <c r="C217" i="2"/>
  <c r="D217" i="2"/>
  <c r="E217" i="2"/>
  <c r="G217" i="2"/>
  <c r="H217" i="2"/>
  <c r="A218" i="2"/>
  <c r="B218" i="2"/>
  <c r="C218" i="2"/>
  <c r="E218" i="2"/>
  <c r="D218" i="2"/>
  <c r="G218" i="2"/>
  <c r="H218" i="2"/>
  <c r="A219" i="2"/>
  <c r="D219" i="2"/>
  <c r="G219" i="2"/>
  <c r="C219" i="2"/>
  <c r="E219" i="2"/>
  <c r="H219" i="2"/>
  <c r="B219" i="2"/>
  <c r="A220" i="2"/>
  <c r="C220" i="2"/>
  <c r="D220" i="2"/>
  <c r="G220" i="2"/>
  <c r="H220" i="2"/>
  <c r="B220" i="2"/>
  <c r="A221" i="2"/>
  <c r="D221" i="2"/>
  <c r="G221" i="2"/>
  <c r="C221" i="2"/>
  <c r="E221" i="2"/>
  <c r="H221" i="2"/>
  <c r="B221" i="2"/>
  <c r="A222" i="2"/>
  <c r="D222" i="2"/>
  <c r="G222" i="2"/>
  <c r="C222" i="2"/>
  <c r="E222" i="2"/>
  <c r="H222" i="2"/>
  <c r="B222" i="2"/>
  <c r="A223" i="2"/>
  <c r="B223" i="2"/>
  <c r="C223" i="2"/>
  <c r="E223" i="2"/>
  <c r="D223" i="2"/>
  <c r="G223" i="2"/>
  <c r="H223" i="2"/>
  <c r="A224" i="2"/>
  <c r="C224" i="2"/>
  <c r="D224" i="2"/>
  <c r="G224" i="2"/>
  <c r="H224" i="2"/>
  <c r="B224" i="2"/>
  <c r="A225" i="2"/>
  <c r="B225" i="2"/>
  <c r="C225" i="2"/>
  <c r="D225" i="2"/>
  <c r="E225" i="2"/>
  <c r="G225" i="2"/>
  <c r="H225" i="2"/>
  <c r="A226" i="2"/>
  <c r="B226" i="2"/>
  <c r="C226" i="2"/>
  <c r="E226" i="2"/>
  <c r="D226" i="2"/>
  <c r="G226" i="2"/>
  <c r="H226" i="2"/>
  <c r="A227" i="2"/>
  <c r="D227" i="2"/>
  <c r="G227" i="2"/>
  <c r="C227" i="2"/>
  <c r="E227" i="2"/>
  <c r="H227" i="2"/>
  <c r="B227" i="2"/>
  <c r="A228" i="2"/>
  <c r="C228" i="2"/>
  <c r="D228" i="2"/>
  <c r="G228" i="2"/>
  <c r="H228" i="2"/>
  <c r="B228" i="2"/>
  <c r="A229" i="2"/>
  <c r="D229" i="2"/>
  <c r="G229" i="2"/>
  <c r="C229" i="2"/>
  <c r="E229" i="2"/>
  <c r="H229" i="2"/>
  <c r="B229" i="2"/>
  <c r="A230" i="2"/>
  <c r="D230" i="2"/>
  <c r="G230" i="2"/>
  <c r="C230" i="2"/>
  <c r="H230" i="2"/>
  <c r="B230" i="2"/>
  <c r="A231" i="2"/>
  <c r="B231" i="2"/>
  <c r="C231" i="2"/>
  <c r="E231" i="2"/>
  <c r="D231" i="2"/>
  <c r="G231" i="2"/>
  <c r="H231" i="2"/>
  <c r="A232" i="2"/>
  <c r="C232" i="2"/>
  <c r="E232" i="2"/>
  <c r="D232" i="2"/>
  <c r="G232" i="2"/>
  <c r="H232" i="2"/>
  <c r="B232" i="2"/>
  <c r="A233" i="2"/>
  <c r="B233" i="2"/>
  <c r="C233" i="2"/>
  <c r="D233" i="2"/>
  <c r="G233" i="2"/>
  <c r="H233" i="2"/>
  <c r="A234" i="2"/>
  <c r="B234" i="2"/>
  <c r="C234" i="2"/>
  <c r="D234" i="2"/>
  <c r="G234" i="2"/>
  <c r="H234" i="2"/>
  <c r="A235" i="2"/>
  <c r="D235" i="2"/>
  <c r="G235" i="2"/>
  <c r="C235" i="2"/>
  <c r="E235" i="2"/>
  <c r="H235" i="2"/>
  <c r="B235" i="2"/>
  <c r="A236" i="2"/>
  <c r="C236" i="2"/>
  <c r="D236" i="2"/>
  <c r="G236" i="2"/>
  <c r="H236" i="2"/>
  <c r="B236" i="2"/>
  <c r="A237" i="2"/>
  <c r="D237" i="2"/>
  <c r="G237" i="2"/>
  <c r="C237" i="2"/>
  <c r="E237" i="2"/>
  <c r="H237" i="2"/>
  <c r="B237" i="2"/>
  <c r="A238" i="2"/>
  <c r="D238" i="2"/>
  <c r="G238" i="2"/>
  <c r="C238" i="2"/>
  <c r="H238" i="2"/>
  <c r="B238" i="2"/>
  <c r="A239" i="2"/>
  <c r="B239" i="2"/>
  <c r="C239" i="2"/>
  <c r="E239" i="2"/>
  <c r="D239" i="2"/>
  <c r="G239" i="2"/>
  <c r="H239" i="2"/>
  <c r="A240" i="2"/>
  <c r="C240" i="2"/>
  <c r="E240" i="2"/>
  <c r="D240" i="2"/>
  <c r="G240" i="2"/>
  <c r="H240" i="2"/>
  <c r="B240" i="2"/>
  <c r="A241" i="2"/>
  <c r="B241" i="2"/>
  <c r="C241" i="2"/>
  <c r="D241" i="2"/>
  <c r="E241" i="2"/>
  <c r="G241" i="2"/>
  <c r="H241" i="2"/>
  <c r="A242" i="2"/>
  <c r="B242" i="2"/>
  <c r="C242" i="2"/>
  <c r="E242" i="2"/>
  <c r="D242" i="2"/>
  <c r="G242" i="2"/>
  <c r="H242" i="2"/>
  <c r="A243" i="2"/>
  <c r="D243" i="2"/>
  <c r="G243" i="2"/>
  <c r="C243" i="2"/>
  <c r="H243" i="2"/>
  <c r="B243" i="2"/>
  <c r="A244" i="2"/>
  <c r="C244" i="2"/>
  <c r="D244" i="2"/>
  <c r="G244" i="2"/>
  <c r="H244" i="2"/>
  <c r="B244" i="2"/>
  <c r="A245" i="2"/>
  <c r="D245" i="2"/>
  <c r="G245" i="2"/>
  <c r="C245" i="2"/>
  <c r="E245" i="2"/>
  <c r="H245" i="2"/>
  <c r="B245" i="2"/>
  <c r="A246" i="2"/>
  <c r="D246" i="2"/>
  <c r="G246" i="2"/>
  <c r="C246" i="2"/>
  <c r="H246" i="2"/>
  <c r="B246" i="2"/>
  <c r="A247" i="2"/>
  <c r="B247" i="2"/>
  <c r="C247" i="2"/>
  <c r="D247" i="2"/>
  <c r="G247" i="2"/>
  <c r="H247" i="2"/>
  <c r="A248" i="2"/>
  <c r="C248" i="2"/>
  <c r="E248" i="2"/>
  <c r="D248" i="2"/>
  <c r="G248" i="2"/>
  <c r="H248" i="2"/>
  <c r="B248" i="2"/>
  <c r="A249" i="2"/>
  <c r="B249" i="2"/>
  <c r="C249" i="2"/>
  <c r="D249" i="2"/>
  <c r="G249" i="2"/>
  <c r="H249" i="2"/>
  <c r="A250" i="2"/>
  <c r="B250" i="2"/>
  <c r="C250" i="2"/>
  <c r="E250" i="2"/>
  <c r="D250" i="2"/>
  <c r="G250" i="2"/>
  <c r="H250" i="2"/>
  <c r="A251" i="2"/>
  <c r="D251" i="2"/>
  <c r="G251" i="2"/>
  <c r="C251" i="2"/>
  <c r="H251" i="2"/>
  <c r="B251" i="2"/>
  <c r="A252" i="2"/>
  <c r="C252" i="2"/>
  <c r="D252" i="2"/>
  <c r="G252" i="2"/>
  <c r="H252" i="2"/>
  <c r="B252" i="2"/>
  <c r="A253" i="2"/>
  <c r="D253" i="2"/>
  <c r="G253" i="2"/>
  <c r="C253" i="2"/>
  <c r="E253" i="2"/>
  <c r="H253" i="2"/>
  <c r="B253" i="2"/>
  <c r="A254" i="2"/>
  <c r="D254" i="2"/>
  <c r="G254" i="2"/>
  <c r="C254" i="2"/>
  <c r="H254" i="2"/>
  <c r="B254" i="2"/>
  <c r="A255" i="2"/>
  <c r="B255" i="2"/>
  <c r="C255" i="2"/>
  <c r="D255" i="2"/>
  <c r="G255" i="2"/>
  <c r="H255" i="2"/>
  <c r="A256" i="2"/>
  <c r="C256" i="2"/>
  <c r="E256" i="2"/>
  <c r="D256" i="2"/>
  <c r="G256" i="2"/>
  <c r="H256" i="2"/>
  <c r="B256" i="2"/>
  <c r="A257" i="2"/>
  <c r="B257" i="2"/>
  <c r="C257" i="2"/>
  <c r="D257" i="2"/>
  <c r="G257" i="2"/>
  <c r="H257" i="2"/>
  <c r="A258" i="2"/>
  <c r="B258" i="2"/>
  <c r="C258" i="2"/>
  <c r="E258" i="2"/>
  <c r="D258" i="2"/>
  <c r="G258" i="2"/>
  <c r="H258" i="2"/>
  <c r="A259" i="2"/>
  <c r="D259" i="2"/>
  <c r="G259" i="2"/>
  <c r="C259" i="2"/>
  <c r="E259" i="2"/>
  <c r="H259" i="2"/>
  <c r="B259" i="2"/>
  <c r="A260" i="2"/>
  <c r="C260" i="2"/>
  <c r="D260" i="2"/>
  <c r="E260" i="2"/>
  <c r="G260" i="2"/>
  <c r="H260" i="2"/>
  <c r="B260" i="2"/>
  <c r="A261" i="2"/>
  <c r="D261" i="2"/>
  <c r="G261" i="2"/>
  <c r="C261" i="2"/>
  <c r="H261" i="2"/>
  <c r="B261" i="2"/>
  <c r="A262" i="2"/>
  <c r="D262" i="2"/>
  <c r="G262" i="2"/>
  <c r="C262" i="2"/>
  <c r="E262" i="2"/>
  <c r="H262" i="2"/>
  <c r="B262" i="2"/>
  <c r="A263" i="2"/>
  <c r="B263" i="2"/>
  <c r="C263" i="2"/>
  <c r="E263" i="2"/>
  <c r="D263" i="2"/>
  <c r="G263" i="2"/>
  <c r="H263" i="2"/>
  <c r="A264" i="2"/>
  <c r="C264" i="2"/>
  <c r="E264" i="2"/>
  <c r="D264" i="2"/>
  <c r="G264" i="2"/>
  <c r="H264" i="2"/>
  <c r="B264" i="2"/>
  <c r="A265" i="2"/>
  <c r="B265" i="2"/>
  <c r="C265" i="2"/>
  <c r="D265" i="2"/>
  <c r="E265" i="2"/>
  <c r="G265" i="2"/>
  <c r="H265" i="2"/>
  <c r="A266" i="2"/>
  <c r="B266" i="2"/>
  <c r="C266" i="2"/>
  <c r="E266" i="2"/>
  <c r="D266" i="2"/>
  <c r="G266" i="2"/>
  <c r="H266" i="2"/>
  <c r="A267" i="2"/>
  <c r="D267" i="2"/>
  <c r="G267" i="2"/>
  <c r="C267" i="2"/>
  <c r="E267" i="2"/>
  <c r="H267" i="2"/>
  <c r="B267" i="2"/>
  <c r="A268" i="2"/>
  <c r="C268" i="2"/>
  <c r="D268" i="2"/>
  <c r="E268" i="2"/>
  <c r="G268" i="2"/>
  <c r="H268" i="2"/>
  <c r="B268" i="2"/>
  <c r="A269" i="2"/>
  <c r="D269" i="2"/>
  <c r="G269" i="2"/>
  <c r="C269" i="2"/>
  <c r="E269" i="2"/>
  <c r="H269" i="2"/>
  <c r="B269" i="2"/>
  <c r="A270" i="2"/>
  <c r="D270" i="2"/>
  <c r="G270" i="2"/>
  <c r="C270" i="2"/>
  <c r="E270" i="2"/>
  <c r="H270" i="2"/>
  <c r="B270" i="2"/>
  <c r="A271" i="2"/>
  <c r="B271" i="2"/>
  <c r="C271" i="2"/>
  <c r="E271" i="2"/>
  <c r="D271" i="2"/>
  <c r="G271" i="2"/>
  <c r="H271" i="2"/>
  <c r="A272" i="2"/>
  <c r="C272" i="2"/>
  <c r="E272" i="2"/>
  <c r="D272" i="2"/>
  <c r="G272" i="2"/>
  <c r="H272" i="2"/>
  <c r="B272" i="2"/>
  <c r="A273" i="2"/>
  <c r="B273" i="2"/>
  <c r="C273" i="2"/>
  <c r="D273" i="2"/>
  <c r="G273" i="2"/>
  <c r="H273" i="2"/>
  <c r="A274" i="2"/>
  <c r="B274" i="2"/>
  <c r="C274" i="2"/>
  <c r="E274" i="2"/>
  <c r="D274" i="2"/>
  <c r="G274" i="2"/>
  <c r="H274" i="2"/>
  <c r="A275" i="2"/>
  <c r="D275" i="2"/>
  <c r="G275" i="2"/>
  <c r="C275" i="2"/>
  <c r="E275" i="2"/>
  <c r="H275" i="2"/>
  <c r="B275" i="2"/>
  <c r="A276" i="2"/>
  <c r="C276" i="2"/>
  <c r="D276" i="2"/>
  <c r="E276" i="2"/>
  <c r="G276" i="2"/>
  <c r="H276" i="2"/>
  <c r="B276" i="2"/>
  <c r="A277" i="2"/>
  <c r="D277" i="2"/>
  <c r="G277" i="2"/>
  <c r="C277" i="2"/>
  <c r="E277" i="2"/>
  <c r="H277" i="2"/>
  <c r="B277" i="2"/>
  <c r="A278" i="2"/>
  <c r="D278" i="2"/>
  <c r="G278" i="2"/>
  <c r="C278" i="2"/>
  <c r="E278" i="2"/>
  <c r="H278" i="2"/>
  <c r="B278" i="2"/>
  <c r="A279" i="2"/>
  <c r="B279" i="2"/>
  <c r="C279" i="2"/>
  <c r="E279" i="2"/>
  <c r="D279" i="2"/>
  <c r="G279" i="2"/>
  <c r="H279" i="2"/>
  <c r="A280" i="2"/>
  <c r="C280" i="2"/>
  <c r="E280" i="2"/>
  <c r="D280" i="2"/>
  <c r="G280" i="2"/>
  <c r="H280" i="2"/>
  <c r="B280" i="2"/>
  <c r="A281" i="2"/>
  <c r="B281" i="2"/>
  <c r="C281" i="2"/>
  <c r="D281" i="2"/>
  <c r="E281" i="2"/>
  <c r="G281" i="2"/>
  <c r="H281" i="2"/>
  <c r="A282" i="2"/>
  <c r="B282" i="2"/>
  <c r="C282" i="2"/>
  <c r="D282" i="2"/>
  <c r="G282" i="2"/>
  <c r="H282" i="2"/>
  <c r="A283" i="2"/>
  <c r="D283" i="2"/>
  <c r="G283" i="2"/>
  <c r="C283" i="2"/>
  <c r="E283" i="2"/>
  <c r="H283" i="2"/>
  <c r="B283" i="2"/>
  <c r="A284" i="2"/>
  <c r="C284" i="2"/>
  <c r="D284" i="2"/>
  <c r="E284" i="2"/>
  <c r="G284" i="2"/>
  <c r="H284" i="2"/>
  <c r="B284" i="2"/>
  <c r="A285" i="2"/>
  <c r="D285" i="2"/>
  <c r="G285" i="2"/>
  <c r="C285" i="2"/>
  <c r="H285" i="2"/>
  <c r="B285" i="2"/>
  <c r="A286" i="2"/>
  <c r="D286" i="2"/>
  <c r="G286" i="2"/>
  <c r="C286" i="2"/>
  <c r="E286" i="2"/>
  <c r="H286" i="2"/>
  <c r="B286" i="2"/>
  <c r="A287" i="2"/>
  <c r="B287" i="2"/>
  <c r="C287" i="2"/>
  <c r="E287" i="2"/>
  <c r="D287" i="2"/>
  <c r="G287" i="2"/>
  <c r="H287" i="2"/>
  <c r="A288" i="2"/>
  <c r="C288" i="2"/>
  <c r="D288" i="2"/>
  <c r="G288" i="2"/>
  <c r="H288" i="2"/>
  <c r="B288" i="2"/>
  <c r="A289" i="2"/>
  <c r="B289" i="2"/>
  <c r="C289" i="2"/>
  <c r="D289" i="2"/>
  <c r="G289" i="2"/>
  <c r="H289" i="2"/>
  <c r="A290" i="2"/>
  <c r="B290" i="2"/>
  <c r="C290" i="2"/>
  <c r="E290" i="2"/>
  <c r="D290" i="2"/>
  <c r="G290" i="2"/>
  <c r="H290" i="2"/>
  <c r="A291" i="2"/>
  <c r="D291" i="2"/>
  <c r="G291" i="2"/>
  <c r="C291" i="2"/>
  <c r="H291" i="2"/>
  <c r="B291" i="2"/>
  <c r="A292" i="2"/>
  <c r="C292" i="2"/>
  <c r="D292" i="2"/>
  <c r="E292" i="2"/>
  <c r="G292" i="2"/>
  <c r="H292" i="2"/>
  <c r="B292" i="2"/>
  <c r="A293" i="2"/>
  <c r="D293" i="2"/>
  <c r="G293" i="2"/>
  <c r="C293" i="2"/>
  <c r="E293" i="2"/>
  <c r="H293" i="2"/>
  <c r="B293" i="2"/>
  <c r="A294" i="2"/>
  <c r="D294" i="2"/>
  <c r="G294" i="2"/>
  <c r="C294" i="2"/>
  <c r="E294" i="2"/>
  <c r="H294" i="2"/>
  <c r="B294" i="2"/>
  <c r="A295" i="2"/>
  <c r="B295" i="2"/>
  <c r="C295" i="2"/>
  <c r="E295" i="2"/>
  <c r="D295" i="2"/>
  <c r="G295" i="2"/>
  <c r="H295" i="2"/>
  <c r="A296" i="2"/>
  <c r="C296" i="2"/>
  <c r="E296" i="2"/>
  <c r="D296" i="2"/>
  <c r="G296" i="2"/>
  <c r="H296" i="2"/>
  <c r="B296" i="2"/>
  <c r="A297" i="2"/>
  <c r="B297" i="2"/>
  <c r="C297" i="2"/>
  <c r="D297" i="2"/>
  <c r="E297" i="2"/>
  <c r="G297" i="2"/>
  <c r="H297" i="2"/>
  <c r="A298" i="2"/>
  <c r="B298" i="2"/>
  <c r="D298" i="2"/>
  <c r="G298" i="2"/>
  <c r="C298" i="2"/>
  <c r="H298" i="2"/>
  <c r="A299" i="2"/>
  <c r="D299" i="2"/>
  <c r="G299" i="2"/>
  <c r="C299" i="2"/>
  <c r="E299" i="2"/>
  <c r="H299" i="2"/>
  <c r="B299" i="2"/>
  <c r="A300" i="2"/>
  <c r="C300" i="2"/>
  <c r="D300" i="2"/>
  <c r="E300" i="2"/>
  <c r="G300" i="2"/>
  <c r="H300" i="2"/>
  <c r="B300" i="2"/>
  <c r="A301" i="2"/>
  <c r="D301" i="2"/>
  <c r="G301" i="2"/>
  <c r="C301" i="2"/>
  <c r="E301" i="2"/>
  <c r="H301" i="2"/>
  <c r="B301" i="2"/>
  <c r="A302" i="2"/>
  <c r="B302" i="2"/>
  <c r="D302" i="2"/>
  <c r="G302" i="2"/>
  <c r="C302" i="2"/>
  <c r="H302" i="2"/>
  <c r="A303" i="2"/>
  <c r="B303" i="2"/>
  <c r="C303" i="2"/>
  <c r="D303" i="2"/>
  <c r="G303" i="2"/>
  <c r="H303" i="2"/>
  <c r="A304" i="2"/>
  <c r="C304" i="2"/>
  <c r="E304" i="2"/>
  <c r="D304" i="2"/>
  <c r="G304" i="2"/>
  <c r="H304" i="2"/>
  <c r="B304" i="2"/>
  <c r="A305" i="2"/>
  <c r="B305" i="2"/>
  <c r="C305" i="2"/>
  <c r="D305" i="2"/>
  <c r="E305" i="2"/>
  <c r="G305" i="2"/>
  <c r="H305" i="2"/>
  <c r="A306" i="2"/>
  <c r="B306" i="2"/>
  <c r="D306" i="2"/>
  <c r="G306" i="2"/>
  <c r="C306" i="2"/>
  <c r="E306" i="2"/>
  <c r="H306" i="2"/>
  <c r="A307" i="2"/>
  <c r="D307" i="2"/>
  <c r="G307" i="2"/>
  <c r="C307" i="2"/>
  <c r="E307" i="2"/>
  <c r="H307" i="2"/>
  <c r="B307" i="2"/>
  <c r="A308" i="2"/>
  <c r="C308" i="2"/>
  <c r="D308" i="2"/>
  <c r="E308" i="2"/>
  <c r="G308" i="2"/>
  <c r="H308" i="2"/>
  <c r="B308" i="2"/>
  <c r="A309" i="2"/>
  <c r="D309" i="2"/>
  <c r="G309" i="2"/>
  <c r="C309" i="2"/>
  <c r="E309" i="2"/>
  <c r="H309" i="2"/>
  <c r="B309" i="2"/>
  <c r="A310" i="2"/>
  <c r="B310" i="2"/>
  <c r="D310" i="2"/>
  <c r="G310" i="2"/>
  <c r="C310" i="2"/>
  <c r="E310" i="2"/>
  <c r="H310" i="2"/>
  <c r="A311" i="2"/>
  <c r="B311" i="2"/>
  <c r="C311" i="2"/>
  <c r="E311" i="2"/>
  <c r="D311" i="2"/>
  <c r="G311" i="2"/>
  <c r="H311" i="2"/>
  <c r="A312" i="2"/>
  <c r="C312" i="2"/>
  <c r="D312" i="2"/>
  <c r="G312" i="2"/>
  <c r="H312" i="2"/>
  <c r="B312" i="2"/>
  <c r="A313" i="2"/>
  <c r="B313" i="2"/>
  <c r="C313" i="2"/>
  <c r="D313" i="2"/>
  <c r="E313" i="2"/>
  <c r="G313" i="2"/>
  <c r="H313" i="2"/>
  <c r="A314" i="2"/>
  <c r="B314" i="2"/>
  <c r="D314" i="2"/>
  <c r="G314" i="2"/>
  <c r="C314" i="2"/>
  <c r="E314" i="2"/>
  <c r="H314" i="2"/>
  <c r="A315" i="2"/>
  <c r="D315" i="2"/>
  <c r="G315" i="2"/>
  <c r="C315" i="2"/>
  <c r="E315" i="2"/>
  <c r="H315" i="2"/>
  <c r="B315" i="2"/>
  <c r="A316" i="2"/>
  <c r="C316" i="2"/>
  <c r="D316" i="2"/>
  <c r="E316" i="2"/>
  <c r="G316" i="2"/>
  <c r="H316" i="2"/>
  <c r="B316" i="2"/>
  <c r="A317" i="2"/>
  <c r="D317" i="2"/>
  <c r="G317" i="2"/>
  <c r="C317" i="2"/>
  <c r="E317" i="2"/>
  <c r="H317" i="2"/>
  <c r="B317" i="2"/>
  <c r="A318" i="2"/>
  <c r="B318" i="2"/>
  <c r="F318" i="2"/>
  <c r="D318" i="2"/>
  <c r="G318" i="2"/>
  <c r="C318" i="2"/>
  <c r="E318" i="2"/>
  <c r="H318" i="2"/>
  <c r="A319" i="2"/>
  <c r="B319" i="2"/>
  <c r="F319" i="2"/>
  <c r="D319" i="2"/>
  <c r="G319" i="2"/>
  <c r="C319" i="2"/>
  <c r="E319" i="2"/>
  <c r="H319" i="2"/>
  <c r="A320" i="2"/>
  <c r="B320" i="2"/>
  <c r="F320" i="2"/>
  <c r="D320" i="2"/>
  <c r="G320" i="2"/>
  <c r="C320" i="2"/>
  <c r="H320" i="2"/>
  <c r="A321" i="2"/>
  <c r="B321" i="2"/>
  <c r="F321" i="2"/>
  <c r="D321" i="2"/>
  <c r="G321" i="2"/>
  <c r="C321" i="2"/>
  <c r="E321" i="2"/>
  <c r="H321" i="2"/>
  <c r="A322" i="2"/>
  <c r="B322" i="2"/>
  <c r="F322" i="2"/>
  <c r="D322" i="2"/>
  <c r="G322" i="2"/>
  <c r="C322" i="2"/>
  <c r="E322" i="2"/>
  <c r="H322" i="2"/>
  <c r="A323" i="2"/>
  <c r="B323" i="2"/>
  <c r="D323" i="2"/>
  <c r="G323" i="2"/>
  <c r="C323" i="2"/>
  <c r="E323" i="2"/>
  <c r="H323" i="2"/>
  <c r="A324" i="2"/>
  <c r="B324" i="2"/>
  <c r="C324" i="2"/>
  <c r="D324" i="2"/>
  <c r="G324" i="2"/>
  <c r="H324" i="2"/>
  <c r="A325" i="2"/>
  <c r="C325" i="2"/>
  <c r="E325" i="2"/>
  <c r="D325" i="2"/>
  <c r="G325" i="2"/>
  <c r="H325" i="2"/>
  <c r="B325" i="2"/>
  <c r="A326" i="2"/>
  <c r="B326" i="2"/>
  <c r="C326" i="2"/>
  <c r="D326" i="2"/>
  <c r="E326" i="2"/>
  <c r="G326" i="2"/>
  <c r="H326" i="2"/>
  <c r="A327" i="2"/>
  <c r="B327" i="2"/>
  <c r="D327" i="2"/>
  <c r="G327" i="2"/>
  <c r="C327" i="2"/>
  <c r="H327" i="2"/>
  <c r="A328" i="2"/>
  <c r="D328" i="2"/>
  <c r="G328" i="2"/>
  <c r="C328" i="2"/>
  <c r="E328" i="2"/>
  <c r="H328" i="2"/>
  <c r="B328" i="2"/>
  <c r="A329" i="2"/>
  <c r="C329" i="2"/>
  <c r="D329" i="2"/>
  <c r="E329" i="2"/>
  <c r="G329" i="2"/>
  <c r="H329" i="2"/>
  <c r="B329" i="2"/>
  <c r="A330" i="2"/>
  <c r="D330" i="2"/>
  <c r="G330" i="2"/>
  <c r="C330" i="2"/>
  <c r="H330" i="2"/>
  <c r="B330" i="2"/>
  <c r="A331" i="2"/>
  <c r="B331" i="2"/>
  <c r="D331" i="2"/>
  <c r="G331" i="2"/>
  <c r="C331" i="2"/>
  <c r="E331" i="2"/>
  <c r="H331" i="2"/>
  <c r="A332" i="2"/>
  <c r="B332" i="2"/>
  <c r="C332" i="2"/>
  <c r="D332" i="2"/>
  <c r="G332" i="2"/>
  <c r="H332" i="2"/>
  <c r="A333" i="2"/>
  <c r="C333" i="2"/>
  <c r="E333" i="2"/>
  <c r="D333" i="2"/>
  <c r="G333" i="2"/>
  <c r="H333" i="2"/>
  <c r="B333" i="2"/>
  <c r="A334" i="2"/>
  <c r="B334" i="2"/>
  <c r="C334" i="2"/>
  <c r="D334" i="2"/>
  <c r="G334" i="2"/>
  <c r="H334" i="2"/>
  <c r="A335" i="2"/>
  <c r="B335" i="2"/>
  <c r="D335" i="2"/>
  <c r="G335" i="2"/>
  <c r="C335" i="2"/>
  <c r="E335" i="2"/>
  <c r="H335" i="2"/>
  <c r="A336" i="2"/>
  <c r="D336" i="2"/>
  <c r="G336" i="2"/>
  <c r="C336" i="2"/>
  <c r="E336" i="2"/>
  <c r="H336" i="2"/>
  <c r="B336" i="2"/>
  <c r="A337" i="2"/>
  <c r="C337" i="2"/>
  <c r="D337" i="2"/>
  <c r="G337" i="2"/>
  <c r="H337" i="2"/>
  <c r="B337" i="2"/>
  <c r="A338" i="2"/>
  <c r="D338" i="2"/>
  <c r="G338" i="2"/>
  <c r="C338" i="2"/>
  <c r="E338" i="2"/>
  <c r="H338" i="2"/>
  <c r="B338" i="2"/>
  <c r="A339" i="2"/>
  <c r="B339" i="2"/>
  <c r="D339" i="2"/>
  <c r="G339" i="2"/>
  <c r="C339" i="2"/>
  <c r="H339" i="2"/>
  <c r="A340" i="2"/>
  <c r="B340" i="2"/>
  <c r="C340" i="2"/>
  <c r="E340" i="2"/>
  <c r="D340" i="2"/>
  <c r="G340" i="2"/>
  <c r="H340" i="2"/>
  <c r="A341" i="2"/>
  <c r="C341" i="2"/>
  <c r="E341" i="2"/>
  <c r="D341" i="2"/>
  <c r="G341" i="2"/>
  <c r="H341" i="2"/>
  <c r="B341" i="2"/>
  <c r="A342" i="2"/>
  <c r="B342" i="2"/>
  <c r="C342" i="2"/>
  <c r="D342" i="2"/>
  <c r="E342" i="2"/>
  <c r="G342" i="2"/>
  <c r="H342" i="2"/>
  <c r="A343" i="2"/>
  <c r="B343" i="2"/>
  <c r="D343" i="2"/>
  <c r="G343" i="2"/>
  <c r="C343" i="2"/>
  <c r="H343" i="2"/>
  <c r="A344" i="2"/>
  <c r="D344" i="2"/>
  <c r="G344" i="2"/>
  <c r="C344" i="2"/>
  <c r="E344" i="2"/>
  <c r="H344" i="2"/>
  <c r="B344" i="2"/>
  <c r="A345" i="2"/>
  <c r="C345" i="2"/>
  <c r="D345" i="2"/>
  <c r="E345" i="2"/>
  <c r="G345" i="2"/>
  <c r="H345" i="2"/>
  <c r="B345" i="2"/>
  <c r="A346" i="2"/>
  <c r="D346" i="2"/>
  <c r="G346" i="2"/>
  <c r="C346" i="2"/>
  <c r="H346" i="2"/>
  <c r="B346" i="2"/>
  <c r="A347" i="2"/>
  <c r="B347" i="2"/>
  <c r="D347" i="2"/>
  <c r="G347" i="2"/>
  <c r="C347" i="2"/>
  <c r="E347" i="2"/>
  <c r="H347" i="2"/>
  <c r="A348" i="2"/>
  <c r="B348" i="2"/>
  <c r="C348" i="2"/>
  <c r="E348" i="2"/>
  <c r="D348" i="2"/>
  <c r="G348" i="2"/>
  <c r="H348" i="2"/>
  <c r="A349" i="2"/>
  <c r="C349" i="2"/>
  <c r="E349" i="2"/>
  <c r="D349" i="2"/>
  <c r="G349" i="2"/>
  <c r="H349" i="2"/>
  <c r="B349" i="2"/>
  <c r="A350" i="2"/>
  <c r="B350" i="2"/>
  <c r="C350" i="2"/>
  <c r="D350" i="2"/>
  <c r="E350" i="2"/>
  <c r="G350" i="2"/>
  <c r="H350" i="2"/>
  <c r="A351" i="2"/>
  <c r="B351" i="2"/>
  <c r="D351" i="2"/>
  <c r="G351" i="2"/>
  <c r="C351" i="2"/>
  <c r="H351" i="2"/>
  <c r="A352" i="2"/>
  <c r="D352" i="2"/>
  <c r="G352" i="2"/>
  <c r="C352" i="2"/>
  <c r="E352" i="2"/>
  <c r="H352" i="2"/>
  <c r="B352" i="2"/>
  <c r="A353" i="2"/>
  <c r="C353" i="2"/>
  <c r="D353" i="2"/>
  <c r="G353" i="2"/>
  <c r="H353" i="2"/>
  <c r="B353" i="2"/>
  <c r="A354" i="2"/>
  <c r="D354" i="2"/>
  <c r="G354" i="2"/>
  <c r="C354" i="2"/>
  <c r="H354" i="2"/>
  <c r="B354" i="2"/>
  <c r="A355" i="2"/>
  <c r="B355" i="2"/>
  <c r="D355" i="2"/>
  <c r="G355" i="2"/>
  <c r="C355" i="2"/>
  <c r="H355" i="2"/>
  <c r="A356" i="2"/>
  <c r="B356" i="2"/>
  <c r="C356" i="2"/>
  <c r="E356" i="2"/>
  <c r="D356" i="2"/>
  <c r="G356" i="2"/>
  <c r="H356" i="2"/>
  <c r="A357" i="2"/>
  <c r="C357" i="2"/>
  <c r="E357" i="2"/>
  <c r="D357" i="2"/>
  <c r="G357" i="2"/>
  <c r="H357" i="2"/>
  <c r="B357" i="2"/>
  <c r="A358" i="2"/>
  <c r="B358" i="2"/>
  <c r="C358" i="2"/>
  <c r="D358" i="2"/>
  <c r="E358" i="2"/>
  <c r="G358" i="2"/>
  <c r="H358" i="2"/>
  <c r="A359" i="2"/>
  <c r="B359" i="2"/>
  <c r="D359" i="2"/>
  <c r="G359" i="2"/>
  <c r="C359" i="2"/>
  <c r="E359" i="2"/>
  <c r="H359" i="2"/>
  <c r="A360" i="2"/>
  <c r="D360" i="2"/>
  <c r="G360" i="2"/>
  <c r="C360" i="2"/>
  <c r="E360" i="2"/>
  <c r="H360" i="2"/>
  <c r="B360" i="2"/>
  <c r="A361" i="2"/>
  <c r="C361" i="2"/>
  <c r="D361" i="2"/>
  <c r="E361" i="2"/>
  <c r="G361" i="2"/>
  <c r="H361" i="2"/>
  <c r="B361" i="2"/>
  <c r="A362" i="2"/>
  <c r="D362" i="2"/>
  <c r="G362" i="2"/>
  <c r="C362" i="2"/>
  <c r="E362" i="2"/>
  <c r="H362" i="2"/>
  <c r="B362" i="2"/>
  <c r="A363" i="2"/>
  <c r="B363" i="2"/>
  <c r="D363" i="2"/>
  <c r="G363" i="2"/>
  <c r="C363" i="2"/>
  <c r="H363" i="2"/>
  <c r="A364" i="2"/>
  <c r="B364" i="2"/>
  <c r="C364" i="2"/>
  <c r="E364" i="2"/>
  <c r="D364" i="2"/>
  <c r="G364" i="2"/>
  <c r="H364" i="2"/>
  <c r="A365" i="2"/>
  <c r="C365" i="2"/>
  <c r="E365" i="2"/>
  <c r="D365" i="2"/>
  <c r="G365" i="2"/>
  <c r="H365" i="2"/>
  <c r="B365" i="2"/>
  <c r="A366" i="2"/>
  <c r="B366" i="2"/>
  <c r="C366" i="2"/>
  <c r="D366" i="2"/>
  <c r="E366" i="2"/>
  <c r="G366" i="2"/>
  <c r="H366" i="2"/>
  <c r="A367" i="2"/>
  <c r="B367" i="2"/>
  <c r="D367" i="2"/>
  <c r="G367" i="2"/>
  <c r="C367" i="2"/>
  <c r="E367" i="2"/>
  <c r="H367" i="2"/>
  <c r="A368" i="2"/>
  <c r="D368" i="2"/>
  <c r="G368" i="2"/>
  <c r="C368" i="2"/>
  <c r="H368" i="2"/>
  <c r="B368" i="2"/>
  <c r="A369" i="2"/>
  <c r="C369" i="2"/>
  <c r="D369" i="2"/>
  <c r="E369" i="2"/>
  <c r="G369" i="2"/>
  <c r="H369" i="2"/>
  <c r="B369" i="2"/>
  <c r="A370" i="2"/>
  <c r="D370" i="2"/>
  <c r="G370" i="2"/>
  <c r="C370" i="2"/>
  <c r="E370" i="2"/>
  <c r="H370" i="2"/>
  <c r="B370" i="2"/>
  <c r="A371" i="2"/>
  <c r="B371" i="2"/>
  <c r="D371" i="2"/>
  <c r="G371" i="2"/>
  <c r="C371" i="2"/>
  <c r="H371" i="2"/>
  <c r="A372" i="2"/>
  <c r="B372" i="2"/>
  <c r="C372" i="2"/>
  <c r="E372" i="2"/>
  <c r="D372" i="2"/>
  <c r="G372" i="2"/>
  <c r="H372" i="2"/>
  <c r="A373" i="2"/>
  <c r="C373" i="2"/>
  <c r="E373" i="2"/>
  <c r="D373" i="2"/>
  <c r="G373" i="2"/>
  <c r="H373" i="2"/>
  <c r="B373" i="2"/>
  <c r="A374" i="2"/>
  <c r="B374" i="2"/>
  <c r="C374" i="2"/>
  <c r="D374" i="2"/>
  <c r="E374" i="2"/>
  <c r="G374" i="2"/>
  <c r="H374" i="2"/>
  <c r="A375" i="2"/>
  <c r="B375" i="2"/>
  <c r="D375" i="2"/>
  <c r="G375" i="2"/>
  <c r="C375" i="2"/>
  <c r="E375" i="2"/>
  <c r="H375" i="2"/>
  <c r="A376" i="2"/>
  <c r="D376" i="2"/>
  <c r="G376" i="2"/>
  <c r="C376" i="2"/>
  <c r="E376" i="2"/>
  <c r="H376" i="2"/>
  <c r="B376" i="2"/>
  <c r="A377" i="2"/>
  <c r="C377" i="2"/>
  <c r="D377" i="2"/>
  <c r="E377" i="2"/>
  <c r="G377" i="2"/>
  <c r="H377" i="2"/>
  <c r="B377" i="2"/>
  <c r="A378" i="2"/>
  <c r="D378" i="2"/>
  <c r="G378" i="2"/>
  <c r="C378" i="2"/>
  <c r="E378" i="2"/>
  <c r="H378" i="2"/>
  <c r="B378" i="2"/>
  <c r="A379" i="2"/>
  <c r="B379" i="2"/>
  <c r="D379" i="2"/>
  <c r="G379" i="2"/>
  <c r="C379" i="2"/>
  <c r="H379" i="2"/>
  <c r="A380" i="2"/>
  <c r="B380" i="2"/>
  <c r="C380" i="2"/>
  <c r="E380" i="2"/>
  <c r="D380" i="2"/>
  <c r="G380" i="2"/>
  <c r="H380" i="2"/>
  <c r="A381" i="2"/>
  <c r="C381" i="2"/>
  <c r="D381" i="2"/>
  <c r="G381" i="2"/>
  <c r="H381" i="2"/>
  <c r="B381" i="2"/>
  <c r="A382" i="2"/>
  <c r="B382" i="2"/>
  <c r="C382" i="2"/>
  <c r="D382" i="2"/>
  <c r="E382" i="2"/>
  <c r="G382" i="2"/>
  <c r="H382" i="2"/>
  <c r="A383" i="2"/>
  <c r="B383" i="2"/>
  <c r="D383" i="2"/>
  <c r="G383" i="2"/>
  <c r="C383" i="2"/>
  <c r="H383" i="2"/>
  <c r="A384" i="2"/>
  <c r="D384" i="2"/>
  <c r="G384" i="2"/>
  <c r="C384" i="2"/>
  <c r="H384" i="2"/>
  <c r="B384" i="2"/>
  <c r="A385" i="2"/>
  <c r="C385" i="2"/>
  <c r="D385" i="2"/>
  <c r="E385" i="2"/>
  <c r="G385" i="2"/>
  <c r="H385" i="2"/>
  <c r="B385" i="2"/>
  <c r="A386" i="2"/>
  <c r="D386" i="2"/>
  <c r="G386" i="2"/>
  <c r="C386" i="2"/>
  <c r="E386" i="2"/>
  <c r="H386" i="2"/>
  <c r="B386" i="2"/>
  <c r="A387" i="2"/>
  <c r="B387" i="2"/>
  <c r="D387" i="2"/>
  <c r="G387" i="2"/>
  <c r="C387" i="2"/>
  <c r="H387" i="2"/>
  <c r="A388" i="2"/>
  <c r="B388" i="2"/>
  <c r="C388" i="2"/>
  <c r="E388" i="2"/>
  <c r="D388" i="2"/>
  <c r="G388" i="2"/>
  <c r="H388" i="2"/>
  <c r="A389" i="2"/>
  <c r="C389" i="2"/>
  <c r="D389" i="2"/>
  <c r="G389" i="2"/>
  <c r="H389" i="2"/>
  <c r="B389" i="2"/>
  <c r="A390" i="2"/>
  <c r="B390" i="2"/>
  <c r="C390" i="2"/>
  <c r="D390" i="2"/>
  <c r="E390" i="2"/>
  <c r="G390" i="2"/>
  <c r="H390" i="2"/>
  <c r="A391" i="2"/>
  <c r="B391" i="2"/>
  <c r="D391" i="2"/>
  <c r="G391" i="2"/>
  <c r="C391" i="2"/>
  <c r="E391" i="2"/>
  <c r="H391" i="2"/>
  <c r="A392" i="2"/>
  <c r="D392" i="2"/>
  <c r="G392" i="2"/>
  <c r="C392" i="2"/>
  <c r="E392" i="2"/>
  <c r="H392" i="2"/>
  <c r="B392" i="2"/>
  <c r="A393" i="2"/>
  <c r="C393" i="2"/>
  <c r="D393" i="2"/>
  <c r="E393" i="2"/>
  <c r="G393" i="2"/>
  <c r="H393" i="2"/>
  <c r="B393" i="2"/>
  <c r="A394" i="2"/>
  <c r="D394" i="2"/>
  <c r="G394" i="2"/>
  <c r="C394" i="2"/>
  <c r="H394" i="2"/>
  <c r="B394" i="2"/>
  <c r="A395" i="2"/>
  <c r="B395" i="2"/>
  <c r="D395" i="2"/>
  <c r="G395" i="2"/>
  <c r="C395" i="2"/>
  <c r="H395" i="2"/>
  <c r="A396" i="2"/>
  <c r="B396" i="2"/>
  <c r="C396" i="2"/>
  <c r="E396" i="2"/>
  <c r="D396" i="2"/>
  <c r="G396" i="2"/>
  <c r="H396" i="2"/>
  <c r="A397" i="2"/>
  <c r="C397" i="2"/>
  <c r="D397" i="2"/>
  <c r="G397" i="2"/>
  <c r="H397" i="2"/>
  <c r="B397" i="2"/>
  <c r="A398" i="2"/>
  <c r="B398" i="2"/>
  <c r="C398" i="2"/>
  <c r="D398" i="2"/>
  <c r="E398" i="2"/>
  <c r="G398" i="2"/>
  <c r="H398" i="2"/>
  <c r="A399" i="2"/>
  <c r="B399" i="2"/>
  <c r="D399" i="2"/>
  <c r="G399" i="2"/>
  <c r="C399" i="2"/>
  <c r="E399" i="2"/>
  <c r="H399" i="2"/>
  <c r="A400" i="2"/>
  <c r="D400" i="2"/>
  <c r="G400" i="2"/>
  <c r="C400" i="2"/>
  <c r="E400" i="2"/>
  <c r="H400" i="2"/>
  <c r="B400" i="2"/>
  <c r="A401" i="2"/>
  <c r="C401" i="2"/>
  <c r="D401" i="2"/>
  <c r="G401" i="2"/>
  <c r="H401" i="2"/>
  <c r="B401" i="2"/>
  <c r="A402" i="2"/>
  <c r="D402" i="2"/>
  <c r="G402" i="2"/>
  <c r="C402" i="2"/>
  <c r="E402" i="2"/>
  <c r="H402" i="2"/>
  <c r="B402" i="2"/>
  <c r="A403" i="2"/>
  <c r="B403" i="2"/>
  <c r="D403" i="2"/>
  <c r="G403" i="2"/>
  <c r="C403" i="2"/>
  <c r="E403" i="2"/>
  <c r="H403" i="2"/>
  <c r="A404" i="2"/>
  <c r="B404" i="2"/>
  <c r="C404" i="2"/>
  <c r="D404" i="2"/>
  <c r="G404" i="2"/>
  <c r="H404" i="2"/>
  <c r="A405" i="2"/>
  <c r="C405" i="2"/>
  <c r="E405" i="2"/>
  <c r="D405" i="2"/>
  <c r="G405" i="2"/>
  <c r="H405" i="2"/>
  <c r="B405" i="2"/>
  <c r="A406" i="2"/>
  <c r="B406" i="2"/>
  <c r="C406" i="2"/>
  <c r="D406" i="2"/>
  <c r="E406" i="2"/>
  <c r="G406" i="2"/>
  <c r="H406" i="2"/>
  <c r="A407" i="2"/>
  <c r="B407" i="2"/>
  <c r="D407" i="2"/>
  <c r="G407" i="2"/>
  <c r="C407" i="2"/>
  <c r="H407" i="2"/>
  <c r="A408" i="2"/>
  <c r="D408" i="2"/>
  <c r="G408" i="2"/>
  <c r="C408" i="2"/>
  <c r="E408" i="2"/>
  <c r="H408" i="2"/>
  <c r="B408" i="2"/>
  <c r="A409" i="2"/>
  <c r="C409" i="2"/>
  <c r="D409" i="2"/>
  <c r="E409" i="2"/>
  <c r="G409" i="2"/>
  <c r="H409" i="2"/>
  <c r="B409" i="2"/>
  <c r="A410" i="2"/>
  <c r="D410" i="2"/>
  <c r="G410" i="2"/>
  <c r="C410" i="2"/>
  <c r="H410" i="2"/>
  <c r="B410" i="2"/>
  <c r="A411" i="2"/>
  <c r="B411" i="2"/>
  <c r="D411" i="2"/>
  <c r="G411" i="2"/>
  <c r="C411" i="2"/>
  <c r="H411" i="2"/>
  <c r="A412" i="2"/>
  <c r="B412" i="2"/>
  <c r="C412" i="2"/>
  <c r="E412" i="2"/>
  <c r="D412" i="2"/>
  <c r="G412" i="2"/>
  <c r="H412" i="2"/>
  <c r="A413" i="2"/>
  <c r="C413" i="2"/>
  <c r="E413" i="2"/>
  <c r="D413" i="2"/>
  <c r="G413" i="2"/>
  <c r="H413" i="2"/>
  <c r="B413" i="2"/>
  <c r="A414" i="2"/>
  <c r="B414" i="2"/>
  <c r="C414" i="2"/>
  <c r="D414" i="2"/>
  <c r="G414" i="2"/>
  <c r="H414" i="2"/>
  <c r="A415" i="2"/>
  <c r="B415" i="2"/>
  <c r="D415" i="2"/>
  <c r="G415" i="2"/>
  <c r="C415" i="2"/>
  <c r="E415" i="2"/>
  <c r="H415" i="2"/>
  <c r="A416" i="2"/>
  <c r="D416" i="2"/>
  <c r="G416" i="2"/>
  <c r="C416" i="2"/>
  <c r="E416" i="2"/>
  <c r="H416" i="2"/>
  <c r="B416" i="2"/>
  <c r="A417" i="2"/>
  <c r="C417" i="2"/>
  <c r="D417" i="2"/>
  <c r="E417" i="2"/>
  <c r="G417" i="2"/>
  <c r="H417" i="2"/>
  <c r="B417" i="2"/>
  <c r="A418" i="2"/>
  <c r="D418" i="2"/>
  <c r="G418" i="2"/>
  <c r="C418" i="2"/>
  <c r="H418" i="2"/>
  <c r="B418" i="2"/>
  <c r="A419" i="2"/>
  <c r="B419" i="2"/>
  <c r="D419" i="2"/>
  <c r="G419" i="2"/>
  <c r="C419" i="2"/>
  <c r="H419" i="2"/>
  <c r="A420" i="2"/>
  <c r="B420" i="2"/>
  <c r="C420" i="2"/>
  <c r="E420" i="2"/>
  <c r="D420" i="2"/>
  <c r="G420" i="2"/>
  <c r="H420" i="2"/>
  <c r="A421" i="2"/>
  <c r="C421" i="2"/>
  <c r="E421" i="2"/>
  <c r="D421" i="2"/>
  <c r="G421" i="2"/>
  <c r="H421" i="2"/>
  <c r="B421" i="2"/>
  <c r="A422" i="2"/>
  <c r="B422" i="2"/>
  <c r="C422" i="2"/>
  <c r="D422" i="2"/>
  <c r="G422" i="2"/>
  <c r="H422" i="2"/>
  <c r="A423" i="2"/>
  <c r="B423" i="2"/>
  <c r="D423" i="2"/>
  <c r="G423" i="2"/>
  <c r="C423" i="2"/>
  <c r="E423" i="2"/>
  <c r="H423" i="2"/>
  <c r="A424" i="2"/>
  <c r="D424" i="2"/>
  <c r="G424" i="2"/>
  <c r="C424" i="2"/>
  <c r="E424" i="2"/>
  <c r="H424" i="2"/>
  <c r="B424" i="2"/>
  <c r="A425" i="2"/>
  <c r="C425" i="2"/>
  <c r="D425" i="2"/>
  <c r="E425" i="2"/>
  <c r="G425" i="2"/>
  <c r="H425" i="2"/>
  <c r="B425" i="2"/>
  <c r="A426" i="2"/>
  <c r="D426" i="2"/>
  <c r="G426" i="2"/>
  <c r="C426" i="2"/>
  <c r="E426" i="2"/>
  <c r="H426" i="2"/>
  <c r="B426" i="2"/>
  <c r="A427" i="2"/>
  <c r="B427" i="2"/>
  <c r="D427" i="2"/>
  <c r="G427" i="2"/>
  <c r="C427" i="2"/>
  <c r="E427" i="2"/>
  <c r="H427" i="2"/>
  <c r="A428" i="2"/>
  <c r="B428" i="2"/>
  <c r="C428" i="2"/>
  <c r="E428" i="2"/>
  <c r="D428" i="2"/>
  <c r="G428" i="2"/>
  <c r="H428" i="2"/>
  <c r="A429" i="2"/>
  <c r="C429" i="2"/>
  <c r="E429" i="2"/>
  <c r="D429" i="2"/>
  <c r="G429" i="2"/>
  <c r="H429" i="2"/>
  <c r="B429" i="2"/>
  <c r="A430" i="2"/>
  <c r="B430" i="2"/>
  <c r="C430" i="2"/>
  <c r="D430" i="2"/>
  <c r="E430" i="2"/>
  <c r="G430" i="2"/>
  <c r="H430" i="2"/>
  <c r="A431" i="2"/>
  <c r="B431" i="2"/>
  <c r="D431" i="2"/>
  <c r="G431" i="2"/>
  <c r="C431" i="2"/>
  <c r="E431" i="2"/>
  <c r="H431" i="2"/>
  <c r="A432" i="2"/>
  <c r="D432" i="2"/>
  <c r="G432" i="2"/>
  <c r="C432" i="2"/>
  <c r="E432" i="2"/>
  <c r="H432" i="2"/>
  <c r="B432" i="2"/>
  <c r="A433" i="2"/>
  <c r="C433" i="2"/>
  <c r="D433" i="2"/>
  <c r="E433" i="2"/>
  <c r="G433" i="2"/>
  <c r="H433" i="2"/>
  <c r="B433" i="2"/>
  <c r="A434" i="2"/>
  <c r="D434" i="2"/>
  <c r="G434" i="2"/>
  <c r="C434" i="2"/>
  <c r="E434" i="2"/>
  <c r="H434" i="2"/>
  <c r="B434" i="2"/>
  <c r="A435" i="2"/>
  <c r="B435" i="2"/>
  <c r="D435" i="2"/>
  <c r="G435" i="2"/>
  <c r="C435" i="2"/>
  <c r="H435" i="2"/>
  <c r="A436" i="2"/>
  <c r="B436" i="2"/>
  <c r="C436" i="2"/>
  <c r="E436" i="2"/>
  <c r="D436" i="2"/>
  <c r="G436" i="2"/>
  <c r="H436" i="2"/>
  <c r="A437" i="2"/>
  <c r="C437" i="2"/>
  <c r="D437" i="2"/>
  <c r="G437" i="2"/>
  <c r="H437" i="2"/>
  <c r="B437" i="2"/>
  <c r="A438" i="2"/>
  <c r="B438" i="2"/>
  <c r="C438" i="2"/>
  <c r="D438" i="2"/>
  <c r="E438" i="2"/>
  <c r="G438" i="2"/>
  <c r="H438" i="2"/>
  <c r="A439" i="2"/>
  <c r="B439" i="2"/>
  <c r="D439" i="2"/>
  <c r="G439" i="2"/>
  <c r="C439" i="2"/>
  <c r="H439" i="2"/>
  <c r="A440" i="2"/>
  <c r="D440" i="2"/>
  <c r="G440" i="2"/>
  <c r="C440" i="2"/>
  <c r="E440" i="2"/>
  <c r="H440" i="2"/>
  <c r="B440" i="2"/>
  <c r="F428" i="1" l="1"/>
  <c r="G428" i="1" s="1"/>
  <c r="J428" i="1" s="1"/>
  <c r="F415" i="1"/>
  <c r="G415" i="1" s="1"/>
  <c r="I415" i="1" s="1"/>
  <c r="F317" i="1"/>
  <c r="G317" i="1" s="1"/>
  <c r="I317" i="1" s="1"/>
  <c r="F314" i="1"/>
  <c r="G314" i="1" s="1"/>
  <c r="I314" i="1" s="1"/>
  <c r="F311" i="1"/>
  <c r="G311" i="1" s="1"/>
  <c r="I311" i="1" s="1"/>
  <c r="F283" i="1"/>
  <c r="G283" i="1" s="1"/>
  <c r="I283" i="1" s="1"/>
  <c r="F278" i="1"/>
  <c r="G278" i="1" s="1"/>
  <c r="I278" i="1" s="1"/>
  <c r="F276" i="1"/>
  <c r="G276" i="1" s="1"/>
  <c r="I276" i="1" s="1"/>
  <c r="F268" i="1"/>
  <c r="G268" i="1" s="1"/>
  <c r="I268" i="1" s="1"/>
  <c r="F208" i="1"/>
  <c r="G208" i="1" s="1"/>
  <c r="I208" i="1" s="1"/>
  <c r="F124" i="1"/>
  <c r="G124" i="1" s="1"/>
  <c r="H124" i="1" s="1"/>
  <c r="F121" i="1"/>
  <c r="G121" i="1" s="1"/>
  <c r="H121" i="1" s="1"/>
  <c r="F116" i="1"/>
  <c r="G116" i="1" s="1"/>
  <c r="H116" i="1" s="1"/>
  <c r="F113" i="1"/>
  <c r="G113" i="1" s="1"/>
  <c r="H113" i="1" s="1"/>
  <c r="F97" i="1"/>
  <c r="G97" i="1" s="1"/>
  <c r="H97" i="1" s="1"/>
  <c r="F61" i="1"/>
  <c r="G61" i="1" s="1"/>
  <c r="H61" i="1" s="1"/>
  <c r="F52" i="1"/>
  <c r="G52" i="1" s="1"/>
  <c r="H52" i="1" s="1"/>
  <c r="E414" i="2"/>
  <c r="E383" i="2"/>
  <c r="E368" i="2"/>
  <c r="E339" i="2"/>
  <c r="E337" i="2"/>
  <c r="E298" i="2"/>
  <c r="E288" i="2"/>
  <c r="E252" i="2"/>
  <c r="E246" i="2"/>
  <c r="E233" i="2"/>
  <c r="E224" i="2"/>
  <c r="E117" i="2"/>
  <c r="E104" i="2"/>
  <c r="E91" i="2"/>
  <c r="E82" i="2"/>
  <c r="E76" i="2"/>
  <c r="E73" i="2"/>
  <c r="E40" i="2"/>
  <c r="E198" i="2"/>
  <c r="E170" i="2"/>
  <c r="E155" i="2"/>
  <c r="E124" i="2"/>
  <c r="E112" i="2"/>
  <c r="E98" i="2"/>
  <c r="E89" i="2"/>
  <c r="E53" i="2"/>
  <c r="E363" i="2"/>
  <c r="E312" i="2"/>
  <c r="E261" i="2"/>
  <c r="E247" i="2"/>
  <c r="E212" i="2"/>
  <c r="E192" i="2"/>
  <c r="E132" i="2"/>
  <c r="E12" i="2"/>
  <c r="E389" i="2"/>
  <c r="E379" i="2"/>
  <c r="E285" i="2"/>
  <c r="E249" i="2"/>
  <c r="E228" i="2"/>
  <c r="E220" i="2"/>
  <c r="E79" i="2"/>
  <c r="E334" i="2"/>
  <c r="E320" i="2"/>
  <c r="E302" i="2"/>
  <c r="E255" i="2"/>
  <c r="E243" i="2"/>
  <c r="E207" i="2"/>
  <c r="E113" i="2"/>
  <c r="E101" i="2"/>
  <c r="E94" i="2"/>
  <c r="E35" i="2"/>
  <c r="E236" i="2"/>
  <c r="E195" i="2"/>
  <c r="E182" i="2"/>
  <c r="E165" i="2"/>
  <c r="E160" i="2"/>
  <c r="E158" i="2"/>
  <c r="E21" i="2"/>
  <c r="E435" i="2"/>
  <c r="E407" i="2"/>
  <c r="E251" i="2"/>
  <c r="E188" i="2"/>
  <c r="E102" i="2"/>
  <c r="F438" i="1"/>
  <c r="G438" i="1" s="1"/>
  <c r="J438" i="1" s="1"/>
  <c r="F422" i="1"/>
  <c r="G422" i="1" s="1"/>
  <c r="J422" i="1" s="1"/>
  <c r="F419" i="1"/>
  <c r="G419" i="1" s="1"/>
  <c r="I419" i="1" s="1"/>
  <c r="F407" i="1"/>
  <c r="G407" i="1" s="1"/>
  <c r="J407" i="1" s="1"/>
  <c r="F398" i="1"/>
  <c r="G398" i="1" s="1"/>
  <c r="I398" i="1" s="1"/>
  <c r="F388" i="1"/>
  <c r="G388" i="1" s="1"/>
  <c r="I388" i="1" s="1"/>
  <c r="F383" i="1"/>
  <c r="G383" i="1" s="1"/>
  <c r="I383" i="1" s="1"/>
  <c r="F381" i="1"/>
  <c r="G381" i="1" s="1"/>
  <c r="I381" i="1" s="1"/>
  <c r="F358" i="1"/>
  <c r="G358" i="1" s="1"/>
  <c r="I358" i="1" s="1"/>
  <c r="F346" i="1"/>
  <c r="G346" i="1" s="1"/>
  <c r="I346" i="1" s="1"/>
  <c r="F343" i="1"/>
  <c r="G343" i="1" s="1"/>
  <c r="I343" i="1" s="1"/>
  <c r="F332" i="1"/>
  <c r="G332" i="1" s="1"/>
  <c r="I332" i="1" s="1"/>
  <c r="F240" i="1"/>
  <c r="G240" i="1" s="1"/>
  <c r="I240" i="1" s="1"/>
  <c r="F211" i="1"/>
  <c r="G211" i="1" s="1"/>
  <c r="I211" i="1" s="1"/>
  <c r="F209" i="1"/>
  <c r="G209" i="1" s="1"/>
  <c r="I209" i="1" s="1"/>
  <c r="F199" i="1"/>
  <c r="G199" i="1" s="1"/>
  <c r="I199" i="1" s="1"/>
  <c r="F190" i="1"/>
  <c r="G190" i="1" s="1"/>
  <c r="I190" i="1" s="1"/>
  <c r="F188" i="1"/>
  <c r="G188" i="1" s="1"/>
  <c r="I188" i="1" s="1"/>
  <c r="F161" i="1"/>
  <c r="G161" i="1" s="1"/>
  <c r="I161" i="1" s="1"/>
  <c r="F141" i="1"/>
  <c r="G141" i="1" s="1"/>
  <c r="H141" i="1" s="1"/>
  <c r="F125" i="1"/>
  <c r="G125" i="1" s="1"/>
  <c r="H125" i="1" s="1"/>
  <c r="F102" i="1"/>
  <c r="G102" i="1" s="1"/>
  <c r="H102" i="1" s="1"/>
  <c r="F100" i="1"/>
  <c r="G100" i="1" s="1"/>
  <c r="H100" i="1" s="1"/>
  <c r="F94" i="1"/>
  <c r="G94" i="1" s="1"/>
  <c r="H94" i="1" s="1"/>
  <c r="F73" i="1"/>
  <c r="G73" i="1" s="1"/>
  <c r="H73" i="1" s="1"/>
  <c r="E422" i="2"/>
  <c r="E353" i="2"/>
  <c r="E395" i="2"/>
  <c r="E254" i="2"/>
  <c r="E190" i="2"/>
  <c r="E114" i="2"/>
  <c r="E106" i="2"/>
  <c r="E44" i="2"/>
  <c r="E289" i="2"/>
  <c r="E273" i="2"/>
  <c r="E257" i="2"/>
  <c r="E163" i="2"/>
  <c r="E109" i="2"/>
  <c r="E85" i="2"/>
  <c r="E418" i="2"/>
  <c r="E411" i="2"/>
  <c r="E238" i="2"/>
  <c r="E214" i="2"/>
  <c r="F461" i="1"/>
  <c r="G461" i="1" s="1"/>
  <c r="K461" i="1" s="1"/>
  <c r="F459" i="1"/>
  <c r="G459" i="1" s="1"/>
  <c r="F395" i="1"/>
  <c r="G395" i="1" s="1"/>
  <c r="J395" i="1" s="1"/>
  <c r="E397" i="2"/>
  <c r="E147" i="2"/>
  <c r="E131" i="2"/>
  <c r="E162" i="2"/>
  <c r="C11" i="1"/>
  <c r="C12" i="1"/>
  <c r="O481" i="1" l="1"/>
  <c r="O485" i="1"/>
  <c r="O480" i="1"/>
  <c r="O484" i="1"/>
  <c r="O488" i="1"/>
  <c r="O479" i="1"/>
  <c r="O483" i="1"/>
  <c r="O487" i="1"/>
  <c r="O482" i="1"/>
  <c r="O486" i="1"/>
  <c r="O478" i="1"/>
  <c r="O477" i="1"/>
  <c r="O394" i="1"/>
  <c r="C16" i="1"/>
  <c r="D18" i="1" s="1"/>
  <c r="O460" i="1"/>
  <c r="O466" i="1"/>
  <c r="O435" i="1"/>
  <c r="O423" i="1"/>
  <c r="O438" i="1"/>
  <c r="O476" i="1"/>
  <c r="O469" i="1"/>
  <c r="O468" i="1"/>
  <c r="O428" i="1"/>
  <c r="O457" i="1"/>
  <c r="O450" i="1"/>
  <c r="O446" i="1"/>
  <c r="O433" i="1"/>
  <c r="O440" i="1"/>
  <c r="O430" i="1"/>
  <c r="O445" i="1"/>
  <c r="O432" i="1"/>
  <c r="O452" i="1"/>
  <c r="O461" i="1"/>
  <c r="O444" i="1"/>
  <c r="O427" i="1"/>
  <c r="O429" i="1"/>
  <c r="O473" i="1"/>
  <c r="O467" i="1"/>
  <c r="O439" i="1"/>
  <c r="O442" i="1"/>
  <c r="O474" i="1"/>
  <c r="O459" i="1"/>
  <c r="O434" i="1"/>
  <c r="O451" i="1"/>
  <c r="O449" i="1"/>
  <c r="O447" i="1"/>
  <c r="O454" i="1"/>
  <c r="O464" i="1"/>
  <c r="O471" i="1"/>
  <c r="O453" i="1"/>
  <c r="O443" i="1"/>
  <c r="O441" i="1"/>
  <c r="O431" i="1"/>
  <c r="O470" i="1"/>
  <c r="O424" i="1"/>
  <c r="O465" i="1"/>
  <c r="O456" i="1"/>
  <c r="O436" i="1"/>
  <c r="O472" i="1"/>
  <c r="O462" i="1"/>
  <c r="O463" i="1"/>
  <c r="O437" i="1"/>
  <c r="C15" i="1"/>
  <c r="C18" i="1" s="1"/>
  <c r="O458" i="1"/>
  <c r="O455" i="1"/>
  <c r="O475" i="1"/>
  <c r="O448" i="1"/>
  <c r="O425" i="1"/>
  <c r="O422" i="1"/>
  <c r="O426" i="1"/>
  <c r="K459" i="1"/>
  <c r="F18" i="1" l="1"/>
  <c r="F19" i="1" s="1"/>
</calcChain>
</file>

<file path=xl/sharedStrings.xml><?xml version="1.0" encoding="utf-8"?>
<sst xmlns="http://schemas.openxmlformats.org/spreadsheetml/2006/main" count="3794" uniqueCount="1258">
  <si>
    <t>RS Sct / GSC 05697-02754</t>
  </si>
  <si>
    <t>System Type:</t>
  </si>
  <si>
    <t>EB/SD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</si>
  <si>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</si>
  <si>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</si>
  <si>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</si>
  <si>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</si>
  <si>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</si>
  <si>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</si>
  <si>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</si>
  <si>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</si>
  <si>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</si>
  <si>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</si>
  <si>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</si>
  <si>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</si>
  <si>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</si>
  <si>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</si>
  <si>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</si>
  <si>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</si>
  <si>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</si>
  <si>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</si>
  <si>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</si>
  <si>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</si>
  <si>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</si>
  <si>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</si>
  <si>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</si>
  <si>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</si>
  <si>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</si>
  <si>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</si>
  <si>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</si>
  <si>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</si>
  <si>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</si>
  <si>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</si>
  <si>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</si>
  <si>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</si>
  <si>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</si>
  <si>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</si>
  <si>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S5</t>
  </si>
  <si>
    <t>Misc</t>
  </si>
  <si>
    <t>Lin Fit</t>
  </si>
  <si>
    <t>Q. Fit</t>
  </si>
  <si>
    <t>Date</t>
  </si>
  <si>
    <t>BAD</t>
  </si>
  <si>
    <t>VSB 47 </t>
  </si>
  <si>
    <t>I</t>
  </si>
  <si>
    <t> AN 184.189 </t>
  </si>
  <si>
    <t> AN 202.241 </t>
  </si>
  <si>
    <t>II</t>
  </si>
  <si>
    <t> AN 202.242 </t>
  </si>
  <si>
    <t> AN 242.14 </t>
  </si>
  <si>
    <t> SAC 4.47 </t>
  </si>
  <si>
    <t> AAC 3.26 </t>
  </si>
  <si>
    <t> IODE 4.2.354 </t>
  </si>
  <si>
    <t> CRAC 26 </t>
  </si>
  <si>
    <t> NNVS 3 </t>
  </si>
  <si>
    <t> BAN 14.138 </t>
  </si>
  <si>
    <t> AA 26.342 </t>
  </si>
  <si>
    <t> AAC 4.122 </t>
  </si>
  <si>
    <t> AJ 64.262 </t>
  </si>
  <si>
    <t> BAN 14.134 </t>
  </si>
  <si>
    <t> AJ 66.35 </t>
  </si>
  <si>
    <t> BRNO 6 </t>
  </si>
  <si>
    <t> BRNO 5 </t>
  </si>
  <si>
    <t>BBSAG Bull...13</t>
  </si>
  <si>
    <t>BBSAG Bull...14</t>
  </si>
  <si>
    <t>BBSAG Bull...19</t>
  </si>
  <si>
    <t>BBSAG Bull...20</t>
  </si>
  <si>
    <t>BBSAG Bull...25</t>
  </si>
  <si>
    <t>BBSAG Bull...26</t>
  </si>
  <si>
    <t>IBVS 0530</t>
  </si>
  <si>
    <t>BBSAG Bull...31</t>
  </si>
  <si>
    <t>IBVS 0584</t>
  </si>
  <si>
    <t>IBVS 0647</t>
  </si>
  <si>
    <t>BBSAG Bull...32</t>
  </si>
  <si>
    <t>BBSAG Bull.</t>
  </si>
  <si>
    <t>IBVS 0779</t>
  </si>
  <si>
    <t>BBSAG Bull.10</t>
  </si>
  <si>
    <t>BBSAG Bull.11</t>
  </si>
  <si>
    <t>IBVS 0937</t>
  </si>
  <si>
    <t>BBSAG Bull.17</t>
  </si>
  <si>
    <t>BBSAG Bull.27</t>
  </si>
  <si>
    <t> BBS 35 </t>
  </si>
  <si>
    <t>BBSAG Bull.44</t>
  </si>
  <si>
    <t>BBSAG Bull.45</t>
  </si>
  <si>
    <t>GCVS 4</t>
  </si>
  <si>
    <t>BBSAG Bull.49</t>
  </si>
  <si>
    <t>IBVS 2185</t>
  </si>
  <si>
    <t>BBSAG Bull.50</t>
  </si>
  <si>
    <t>MVS 9,89</t>
  </si>
  <si>
    <t>BBSAG Bull.56</t>
  </si>
  <si>
    <t>BBSAG Bull.61</t>
  </si>
  <si>
    <t>BBSAG Bull.62</t>
  </si>
  <si>
    <t>BBSAG Bull.63</t>
  </si>
  <si>
    <t>BBSAG Bull.67</t>
  </si>
  <si>
    <t>BBSAG Bull.68</t>
  </si>
  <si>
    <t>BBSAG Bull.73</t>
  </si>
  <si>
    <t>BBSAG Bull.74</t>
  </si>
  <si>
    <t> AOEB 12 </t>
  </si>
  <si>
    <t>JAAVSO 21,119</t>
  </si>
  <si>
    <t>BBSAG Bull.77</t>
  </si>
  <si>
    <t>BBSAG Bull.79</t>
  </si>
  <si>
    <t>BBSAG 79</t>
  </si>
  <si>
    <t>BBSAG Bull.78</t>
  </si>
  <si>
    <t> VSSC 68.34 </t>
  </si>
  <si>
    <t>BBSAG Bull.81</t>
  </si>
  <si>
    <t>BBSAG Bull.84</t>
  </si>
  <si>
    <t>BBSAG Bull.86</t>
  </si>
  <si>
    <t>BRNO 30</t>
  </si>
  <si>
    <t>BBSAG Bull.85</t>
  </si>
  <si>
    <t>BBSAG Bull.89</t>
  </si>
  <si>
    <t>BBSAG Bull.93</t>
  </si>
  <si>
    <t>BBSAG Bull.96</t>
  </si>
  <si>
    <t>BBSAG Bull.98</t>
  </si>
  <si>
    <t>PRIV. INF.</t>
  </si>
  <si>
    <t>BRNO 31</t>
  </si>
  <si>
    <t>PRIV.INF.</t>
  </si>
  <si>
    <t>BBSAG Bull.102</t>
  </si>
  <si>
    <t>BBSAG Bull.105</t>
  </si>
  <si>
    <t>BBSAG Bull.107</t>
  </si>
  <si>
    <t> BRNO 32 </t>
  </si>
  <si>
    <t>IBVS 4383</t>
  </si>
  <si>
    <t>BBSAG Bull.110</t>
  </si>
  <si>
    <t>IBVS 4472</t>
  </si>
  <si>
    <t>BBSAG Bull.115</t>
  </si>
  <si>
    <t>BBSAG Bull.113</t>
  </si>
  <si>
    <t>BBSAG Bull.114</t>
  </si>
  <si>
    <t>BBSAG Bull.118</t>
  </si>
  <si>
    <t>OEJV 0074</t>
  </si>
  <si>
    <t>CCD+V</t>
  </si>
  <si>
    <t>IBVS 5378</t>
  </si>
  <si>
    <t>VSB 42 </t>
  </si>
  <si>
    <t>VSB 45 </t>
  </si>
  <si>
    <t>VSB 46 </t>
  </si>
  <si>
    <t>OEJV 0137</t>
  </si>
  <si>
    <t>VSB 51 </t>
  </si>
  <si>
    <t>OEJV 0165</t>
  </si>
  <si>
    <t>JAVSO..44…26</t>
  </si>
  <si>
    <t>OEJV 0181</t>
  </si>
  <si>
    <t>JAVSO..46..184</t>
  </si>
  <si>
    <t>JAVSO..48..256</t>
  </si>
  <si>
    <t>VSB 067</t>
  </si>
  <si>
    <t>Ic</t>
  </si>
  <si>
    <t>B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</si>
  <si>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</si>
  <si>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</si>
  <si>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</si>
  <si>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</si>
  <si>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</si>
  <si>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</si>
  <si>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</si>
  <si>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2440046.558 </t>
  </si>
  <si>
    <t> 09.07.1968 01:23 </t>
  </si>
  <si>
    <t> 0.008 </t>
  </si>
  <si>
    <t>V </t>
  </si>
  <si>
    <t> K.Locher </t>
  </si>
  <si>
    <t> ORI 108 </t>
  </si>
  <si>
    <t>2440060.505 </t>
  </si>
  <si>
    <t> 23.07.1968 00:07 </t>
  </si>
  <si>
    <t> 0.006 </t>
  </si>
  <si>
    <t>2440062.498 </t>
  </si>
  <si>
    <t> 24.07.1968 23:57 </t>
  </si>
  <si>
    <t>2440064.493 </t>
  </si>
  <si>
    <t> 26.07.1968 23:49 </t>
  </si>
  <si>
    <t> 0.009 </t>
  </si>
  <si>
    <t>2440086.416 </t>
  </si>
  <si>
    <t> 17.08.1968 21:59 </t>
  </si>
  <si>
    <t> 0.012 </t>
  </si>
  <si>
    <t> ORI 109 </t>
  </si>
  <si>
    <t>2440088.409 </t>
  </si>
  <si>
    <t> 19.08.1968 21:48 </t>
  </si>
  <si>
    <t>2440088.410 </t>
  </si>
  <si>
    <t> 19.08.1968 21:50 </t>
  </si>
  <si>
    <t> 0.013 </t>
  </si>
  <si>
    <t> R.Diethelm </t>
  </si>
  <si>
    <t>2440090.400 </t>
  </si>
  <si>
    <t> 21.08.1968 21:36 </t>
  </si>
  <si>
    <t> 0.010 </t>
  </si>
  <si>
    <t>2440092.396 </t>
  </si>
  <si>
    <t> 23.08.1968 21:30 </t>
  </si>
  <si>
    <t> 0.014 </t>
  </si>
  <si>
    <t>2440094.383 </t>
  </si>
  <si>
    <t> 25.08.1968 21:11 </t>
  </si>
  <si>
    <t>2440108.337 </t>
  </si>
  <si>
    <t> 08.09.1968 20:05 </t>
  </si>
  <si>
    <t>2440110.329 </t>
  </si>
  <si>
    <t> 10.09.1968 19:53 </t>
  </si>
  <si>
    <t>2440402.595 </t>
  </si>
  <si>
    <t> 30.06.1969 02:16 </t>
  </si>
  <si>
    <t> ORI 114 </t>
  </si>
  <si>
    <t>2440416.541 </t>
  </si>
  <si>
    <t> 14.07.1969 00:59 </t>
  </si>
  <si>
    <t>2440418.537 </t>
  </si>
  <si>
    <t> 16.07.1969 00:53 </t>
  </si>
  <si>
    <t>2440422.528 </t>
  </si>
  <si>
    <t> 20.07.1969 00:40 </t>
  </si>
  <si>
    <t> 0.019 </t>
  </si>
  <si>
    <t>2440424.513 </t>
  </si>
  <si>
    <t> 22.07.1969 00:18 </t>
  </si>
  <si>
    <t> 0.011 </t>
  </si>
  <si>
    <t>2440434.478 </t>
  </si>
  <si>
    <t> 31.07.1969 23:28 </t>
  </si>
  <si>
    <t>2440442.443 </t>
  </si>
  <si>
    <t> 08.08.1969 22:37 </t>
  </si>
  <si>
    <t> 0.007 </t>
  </si>
  <si>
    <t> ORI 115 </t>
  </si>
  <si>
    <t>2440464.367 </t>
  </si>
  <si>
    <t> 30.08.1969 20:48 </t>
  </si>
  <si>
    <t>2440466.361 </t>
  </si>
  <si>
    <t> 01.09.1969 20:39 </t>
  </si>
  <si>
    <t> M.Jacob </t>
  </si>
  <si>
    <t>2440466.364 </t>
  </si>
  <si>
    <t> 01.09.1969 20:44 </t>
  </si>
  <si>
    <t> 0.015 </t>
  </si>
  <si>
    <t> F.Jenny </t>
  </si>
  <si>
    <t>2440478.312 </t>
  </si>
  <si>
    <t> 13.09.1969 19:29 </t>
  </si>
  <si>
    <t>2440772.568 </t>
  </si>
  <si>
    <t> 05.07.1970 01:37 </t>
  </si>
  <si>
    <t> 0.005 </t>
  </si>
  <si>
    <t> ORI 120 </t>
  </si>
  <si>
    <t>2440774.565 </t>
  </si>
  <si>
    <t> 07.07.1970 01:33 </t>
  </si>
  <si>
    <t>2440780.551 </t>
  </si>
  <si>
    <t> 13.07.1970 01:13 </t>
  </si>
  <si>
    <t> 0.018 </t>
  </si>
  <si>
    <t>2440796.488 </t>
  </si>
  <si>
    <t> 28.07.1970 23:42 </t>
  </si>
  <si>
    <t>2440804.458 </t>
  </si>
  <si>
    <t> 05.08.1970 22:59 </t>
  </si>
  <si>
    <t>2440806.453 </t>
  </si>
  <si>
    <t> 07.08.1970 22:52 </t>
  </si>
  <si>
    <t>2440824.390 </t>
  </si>
  <si>
    <t> 25.08.1970 21:21 </t>
  </si>
  <si>
    <t> 0.017 </t>
  </si>
  <si>
    <t> E.Nigg </t>
  </si>
  <si>
    <t> ORI 121 </t>
  </si>
  <si>
    <t>2440826.376 </t>
  </si>
  <si>
    <t> 27.08.1970 21:01 </t>
  </si>
  <si>
    <t>E </t>
  </si>
  <si>
    <t>?</t>
  </si>
  <si>
    <t> O.Demircan </t>
  </si>
  <si>
    <t>IBVS 530 </t>
  </si>
  <si>
    <t>2440832.358 </t>
  </si>
  <si>
    <t> 02.09.1970 20:35 </t>
  </si>
  <si>
    <t> A.Frei </t>
  </si>
  <si>
    <t>2440836.338 </t>
  </si>
  <si>
    <t> 06.09.1970 20:06 </t>
  </si>
  <si>
    <t>2440848.294 </t>
  </si>
  <si>
    <t> 18.09.1970 19:03 </t>
  </si>
  <si>
    <t>2440850.301 </t>
  </si>
  <si>
    <t> 20.09.1970 19:13 </t>
  </si>
  <si>
    <t> 0.023 </t>
  </si>
  <si>
    <t> R.Germann </t>
  </si>
  <si>
    <t>2441148.534 </t>
  </si>
  <si>
    <t> 16.07.1971 00:48 </t>
  </si>
  <si>
    <t> ORI 126 </t>
  </si>
  <si>
    <t>2441156.5006 </t>
  </si>
  <si>
    <t> 24.07.1971 00:00 </t>
  </si>
  <si>
    <t> 0.0083 </t>
  </si>
  <si>
    <t> N.Güdür </t>
  </si>
  <si>
    <t>IBVS 647 </t>
  </si>
  <si>
    <t>2441162.477 </t>
  </si>
  <si>
    <t> 29.07.1971 23:26 </t>
  </si>
  <si>
    <t>2441162.484 </t>
  </si>
  <si>
    <t> 29.07.1971 23:36 </t>
  </si>
  <si>
    <t>2441176.444 </t>
  </si>
  <si>
    <t> 12.08.1971 22:39 </t>
  </si>
  <si>
    <t> 0.025 </t>
  </si>
  <si>
    <t>2441178.431 </t>
  </si>
  <si>
    <t> 14.08.1971 22:20 </t>
  </si>
  <si>
    <t>2441182.410 </t>
  </si>
  <si>
    <t> 18.08.1971 21:50 </t>
  </si>
  <si>
    <t>2441188.382 </t>
  </si>
  <si>
    <t> 24.08.1971 21:10 </t>
  </si>
  <si>
    <t> H.Sengonca </t>
  </si>
  <si>
    <t>2441192.381 </t>
  </si>
  <si>
    <t> 28.08.1971 21:08 </t>
  </si>
  <si>
    <t> 0.020 </t>
  </si>
  <si>
    <t>2441202.332 </t>
  </si>
  <si>
    <t> 07.09.1971 19:58 </t>
  </si>
  <si>
    <t> ORI 127 </t>
  </si>
  <si>
    <t>2441202.334 </t>
  </si>
  <si>
    <t> 07.09.1971 20:00 </t>
  </si>
  <si>
    <t>2441516.513 </t>
  </si>
  <si>
    <t> 18.07.1972 00:18 </t>
  </si>
  <si>
    <t> 0.003 </t>
  </si>
  <si>
    <t> BBS 4 </t>
  </si>
  <si>
    <t>2441528.485 </t>
  </si>
  <si>
    <t> 29.07.1972 23:38 </t>
  </si>
  <si>
    <t>2441534.462 </t>
  </si>
  <si>
    <t> 04.08.1972 23:05 </t>
  </si>
  <si>
    <t> BBS 5 </t>
  </si>
  <si>
    <t>2441536.449 </t>
  </si>
  <si>
    <t> 06.08.1972 22:46 </t>
  </si>
  <si>
    <t>2441542.422 </t>
  </si>
  <si>
    <t> 12.08.1972 22:07 </t>
  </si>
  <si>
    <t> Z.Klimek </t>
  </si>
  <si>
    <t>IBVS 779 </t>
  </si>
  <si>
    <t>2441554.381 </t>
  </si>
  <si>
    <t> 24.08.1972 21:08 </t>
  </si>
  <si>
    <t>2441558.371 </t>
  </si>
  <si>
    <t> 28.08.1972 20:54 </t>
  </si>
  <si>
    <t>2441560.371 </t>
  </si>
  <si>
    <t> 30.08.1972 20:54 </t>
  </si>
  <si>
    <t> 0.022 </t>
  </si>
  <si>
    <t>2441562.377 </t>
  </si>
  <si>
    <t> 01.09.1972 21:02 </t>
  </si>
  <si>
    <t> 0.035 </t>
  </si>
  <si>
    <t>2441866.578 </t>
  </si>
  <si>
    <t> 03.07.1973 01:52 </t>
  </si>
  <si>
    <t> BBS 10 </t>
  </si>
  <si>
    <t>2441874.548 </t>
  </si>
  <si>
    <t> 11.07.1973 01:09 </t>
  </si>
  <si>
    <t>2441884.501 </t>
  </si>
  <si>
    <t> 21.07.1973 00:01 </t>
  </si>
  <si>
    <t>2441892.485 </t>
  </si>
  <si>
    <t> 28.07.1973 23:38 </t>
  </si>
  <si>
    <t>2441894.472 </t>
  </si>
  <si>
    <t> 30.07.1973 23:19 </t>
  </si>
  <si>
    <t>2441894.480 </t>
  </si>
  <si>
    <t> 30.07.1973 23:31 </t>
  </si>
  <si>
    <t>2441900.467 </t>
  </si>
  <si>
    <t> 05.08.1973 23:12 </t>
  </si>
  <si>
    <t> 0.028 </t>
  </si>
  <si>
    <t> BBS 11 </t>
  </si>
  <si>
    <t>2441916.384 </t>
  </si>
  <si>
    <t> 21.08.1973 21:12 </t>
  </si>
  <si>
    <t>2441916.396 </t>
  </si>
  <si>
    <t> 21.08.1973 21:30 </t>
  </si>
  <si>
    <t>2441918.377 </t>
  </si>
  <si>
    <t> 23.08.1973 21:02 </t>
  </si>
  <si>
    <t>2441918.383 </t>
  </si>
  <si>
    <t> 23.08.1973 21:11 </t>
  </si>
  <si>
    <t>2441922.3702 </t>
  </si>
  <si>
    <t> 27.08.1973 20:53 </t>
  </si>
  <si>
    <t> 0.0110 </t>
  </si>
  <si>
    <t> C.Ibanoglu </t>
  </si>
  <si>
    <t>IBVS 937 </t>
  </si>
  <si>
    <t>2441926.358 </t>
  </si>
  <si>
    <t> 31.08.1973 20:35 </t>
  </si>
  <si>
    <t>2441930.345 </t>
  </si>
  <si>
    <t> 04.09.1973 20:16 </t>
  </si>
  <si>
    <t>2441958.239 </t>
  </si>
  <si>
    <t> 02.10.1973 17:44 </t>
  </si>
  <si>
    <t>2442109.686 </t>
  </si>
  <si>
    <t> 03.03.1974 04:27 </t>
  </si>
  <si>
    <t> BBS 14 </t>
  </si>
  <si>
    <t>2442258.474 </t>
  </si>
  <si>
    <t> 29.07.1974 23:22 </t>
  </si>
  <si>
    <t> BBS 16 </t>
  </si>
  <si>
    <t>2442272.421 </t>
  </si>
  <si>
    <t> 12.08.1974 22:06 </t>
  </si>
  <si>
    <t> BBS 17 </t>
  </si>
  <si>
    <t>2442288.370 </t>
  </si>
  <si>
    <t> 28.08.1974 20:52 </t>
  </si>
  <si>
    <t>2442296.330 </t>
  </si>
  <si>
    <t> 05.09.1974 19:55 </t>
  </si>
  <si>
    <t>2442296.335 </t>
  </si>
  <si>
    <t> 05.09.1974 20:02 </t>
  </si>
  <si>
    <t>2442302.329 </t>
  </si>
  <si>
    <t> 11.09.1974 19:53 </t>
  </si>
  <si>
    <t>2442304.305 </t>
  </si>
  <si>
    <t> 13.09.1974 19:19 </t>
  </si>
  <si>
    <t>2442304.312 </t>
  </si>
  <si>
    <t> 13.09.1974 19:29 </t>
  </si>
  <si>
    <t> 0.016 </t>
  </si>
  <si>
    <t>2442308.298 </t>
  </si>
  <si>
    <t> 17.09.1974 19:09 </t>
  </si>
  <si>
    <t>2442318.258 </t>
  </si>
  <si>
    <t> 27.09.1974 18:11 </t>
  </si>
  <si>
    <t>2442491.619 </t>
  </si>
  <si>
    <t> 20.03.1975 02:51 </t>
  </si>
  <si>
    <t> BBS 21 </t>
  </si>
  <si>
    <t>2442622.482 </t>
  </si>
  <si>
    <t> 28.07.1975 23:34 </t>
  </si>
  <si>
    <t> BBS 23 </t>
  </si>
  <si>
    <t>2442624.469 </t>
  </si>
  <si>
    <t> 30.07.1975 23:15 </t>
  </si>
  <si>
    <t>2442628.455 </t>
  </si>
  <si>
    <t> 03.08.1975 22:55 </t>
  </si>
  <si>
    <t>2442628.469 </t>
  </si>
  <si>
    <t> 03.08.1975 23:15 </t>
  </si>
  <si>
    <t> 0.024 </t>
  </si>
  <si>
    <t>2442638.422 </t>
  </si>
  <si>
    <t> 13.08.1975 22:07 </t>
  </si>
  <si>
    <t>2442869.576 </t>
  </si>
  <si>
    <t> 01.04.1976 01:49 </t>
  </si>
  <si>
    <t> BBS 27 </t>
  </si>
  <si>
    <t>2442871.572 </t>
  </si>
  <si>
    <t> 03.04.1976 01:43 </t>
  </si>
  <si>
    <t>2442988.482 </t>
  </si>
  <si>
    <t> 28.07.1976 23:34 </t>
  </si>
  <si>
    <t> BBS 29 </t>
  </si>
  <si>
    <t>2442990.462 </t>
  </si>
  <si>
    <t> 30.07.1976 23:05 </t>
  </si>
  <si>
    <t>2442992.456 </t>
  </si>
  <si>
    <t> 01.08.1976 22:56 </t>
  </si>
  <si>
    <t>2442996.446 </t>
  </si>
  <si>
    <t> 05.08.1976 22:42 </t>
  </si>
  <si>
    <t> H.Peter </t>
  </si>
  <si>
    <t>2443012.395 </t>
  </si>
  <si>
    <t> 21.08.1976 21:28 </t>
  </si>
  <si>
    <t> 0.021 </t>
  </si>
  <si>
    <t>2443016.360 </t>
  </si>
  <si>
    <t> 25.08.1976 20:38 </t>
  </si>
  <si>
    <t> 0.000 </t>
  </si>
  <si>
    <t>2443016.368 </t>
  </si>
  <si>
    <t> 25.08.1976 20:49 </t>
  </si>
  <si>
    <t>2443028.349 </t>
  </si>
  <si>
    <t> 06.09.1976 20:22 </t>
  </si>
  <si>
    <t> 0.033 </t>
  </si>
  <si>
    <t> BBS 30 </t>
  </si>
  <si>
    <t>2443358.451 </t>
  </si>
  <si>
    <t> 02.08.1977 22:49 </t>
  </si>
  <si>
    <t> BBS 34 </t>
  </si>
  <si>
    <t>2443360.451 </t>
  </si>
  <si>
    <t> 04.08.1977 22:49 </t>
  </si>
  <si>
    <t>2443362.434 </t>
  </si>
  <si>
    <t> 06.08.1977 22:24 </t>
  </si>
  <si>
    <t>2443392.330 </t>
  </si>
  <si>
    <t> 05.09.1977 19:55 </t>
  </si>
  <si>
    <t>2443392.331 </t>
  </si>
  <si>
    <t> 05.09.1977 19:56 </t>
  </si>
  <si>
    <t>2443402.293 </t>
  </si>
  <si>
    <t> 15.09.1977 19:01 </t>
  </si>
  <si>
    <t>2443402.302 </t>
  </si>
  <si>
    <t> 15.09.1977 19:14 </t>
  </si>
  <si>
    <t>2443579.647 </t>
  </si>
  <si>
    <t> 12.03.1978 03:31 </t>
  </si>
  <si>
    <t> BBS 37 </t>
  </si>
  <si>
    <t>2443726.432 </t>
  </si>
  <si>
    <t> 05.08.1978 22:22 </t>
  </si>
  <si>
    <t> 0.001 </t>
  </si>
  <si>
    <t> BBS 38 </t>
  </si>
  <si>
    <t>2443732.412 </t>
  </si>
  <si>
    <t> 11.08.1978 21:53 </t>
  </si>
  <si>
    <t>2443732.443 </t>
  </si>
  <si>
    <t> 11.08.1978 22:37 </t>
  </si>
  <si>
    <t> 0.034 </t>
  </si>
  <si>
    <t>2443734.426 </t>
  </si>
  <si>
    <t> 13.08.1978 22:13 </t>
  </si>
  <si>
    <t>2443742.390 </t>
  </si>
  <si>
    <t> 21.08.1978 21:21 </t>
  </si>
  <si>
    <t>2443754.338 </t>
  </si>
  <si>
    <t> 02.09.1978 20:06 </t>
  </si>
  <si>
    <t> BBS 39 </t>
  </si>
  <si>
    <t>2444078.484 </t>
  </si>
  <si>
    <t> 23.07.1979 23:36 </t>
  </si>
  <si>
    <t> BBS 44 </t>
  </si>
  <si>
    <t>2444082.465 </t>
  </si>
  <si>
    <t> 27.07.1979 23:09 </t>
  </si>
  <si>
    <t>2444114.347 </t>
  </si>
  <si>
    <t> 28.08.1979 20:19 </t>
  </si>
  <si>
    <t>2444114.359 </t>
  </si>
  <si>
    <t> 28.08.1979 20:36 </t>
  </si>
  <si>
    <t>2444116.345 </t>
  </si>
  <si>
    <t> 30.08.1979 20:16 </t>
  </si>
  <si>
    <t>2444124.320 </t>
  </si>
  <si>
    <t> 07.09.1979 19:40 </t>
  </si>
  <si>
    <t> BBS 45 </t>
  </si>
  <si>
    <t>2444130.296 </t>
  </si>
  <si>
    <t> 13.09.1979 19:06 </t>
  </si>
  <si>
    <t>2444136.281 </t>
  </si>
  <si>
    <t> 19.09.1979 18:44 </t>
  </si>
  <si>
    <t>2444437.1658 </t>
  </si>
  <si>
    <t> 16.07.1980 15:58 </t>
  </si>
  <si>
    <t> 0.0000 </t>
  </si>
  <si>
    <t> D.Buckley </t>
  </si>
  <si>
    <t>IBVS 1867 </t>
  </si>
  <si>
    <t>2444442.499 </t>
  </si>
  <si>
    <t> 21.07.1980 23:58 </t>
  </si>
  <si>
    <t> BBS 49 </t>
  </si>
  <si>
    <t>2444450.458 </t>
  </si>
  <si>
    <t> 29.07.1980 22:59 </t>
  </si>
  <si>
    <t>2444452.442 </t>
  </si>
  <si>
    <t> 31.07.1980 22:36 </t>
  </si>
  <si>
    <t> -0.001 </t>
  </si>
  <si>
    <t>2444458.441 </t>
  </si>
  <si>
    <t> 06.08.1980 22:35 </t>
  </si>
  <si>
    <t>2444458.753 </t>
  </si>
  <si>
    <t> 07.08.1980 06:04 </t>
  </si>
  <si>
    <t> G.Wolf et al. </t>
  </si>
  <si>
    <t>IBVS 2185 </t>
  </si>
  <si>
    <t>2444466.404 </t>
  </si>
  <si>
    <t> 14.08.1980 21:41 </t>
  </si>
  <si>
    <t>2444470.376 </t>
  </si>
  <si>
    <t> 18.08.1980 21:01 </t>
  </si>
  <si>
    <t> -0.002 </t>
  </si>
  <si>
    <t>2444470.393 </t>
  </si>
  <si>
    <t> 18.08.1980 21:25 </t>
  </si>
  <si>
    <t>2444476.362 </t>
  </si>
  <si>
    <t> 24.08.1980 20:41 </t>
  </si>
  <si>
    <t>2444484.330 </t>
  </si>
  <si>
    <t> 01.09.1980 19:55 </t>
  </si>
  <si>
    <t> BBS 50 </t>
  </si>
  <si>
    <t>2444486.329 </t>
  </si>
  <si>
    <t> 03.09.1980 19:53 </t>
  </si>
  <si>
    <t>2444490.307 </t>
  </si>
  <si>
    <t> 07.09.1980 19:22 </t>
  </si>
  <si>
    <t> 0.002 </t>
  </si>
  <si>
    <t>2444490.314 </t>
  </si>
  <si>
    <t> 07.09.1980 19:32 </t>
  </si>
  <si>
    <t>2444822.425 </t>
  </si>
  <si>
    <t> 05.08.1981 22:12 </t>
  </si>
  <si>
    <t> L.Barski </t>
  </si>
  <si>
    <t> MVS 9.90 </t>
  </si>
  <si>
    <t>2444822.428 </t>
  </si>
  <si>
    <t> 05.08.1981 22:16 </t>
  </si>
  <si>
    <t> 0.004 </t>
  </si>
  <si>
    <t> P.Krzywiek </t>
  </si>
  <si>
    <t>2444822.429 </t>
  </si>
  <si>
    <t> 05.08.1981 22:17 </t>
  </si>
  <si>
    <t> D.Lis </t>
  </si>
  <si>
    <t>2444822.433 </t>
  </si>
  <si>
    <t> 05.08.1981 22:23 </t>
  </si>
  <si>
    <t> P.Jochym </t>
  </si>
  <si>
    <t>2444822.434 </t>
  </si>
  <si>
    <t> 05.08.1981 22:24 </t>
  </si>
  <si>
    <t> T.Kaczkowski </t>
  </si>
  <si>
    <t>2444824.433 </t>
  </si>
  <si>
    <t> 07.08.1981 22:23 </t>
  </si>
  <si>
    <t>2444824.442 </t>
  </si>
  <si>
    <t> 07.08.1981 22:36 </t>
  </si>
  <si>
    <t> K.Chyzy </t>
  </si>
  <si>
    <t>2444832.394 </t>
  </si>
  <si>
    <t> 15.08.1981 21:27 </t>
  </si>
  <si>
    <t> BBS 56 </t>
  </si>
  <si>
    <t>2444832.398 </t>
  </si>
  <si>
    <t> 15.08.1981 21:33 </t>
  </si>
  <si>
    <t>2444834.393 </t>
  </si>
  <si>
    <t> 17.08.1981 21:25 </t>
  </si>
  <si>
    <t>2444842.357 </t>
  </si>
  <si>
    <t> 25.08.1981 20:34 </t>
  </si>
  <si>
    <t>2445162.512 </t>
  </si>
  <si>
    <t> 12.07.1982 00:17 </t>
  </si>
  <si>
    <t> BBS 61 </t>
  </si>
  <si>
    <t>2445172.484 </t>
  </si>
  <si>
    <t> 21.07.1982 23:36 </t>
  </si>
  <si>
    <t>2445176.470 </t>
  </si>
  <si>
    <t> 25.07.1982 23:16 </t>
  </si>
  <si>
    <t>2445182.449 </t>
  </si>
  <si>
    <t> 31.07.1982 22:46 </t>
  </si>
  <si>
    <t>2445196.397 </t>
  </si>
  <si>
    <t> 14.08.1982 21:31 </t>
  </si>
  <si>
    <t> BBS 62 </t>
  </si>
  <si>
    <t>2445200.377 </t>
  </si>
  <si>
    <t> 18.08.1982 21:02 </t>
  </si>
  <si>
    <t>2445216.325 </t>
  </si>
  <si>
    <t> 03.09.1982 19:48 </t>
  </si>
  <si>
    <t>2445216.329 </t>
  </si>
  <si>
    <t> 03.09.1982 19:53 </t>
  </si>
  <si>
    <t>2445222.304 </t>
  </si>
  <si>
    <t> 09.09.1982 19:17 </t>
  </si>
  <si>
    <t>2445222.313 </t>
  </si>
  <si>
    <t> 09.09.1982 19:30 </t>
  </si>
  <si>
    <t>2445226.283 </t>
  </si>
  <si>
    <t> 13.09.1982 18:47 </t>
  </si>
  <si>
    <t> G.Mavrofridis </t>
  </si>
  <si>
    <t> BBS 63 </t>
  </si>
  <si>
    <t>2445228.278 </t>
  </si>
  <si>
    <t> 15.09.1982 18:40 </t>
  </si>
  <si>
    <t>2445230.271 </t>
  </si>
  <si>
    <t> 17.09.1982 18:30 </t>
  </si>
  <si>
    <t>2445526.519 </t>
  </si>
  <si>
    <t> 11.07.1983 00:27 </t>
  </si>
  <si>
    <t> BBS 67 </t>
  </si>
  <si>
    <t>2445530.502 </t>
  </si>
  <si>
    <t> 15.07.1983 00:02 </t>
  </si>
  <si>
    <t> -0.000 </t>
  </si>
  <si>
    <t>2445534.491 </t>
  </si>
  <si>
    <t> 18.07.1983 23:47 </t>
  </si>
  <si>
    <t>2445580.331 </t>
  </si>
  <si>
    <t> 02.09.1983 19:56 </t>
  </si>
  <si>
    <t> BBS 68 </t>
  </si>
  <si>
    <t>2445878.577 </t>
  </si>
  <si>
    <t> 27.06.1984 01:50 </t>
  </si>
  <si>
    <t> M.Kohl </t>
  </si>
  <si>
    <t> BBS 73 </t>
  </si>
  <si>
    <t>2445886.533 </t>
  </si>
  <si>
    <t> 05.07.1984 00:47 </t>
  </si>
  <si>
    <t>2445900.488 </t>
  </si>
  <si>
    <t> 18.07.1984 23:42 </t>
  </si>
  <si>
    <t>2445902.479 </t>
  </si>
  <si>
    <t> 20.07.1984 23:29 </t>
  </si>
  <si>
    <t>2445906.462 </t>
  </si>
  <si>
    <t> 24.07.1984 23:05 </t>
  </si>
  <si>
    <t>2445914.433 </t>
  </si>
  <si>
    <t> 01.08.1984 22:23 </t>
  </si>
  <si>
    <t>2445916.435 </t>
  </si>
  <si>
    <t> 03.08.1984 22:26 </t>
  </si>
  <si>
    <t>2445932.369 </t>
  </si>
  <si>
    <t> 19.08.1984 20:51 </t>
  </si>
  <si>
    <t>2445934.376 </t>
  </si>
  <si>
    <t> 21.08.1984 21:01 </t>
  </si>
  <si>
    <t>2445946.326 </t>
  </si>
  <si>
    <t> 02.09.1984 19:49 </t>
  </si>
  <si>
    <t> BBS 74 </t>
  </si>
  <si>
    <t>2445946.338 </t>
  </si>
  <si>
    <t> 02.09.1984 20:06 </t>
  </si>
  <si>
    <t>2446270.457 </t>
  </si>
  <si>
    <t> 23.07.1985 22:58 </t>
  </si>
  <si>
    <t> -0.007 </t>
  </si>
  <si>
    <t> BBS 77 </t>
  </si>
  <si>
    <t>2446270.466 </t>
  </si>
  <si>
    <t> 23.07.1985 23:11 </t>
  </si>
  <si>
    <t> A.Paschke </t>
  </si>
  <si>
    <t> BBS 79 </t>
  </si>
  <si>
    <t>2446270.474 </t>
  </si>
  <si>
    <t> 23.07.1985 23:22 </t>
  </si>
  <si>
    <t>2446290.403 </t>
  </si>
  <si>
    <t> 12.08.1985 21:40 </t>
  </si>
  <si>
    <t> BBS 78 </t>
  </si>
  <si>
    <t>2446292.397 </t>
  </si>
  <si>
    <t> 14.08.1985 21:31 </t>
  </si>
  <si>
    <t>2446298.374 </t>
  </si>
  <si>
    <t> 20.08.1985 20:58 </t>
  </si>
  <si>
    <t>2446308.342 </t>
  </si>
  <si>
    <t> 30.08.1985 20:12 </t>
  </si>
  <si>
    <t>2446626.500 </t>
  </si>
  <si>
    <t> 15.07.1986 00:00 </t>
  </si>
  <si>
    <t> BBS 81 </t>
  </si>
  <si>
    <t>2446648.419 </t>
  </si>
  <si>
    <t> 05.08.1986 22:03 </t>
  </si>
  <si>
    <t>2447000.464 </t>
  </si>
  <si>
    <t> 23.07.1987 23:08 </t>
  </si>
  <si>
    <t> BBS 84 </t>
  </si>
  <si>
    <t>2447000.468 </t>
  </si>
  <si>
    <t> 23.07.1987 23:13 </t>
  </si>
  <si>
    <t> BBS 86 </t>
  </si>
  <si>
    <t>2447002.468 </t>
  </si>
  <si>
    <t> 25.07.1987 23:13 </t>
  </si>
  <si>
    <t>2447006.441 </t>
  </si>
  <si>
    <t> 29.07.1987 22:35 </t>
  </si>
  <si>
    <t> V.Svoboda </t>
  </si>
  <si>
    <t> BRNO 30 </t>
  </si>
  <si>
    <t>2447006.447 </t>
  </si>
  <si>
    <t> 29.07.1987 22:43 </t>
  </si>
  <si>
    <t> A.Slatinsky </t>
  </si>
  <si>
    <t>2447006.448 </t>
  </si>
  <si>
    <t> 29.07.1987 22:45 </t>
  </si>
  <si>
    <t>2447006.450 </t>
  </si>
  <si>
    <t> 29.07.1987 22:48 </t>
  </si>
  <si>
    <t> M.Tichy </t>
  </si>
  <si>
    <t>2447006.452 </t>
  </si>
  <si>
    <t> 29.07.1987 22:50 </t>
  </si>
  <si>
    <t> M.Zejda </t>
  </si>
  <si>
    <t>2447024.382 </t>
  </si>
  <si>
    <t> 16.08.1987 21:10 </t>
  </si>
  <si>
    <t> BBS 85 </t>
  </si>
  <si>
    <t>2447030.354 </t>
  </si>
  <si>
    <t> 22.08.1987 20:29 </t>
  </si>
  <si>
    <t>2447368.448 </t>
  </si>
  <si>
    <t> 25.07.1988 22:45 </t>
  </si>
  <si>
    <t> BBS 89 </t>
  </si>
  <si>
    <t>2447374.429 </t>
  </si>
  <si>
    <t> 31.07.1988 22:17 </t>
  </si>
  <si>
    <t> S.Paschke </t>
  </si>
  <si>
    <t>2447374.430 </t>
  </si>
  <si>
    <t> 31.07.1988 22:19 </t>
  </si>
  <si>
    <t> E.Blättler </t>
  </si>
  <si>
    <t>2447374.431 </t>
  </si>
  <si>
    <t> 31.07.1988 22:20 </t>
  </si>
  <si>
    <t>2447388.379 </t>
  </si>
  <si>
    <t> 14.08.1988 21:05 </t>
  </si>
  <si>
    <t>2447392.368 </t>
  </si>
  <si>
    <t> 18.08.1988 20:49 </t>
  </si>
  <si>
    <t>2447743.424 </t>
  </si>
  <si>
    <t> 04.08.1989 22:10 </t>
  </si>
  <si>
    <t> BBS 93 </t>
  </si>
  <si>
    <t>2448094.465 </t>
  </si>
  <si>
    <t> 21.07.1990 23:09 </t>
  </si>
  <si>
    <t> BBS 96 </t>
  </si>
  <si>
    <t>2448112.400 </t>
  </si>
  <si>
    <t> 08.08.1990 21:36 </t>
  </si>
  <si>
    <t>2448126.360 </t>
  </si>
  <si>
    <t> 22.08.1990 20:38 </t>
  </si>
  <si>
    <t>2448466.441 </t>
  </si>
  <si>
    <t> 28.07.1991 22:35 </t>
  </si>
  <si>
    <t> BBS 98 </t>
  </si>
  <si>
    <t>2448466.442 </t>
  </si>
  <si>
    <t> 28.07.1991 22:36 </t>
  </si>
  <si>
    <t>2448488.368 </t>
  </si>
  <si>
    <t> 19.08.1991 20:49 </t>
  </si>
  <si>
    <t>2448828.445 </t>
  </si>
  <si>
    <t> 24.07.1992 22:40 </t>
  </si>
  <si>
    <t> P.Lutcha </t>
  </si>
  <si>
    <t> BRNO 31 </t>
  </si>
  <si>
    <t>2448828.446 </t>
  </si>
  <si>
    <t> 24.07.1992 22:42 </t>
  </si>
  <si>
    <t>2448828.448 </t>
  </si>
  <si>
    <t> 24.07.1992 22:45 </t>
  </si>
  <si>
    <t> P.Hajek </t>
  </si>
  <si>
    <t>2448828.450 </t>
  </si>
  <si>
    <t> 24.07.1992 22:48 </t>
  </si>
  <si>
    <t> K.Koss </t>
  </si>
  <si>
    <t>2448828.452 </t>
  </si>
  <si>
    <t> 24.07.1992 22:50 </t>
  </si>
  <si>
    <t> P.Adamek </t>
  </si>
  <si>
    <t>2448828.453 </t>
  </si>
  <si>
    <t> 24.07.1992 22:52 </t>
  </si>
  <si>
    <t> P.Stepan </t>
  </si>
  <si>
    <t>2448832.430 </t>
  </si>
  <si>
    <t> 28.07.1992 22:19 </t>
  </si>
  <si>
    <t> A.Dedoch </t>
  </si>
  <si>
    <t>2448832.431 </t>
  </si>
  <si>
    <t> 28.07.1992 22:20 </t>
  </si>
  <si>
    <t>2448832.443 </t>
  </si>
  <si>
    <t> 28.07.1992 22:37 </t>
  </si>
  <si>
    <t>2448832.446 </t>
  </si>
  <si>
    <t> 28.07.1992 22:42 </t>
  </si>
  <si>
    <t>2448832.447 </t>
  </si>
  <si>
    <t> 28.07.1992 22:43 </t>
  </si>
  <si>
    <t>2448832.448 </t>
  </si>
  <si>
    <t> 28.07.1992 22:45 </t>
  </si>
  <si>
    <t>2448840.397 </t>
  </si>
  <si>
    <t> 05.08.1992 21:31 </t>
  </si>
  <si>
    <t> -0.005 </t>
  </si>
  <si>
    <t> BBS 102 </t>
  </si>
  <si>
    <t>2449216.379 </t>
  </si>
  <si>
    <t> 16.08.1993 21:05 </t>
  </si>
  <si>
    <t> BBS 105 </t>
  </si>
  <si>
    <t>2449218.354 </t>
  </si>
  <si>
    <t> 18.08.1993 20:29 </t>
  </si>
  <si>
    <t> T.Cervinka </t>
  </si>
  <si>
    <t>2449218.359 </t>
  </si>
  <si>
    <t> 18.08.1993 20:36 </t>
  </si>
  <si>
    <t> Ma.Kolarik </t>
  </si>
  <si>
    <t>2449562.444 </t>
  </si>
  <si>
    <t> 28.07.1994 22:39 </t>
  </si>
  <si>
    <t> P.Sobotka </t>
  </si>
  <si>
    <t>2449564.437 </t>
  </si>
  <si>
    <t> 30.07.1994 22:29 </t>
  </si>
  <si>
    <t> BBS 107 </t>
  </si>
  <si>
    <t>2449566.414 </t>
  </si>
  <si>
    <t> 01.08.1994 21:56 </t>
  </si>
  <si>
    <t>2449566.418 </t>
  </si>
  <si>
    <t> 01.08.1994 22:01 </t>
  </si>
  <si>
    <t> L.Brat </t>
  </si>
  <si>
    <t>2449566.420 </t>
  </si>
  <si>
    <t> 01.08.1994 22:04 </t>
  </si>
  <si>
    <t> K.Mokry </t>
  </si>
  <si>
    <t>2449566.423 </t>
  </si>
  <si>
    <t> 01.08.1994 22:09 </t>
  </si>
  <si>
    <t>2449924.4408 </t>
  </si>
  <si>
    <t> 25.07.1995 22:34 </t>
  </si>
  <si>
    <t> 0.0016 </t>
  </si>
  <si>
    <t>o</t>
  </si>
  <si>
    <t> W.Kleikamp </t>
  </si>
  <si>
    <t>BAVM 91 </t>
  </si>
  <si>
    <t>2449924.450 </t>
  </si>
  <si>
    <t> 25.07.1995 22:48 </t>
  </si>
  <si>
    <t> BBS 110 </t>
  </si>
  <si>
    <t>2449934.417 </t>
  </si>
  <si>
    <t> 04.08.1995 22:00 </t>
  </si>
  <si>
    <t>2450286.4524 </t>
  </si>
  <si>
    <t> 21.07.1996 22:51 </t>
  </si>
  <si>
    <t> 0.0032 </t>
  </si>
  <si>
    <t>BAVM 99 </t>
  </si>
  <si>
    <t>2450290.432 </t>
  </si>
  <si>
    <t> 25.07.1996 22:22 </t>
  </si>
  <si>
    <t> -0.003 </t>
  </si>
  <si>
    <t> M.Martignoni </t>
  </si>
  <si>
    <t> BBS 115 </t>
  </si>
  <si>
    <t>2450300.410 </t>
  </si>
  <si>
    <t> 04.08.1996 21:50 </t>
  </si>
  <si>
    <t> BBS 113 </t>
  </si>
  <si>
    <t>2450314.360 </t>
  </si>
  <si>
    <t> 18.08.1996 20:38 </t>
  </si>
  <si>
    <t> BBS 114 </t>
  </si>
  <si>
    <t>2450672.370 </t>
  </si>
  <si>
    <t> 11.08.1997 20:52 </t>
  </si>
  <si>
    <t>2451024.425 </t>
  </si>
  <si>
    <t> 29.07.1998 22:12 </t>
  </si>
  <si>
    <t> BBS 118 </t>
  </si>
  <si>
    <t>2452106.46040 </t>
  </si>
  <si>
    <t> 15.07.2001 23:02 </t>
  </si>
  <si>
    <t> -0.00197 </t>
  </si>
  <si>
    <t>C </t>
  </si>
  <si>
    <t> P.Hájek </t>
  </si>
  <si>
    <t>OEJV 0074 </t>
  </si>
  <si>
    <t>2452539.5429 </t>
  </si>
  <si>
    <t> 22.09.2002 01:01 </t>
  </si>
  <si>
    <t> -0.0029 </t>
  </si>
  <si>
    <t> S.Dvorak </t>
  </si>
  <si>
    <t>IBVS 5378 </t>
  </si>
  <si>
    <t>2456480.44113 </t>
  </si>
  <si>
    <t> 06.07.2013 22:35 </t>
  </si>
  <si>
    <t> -0.03110 </t>
  </si>
  <si>
    <t> M.Mašek </t>
  </si>
  <si>
    <t>OEJV 0160 </t>
  </si>
  <si>
    <t>2418424.271 </t>
  </si>
  <si>
    <t> 27.04.1909 18:30 </t>
  </si>
  <si>
    <t> N.Ichinohe </t>
  </si>
  <si>
    <t>2418428.25 </t>
  </si>
  <si>
    <t> 01.05.1909 18:00 </t>
  </si>
  <si>
    <t> 0.00 </t>
  </si>
  <si>
    <t>2418444.22 </t>
  </si>
  <si>
    <t> 17.05.1909 17:16 </t>
  </si>
  <si>
    <t> 0.03 </t>
  </si>
  <si>
    <t>2418448.20 </t>
  </si>
  <si>
    <t> 21.05.1909 16:48 </t>
  </si>
  <si>
    <t>2418527.24 </t>
  </si>
  <si>
    <t> 08.08.1909 17:45 </t>
  </si>
  <si>
    <t> 0.02 </t>
  </si>
  <si>
    <t>2418535.22 </t>
  </si>
  <si>
    <t> 16.08.1909 17:16 </t>
  </si>
  <si>
    <t>2418561.13 </t>
  </si>
  <si>
    <t> 11.09.1909 15:07 </t>
  </si>
  <si>
    <t> 0.04 </t>
  </si>
  <si>
    <t>2418822.17 </t>
  </si>
  <si>
    <t> 30.05.1910 16:04 </t>
  </si>
  <si>
    <t>2418830.13 </t>
  </si>
  <si>
    <t> 07.06.1910 15:07 </t>
  </si>
  <si>
    <t>2418970.94 </t>
  </si>
  <si>
    <t> 26.10.1910 10:33 </t>
  </si>
  <si>
    <t> 0.01 </t>
  </si>
  <si>
    <t>2419658.41 </t>
  </si>
  <si>
    <t> 12.09.1912 21:50 </t>
  </si>
  <si>
    <t> -0.01 </t>
  </si>
  <si>
    <t> E.Zinner </t>
  </si>
  <si>
    <t>2419665.35 </t>
  </si>
  <si>
    <t> 19.09.1912 20:24 </t>
  </si>
  <si>
    <t> -0.04 </t>
  </si>
  <si>
    <t>2419666.38 </t>
  </si>
  <si>
    <t> 20.09.1912 21:07 </t>
  </si>
  <si>
    <t>2419666.39 </t>
  </si>
  <si>
    <t> 20.09.1912 21:21 </t>
  </si>
  <si>
    <t>2419685.35 </t>
  </si>
  <si>
    <t> 09.10.1912 20:24 </t>
  </si>
  <si>
    <t>2419686.35 </t>
  </si>
  <si>
    <t> 10.10.1912 20:24 </t>
  </si>
  <si>
    <t>2420024.419 </t>
  </si>
  <si>
    <t> 13.09.1913 22:03 </t>
  </si>
  <si>
    <t>2420036.392 </t>
  </si>
  <si>
    <t> 25.09.1913 21:24 </t>
  </si>
  <si>
    <t>2420040.371 </t>
  </si>
  <si>
    <t> 29.09.1913 20:54 </t>
  </si>
  <si>
    <t>2420054.317 </t>
  </si>
  <si>
    <t> 13.10.1913 19:36 </t>
  </si>
  <si>
    <t>2420058.299 </t>
  </si>
  <si>
    <t> 17.10.1913 19:10 </t>
  </si>
  <si>
    <t>2420062.289 </t>
  </si>
  <si>
    <t> 21.10.1913 18:56 </t>
  </si>
  <si>
    <t>2420064.279 </t>
  </si>
  <si>
    <t> 23.10.1913 18:41 </t>
  </si>
  <si>
    <t>2420066.267 </t>
  </si>
  <si>
    <t> 25.10.1913 18:24 </t>
  </si>
  <si>
    <t>2420068.259 </t>
  </si>
  <si>
    <t> 27.10.1913 18:12 </t>
  </si>
  <si>
    <t>2420070.252 </t>
  </si>
  <si>
    <t> 29.10.1913 18:02 </t>
  </si>
  <si>
    <t>2420072.241 </t>
  </si>
  <si>
    <t> 31.10.1913 17:47 </t>
  </si>
  <si>
    <t>2420076.227 </t>
  </si>
  <si>
    <t> 04.11.1913 17:26 </t>
  </si>
  <si>
    <t>2423913.527 </t>
  </si>
  <si>
    <t> 08.05.1924 00:38 </t>
  </si>
  <si>
    <t> A.A.Nijland </t>
  </si>
  <si>
    <t>2423933.456 </t>
  </si>
  <si>
    <t> 27.05.1924 22:56 </t>
  </si>
  <si>
    <t>2424334.630 </t>
  </si>
  <si>
    <t> 03.07.1925 03:07 </t>
  </si>
  <si>
    <t> -0.025 </t>
  </si>
  <si>
    <t> K.Kordylewski </t>
  </si>
  <si>
    <t>2424432.299 </t>
  </si>
  <si>
    <t> 08.10.1925 19:10 </t>
  </si>
  <si>
    <t>2424444.255 </t>
  </si>
  <si>
    <t> 20.10.1925 18:07 </t>
  </si>
  <si>
    <t>2424446.244 </t>
  </si>
  <si>
    <t> 22.10.1925 17:51 </t>
  </si>
  <si>
    <t>2424450.234 </t>
  </si>
  <si>
    <t> 26.10.1925 17:36 </t>
  </si>
  <si>
    <t>2424621.604 </t>
  </si>
  <si>
    <t> 16.04.1926 02:29 </t>
  </si>
  <si>
    <t>2424625.585 </t>
  </si>
  <si>
    <t> 20.04.1926 02:02 </t>
  </si>
  <si>
    <t> -0.006 </t>
  </si>
  <si>
    <t>2424649.514 </t>
  </si>
  <si>
    <t> 14.05.1926 00:20 </t>
  </si>
  <si>
    <t>2424679.406 </t>
  </si>
  <si>
    <t> 12.06.1926 21:44 </t>
  </si>
  <si>
    <t>2424762.428 </t>
  </si>
  <si>
    <t> 03.09.1926 22:16 </t>
  </si>
  <si>
    <t> W.Zessewitsch </t>
  </si>
  <si>
    <t>2424800.288 </t>
  </si>
  <si>
    <t> 11.10.1926 18:54 </t>
  </si>
  <si>
    <t>2424814.240 </t>
  </si>
  <si>
    <t> 25.10.1926 17:45 </t>
  </si>
  <si>
    <t>2425009.531 </t>
  </si>
  <si>
    <t> 09.05.1927 00:44 </t>
  </si>
  <si>
    <t>2425011.517 </t>
  </si>
  <si>
    <t> 11.05.1927 00:24 </t>
  </si>
  <si>
    <t>2425013.507 </t>
  </si>
  <si>
    <t> 13.05.1927 00:10 </t>
  </si>
  <si>
    <t>2425019.496 </t>
  </si>
  <si>
    <t> 18.05.1927 23:54 </t>
  </si>
  <si>
    <t>2425094.417 </t>
  </si>
  <si>
    <t> 01.08.1927 22:00 </t>
  </si>
  <si>
    <t> -0.127 </t>
  </si>
  <si>
    <t>2425128.430 </t>
  </si>
  <si>
    <t> 04.09.1927 22:19 </t>
  </si>
  <si>
    <t>2425186.219 </t>
  </si>
  <si>
    <t> 01.11.1927 17:15 </t>
  </si>
  <si>
    <t>2425411.393 </t>
  </si>
  <si>
    <t> 13.06.1928 21:25 </t>
  </si>
  <si>
    <t>2425416.040 </t>
  </si>
  <si>
    <t> 18.06.1928 12:57 </t>
  </si>
  <si>
    <t> B.W.Kukarkin </t>
  </si>
  <si>
    <t>2425416.707 </t>
  </si>
  <si>
    <t> 19.06.1928 04:58 </t>
  </si>
  <si>
    <t>2425502.381 </t>
  </si>
  <si>
    <t> 12.09.1928 21:08 </t>
  </si>
  <si>
    <t>2425506.366 </t>
  </si>
  <si>
    <t> 16.09.1928 20:47 </t>
  </si>
  <si>
    <t>2425506.371 </t>
  </si>
  <si>
    <t> 16.09.1928 20:54 </t>
  </si>
  <si>
    <t>2425510.354 </t>
  </si>
  <si>
    <t> 20.09.1928 20:29 </t>
  </si>
  <si>
    <t>2425534.276 </t>
  </si>
  <si>
    <t> 14.10.1928 18:37 </t>
  </si>
  <si>
    <t>2425540.240 </t>
  </si>
  <si>
    <t> 20.10.1928 17:45 </t>
  </si>
  <si>
    <t> -0.008 </t>
  </si>
  <si>
    <t>2425719.590 </t>
  </si>
  <si>
    <t> 18.04.1929 02:09 </t>
  </si>
  <si>
    <t>2425759.445 </t>
  </si>
  <si>
    <t> 27.05.1929 22:40 </t>
  </si>
  <si>
    <t>2425759.453 </t>
  </si>
  <si>
    <t> 27.05.1929 22:52 </t>
  </si>
  <si>
    <t>2425808.606 </t>
  </si>
  <si>
    <t> 16.07.1929 02:32 </t>
  </si>
  <si>
    <t>2425816.586 </t>
  </si>
  <si>
    <t> 24.07.1929 02:03 </t>
  </si>
  <si>
    <t>2425826.549 </t>
  </si>
  <si>
    <t> 03.08.1929 01:10 </t>
  </si>
  <si>
    <t>2425834.520 </t>
  </si>
  <si>
    <t> 11.08.1929 00:28 </t>
  </si>
  <si>
    <t>2425864.394 </t>
  </si>
  <si>
    <t> 09.09.1929 21:27 </t>
  </si>
  <si>
    <t>2425880.332 </t>
  </si>
  <si>
    <t> 25.09.1929 19:58 </t>
  </si>
  <si>
    <t>2425882.335 </t>
  </si>
  <si>
    <t> 27.09.1929 20:02 </t>
  </si>
  <si>
    <t>2425890.294 </t>
  </si>
  <si>
    <t> 05.10.1929 19:03 </t>
  </si>
  <si>
    <t>2425922.179 </t>
  </si>
  <si>
    <t> 06.11.1929 16:17 </t>
  </si>
  <si>
    <t>2426214.435 </t>
  </si>
  <si>
    <t> 25.08.1930 22:26 </t>
  </si>
  <si>
    <t> -0.015 </t>
  </si>
  <si>
    <t>2426216.425 </t>
  </si>
  <si>
    <t> 27.08.1930 22:12 </t>
  </si>
  <si>
    <t> -0.017 </t>
  </si>
  <si>
    <t>2426473.498 </t>
  </si>
  <si>
    <t> 11.05.1931 23:57 </t>
  </si>
  <si>
    <t>2426507.377 </t>
  </si>
  <si>
    <t> 14.06.1931 21:02 </t>
  </si>
  <si>
    <t>2426509.371 </t>
  </si>
  <si>
    <t> 16.06.1931 20:54 </t>
  </si>
  <si>
    <t>2427175.603 </t>
  </si>
  <si>
    <t> 13.04.1933 02:28 </t>
  </si>
  <si>
    <t> S.Piotrowski </t>
  </si>
  <si>
    <t>2427189.553 </t>
  </si>
  <si>
    <t> 27.04.1933 01:16 </t>
  </si>
  <si>
    <t>2427197.524 </t>
  </si>
  <si>
    <t> 05.05.1933 00:34 </t>
  </si>
  <si>
    <t>2427213.465 </t>
  </si>
  <si>
    <t> 20.05.1933 23:09 </t>
  </si>
  <si>
    <t>2427227.415 </t>
  </si>
  <si>
    <t> 03.06.1933 21:57 </t>
  </si>
  <si>
    <t>2427342.322 </t>
  </si>
  <si>
    <t> 26.09.1933 19:43 </t>
  </si>
  <si>
    <t> -0.004 </t>
  </si>
  <si>
    <t>2427344.319 </t>
  </si>
  <si>
    <t> 28.09.1933 19:39 </t>
  </si>
  <si>
    <t>2427368.226 </t>
  </si>
  <si>
    <t> 22.10.1933 17:25 </t>
  </si>
  <si>
    <t>2427692.366 </t>
  </si>
  <si>
    <t> 11.09.1934 20:47 </t>
  </si>
  <si>
    <t> -0.014 </t>
  </si>
  <si>
    <t>2427694.358 </t>
  </si>
  <si>
    <t> 13.09.1934 20:35 </t>
  </si>
  <si>
    <t>2427696.355 </t>
  </si>
  <si>
    <t> 15.09.1934 20:31 </t>
  </si>
  <si>
    <t> -0.010 </t>
  </si>
  <si>
    <t>2427710.304 </t>
  </si>
  <si>
    <t> 29.09.1934 19:17 </t>
  </si>
  <si>
    <t>2427714.294 </t>
  </si>
  <si>
    <t> 03.10.1934 19:03 </t>
  </si>
  <si>
    <t>2427951.425 </t>
  </si>
  <si>
    <t> 28.05.1935 22:12 </t>
  </si>
  <si>
    <t>2427955.410 </t>
  </si>
  <si>
    <t> 01.06.1935 21:50 </t>
  </si>
  <si>
    <t>2427957.402 </t>
  </si>
  <si>
    <t> 03.06.1935 21:38 </t>
  </si>
  <si>
    <t> -0.009 </t>
  </si>
  <si>
    <t>2427961.381 </t>
  </si>
  <si>
    <t> 07.06.1935 21:08 </t>
  </si>
  <si>
    <t> -0.016 </t>
  </si>
  <si>
    <t>2427979.323 </t>
  </si>
  <si>
    <t> 25.06.1935 19:45 </t>
  </si>
  <si>
    <t>F </t>
  </si>
  <si>
    <t> C.J.van Houten </t>
  </si>
  <si>
    <t>2427985.296 </t>
  </si>
  <si>
    <t> 01.07.1935 19:06 </t>
  </si>
  <si>
    <t> -0.013 </t>
  </si>
  <si>
    <t>2427988.634 </t>
  </si>
  <si>
    <t> 05.07.1935 03:12 </t>
  </si>
  <si>
    <t>2428347.320 </t>
  </si>
  <si>
    <t> 27.06.1936 19:40 </t>
  </si>
  <si>
    <t>2428376.547 </t>
  </si>
  <si>
    <t> 27.07.1936 01:07 </t>
  </si>
  <si>
    <t>2428665.500 </t>
  </si>
  <si>
    <t> 12.05.1937 00:00 </t>
  </si>
  <si>
    <t>2428772.439 </t>
  </si>
  <si>
    <t> 26.08.1937 22:32 </t>
  </si>
  <si>
    <t>2428784.397 </t>
  </si>
  <si>
    <t> 07.09.1937 21:31 </t>
  </si>
  <si>
    <t>2428788.362 </t>
  </si>
  <si>
    <t> 11.09.1937 20:41 </t>
  </si>
  <si>
    <t> -0.011 </t>
  </si>
  <si>
    <t>2429015.529 </t>
  </si>
  <si>
    <t> 27.04.1938 00:41 </t>
  </si>
  <si>
    <t>2429049.412 </t>
  </si>
  <si>
    <t> 30.05.1938 21:53 </t>
  </si>
  <si>
    <t>2429077.323 </t>
  </si>
  <si>
    <t> 27.06.1938 19:45 </t>
  </si>
  <si>
    <t>2429097.249 </t>
  </si>
  <si>
    <t> 17.07.1938 17:58 </t>
  </si>
  <si>
    <t>2429130.450 </t>
  </si>
  <si>
    <t> 19.08.1938 22:48 </t>
  </si>
  <si>
    <t>2429132.442 </t>
  </si>
  <si>
    <t> 21.08.1938 22:36 </t>
  </si>
  <si>
    <t>2429136.437 </t>
  </si>
  <si>
    <t> 25.08.1938 22:29 </t>
  </si>
  <si>
    <t>2429144.411 </t>
  </si>
  <si>
    <t> 02.09.1938 21:51 </t>
  </si>
  <si>
    <t>2429407.450 </t>
  </si>
  <si>
    <t> 23.05.1939 22:48 </t>
  </si>
  <si>
    <t>2429546.273 </t>
  </si>
  <si>
    <t> 09.10.1939 18:33 </t>
  </si>
  <si>
    <t>2430634.291 </t>
  </si>
  <si>
    <t> 01.10.1942 18:59 </t>
  </si>
  <si>
    <t>2431704.378 </t>
  </si>
  <si>
    <t> 05.09.1945 21:04 </t>
  </si>
  <si>
    <t>2432466.266 </t>
  </si>
  <si>
    <t> 07.10.1947 18:23 </t>
  </si>
  <si>
    <t>2432815.651 </t>
  </si>
  <si>
    <t> 21.09.1948 03:37 </t>
  </si>
  <si>
    <t> B.S.Whitney </t>
  </si>
  <si>
    <t>2433187.621 </t>
  </si>
  <si>
    <t> 28.09.1949 02:54 </t>
  </si>
  <si>
    <t>2433540.328 </t>
  </si>
  <si>
    <t> 15.09.1950 19:52 </t>
  </si>
  <si>
    <t>2434598.4630 </t>
  </si>
  <si>
    <t> 08.08.1953 23:06 </t>
  </si>
  <si>
    <t> -0.0036 </t>
  </si>
  <si>
    <t> K.K.Kwee </t>
  </si>
  <si>
    <t>2434850.879 </t>
  </si>
  <si>
    <t> 18.04.1954 09:05 </t>
  </si>
  <si>
    <t> R.H.Koch </t>
  </si>
  <si>
    <t>2435363.662 </t>
  </si>
  <si>
    <t> 13.09.1955 03:53 </t>
  </si>
  <si>
    <t>2435741.611 </t>
  </si>
  <si>
    <t> 25.09.1956 02:39 </t>
  </si>
  <si>
    <t>2436075.729 </t>
  </si>
  <si>
    <t> 25.08.1957 05:29 </t>
  </si>
  <si>
    <t>2438614.458 </t>
  </si>
  <si>
    <t> 06.08.1964 22:59 </t>
  </si>
  <si>
    <t> F.Hromada </t>
  </si>
  <si>
    <t>2438988.404 </t>
  </si>
  <si>
    <t> 15.08.1965 21:41 </t>
  </si>
  <si>
    <t>2438990.407 </t>
  </si>
  <si>
    <t> 17.08.1965 21:46 </t>
  </si>
  <si>
    <t>2443390.315 </t>
  </si>
  <si>
    <t> 03.09.1977 19:33 </t>
  </si>
  <si>
    <t>2445951.631 </t>
  </si>
  <si>
    <t> 08.09.1984 03:08 </t>
  </si>
  <si>
    <t> S.Cook </t>
  </si>
  <si>
    <t>2445955.621 </t>
  </si>
  <si>
    <t> 12.09.1984 02:54 </t>
  </si>
  <si>
    <t>2445957.616 </t>
  </si>
  <si>
    <t> 14.09.1984 02:47 </t>
  </si>
  <si>
    <t>2446615.564 </t>
  </si>
  <si>
    <t> 04.07.1986 01:32 </t>
  </si>
  <si>
    <t> J.Isles </t>
  </si>
  <si>
    <t>2448863.652 </t>
  </si>
  <si>
    <t> 29.08.1992 03:38 </t>
  </si>
  <si>
    <t>2449223.661 </t>
  </si>
  <si>
    <t> 24.08.1993 03:51 </t>
  </si>
  <si>
    <t>2449573.719 </t>
  </si>
  <si>
    <t> 09.08.1994 05:15 </t>
  </si>
  <si>
    <t>ns</t>
  </si>
  <si>
    <t>2449924.4268 </t>
  </si>
  <si>
    <t> 25.07.1995 22:14 </t>
  </si>
  <si>
    <t> -0.0124 </t>
  </si>
  <si>
    <t> T.Tichy </t>
  </si>
  <si>
    <t>2449924.4317 </t>
  </si>
  <si>
    <t> 25.07.1995 22:21 </t>
  </si>
  <si>
    <t> -0.0075 </t>
  </si>
  <si>
    <t> R.Matus </t>
  </si>
  <si>
    <t>2449924.4393 </t>
  </si>
  <si>
    <t> 25.07.1995 22:32 </t>
  </si>
  <si>
    <t> 0.0001 </t>
  </si>
  <si>
    <t>2449924.4400 </t>
  </si>
  <si>
    <t> 25.07.1995 22:33 </t>
  </si>
  <si>
    <t> 0.0008 </t>
  </si>
  <si>
    <t>2449924.4407 </t>
  </si>
  <si>
    <t> 0.0015 </t>
  </si>
  <si>
    <t> M.Netolicky </t>
  </si>
  <si>
    <t>2449924.4442 </t>
  </si>
  <si>
    <t> 25.07.1995 22:39 </t>
  </si>
  <si>
    <t> 0.0050 </t>
  </si>
  <si>
    <t>2449924.4448 </t>
  </si>
  <si>
    <t> 25.07.1995 22:40 </t>
  </si>
  <si>
    <t> 0.0056 </t>
  </si>
  <si>
    <t>2449924.4497 </t>
  </si>
  <si>
    <t> 25.07.1995 22:47 </t>
  </si>
  <si>
    <t> 0.0105 </t>
  </si>
  <si>
    <t>2449928.4329 </t>
  </si>
  <si>
    <t> 29.07.1995 22:23 </t>
  </si>
  <si>
    <t> 0.0082 </t>
  </si>
  <si>
    <t> R.Polloczek </t>
  </si>
  <si>
    <t>2449930.4197 </t>
  </si>
  <si>
    <t> 31.07.1995 22:04 </t>
  </si>
  <si>
    <t> 0.0023 </t>
  </si>
  <si>
    <t>2449930.4217 </t>
  </si>
  <si>
    <t> 31.07.1995 22:07 </t>
  </si>
  <si>
    <t> 0.0043 </t>
  </si>
  <si>
    <t>2449930.4245 </t>
  </si>
  <si>
    <t> 31.07.1995 22:11 </t>
  </si>
  <si>
    <t> 0.0071 </t>
  </si>
  <si>
    <t> J.Strobl </t>
  </si>
  <si>
    <t>2449930.4266 </t>
  </si>
  <si>
    <t> 31.07.1995 22:14 </t>
  </si>
  <si>
    <t> 0.0092 </t>
  </si>
  <si>
    <t>2449930.4322 </t>
  </si>
  <si>
    <t> 31.07.1995 22:22 </t>
  </si>
  <si>
    <t> 0.0148 </t>
  </si>
  <si>
    <t>2449930.4363 </t>
  </si>
  <si>
    <t> 31.07.1995 22:28 </t>
  </si>
  <si>
    <t> 0.0189 </t>
  </si>
  <si>
    <t>2449945.036 </t>
  </si>
  <si>
    <t> 15.08.1995 12:51 </t>
  </si>
  <si>
    <t> K.Nagai </t>
  </si>
  <si>
    <t>2449949.019 </t>
  </si>
  <si>
    <t> 19.08.1995 12:27 </t>
  </si>
  <si>
    <t>2449956.009 </t>
  </si>
  <si>
    <t> 26.08.1995 12:12 </t>
  </si>
  <si>
    <t>2450311.032 </t>
  </si>
  <si>
    <t> 15.08.1996 12:46 </t>
  </si>
  <si>
    <t>2450658.4253 </t>
  </si>
  <si>
    <t> 28.07.1997 22:12 </t>
  </si>
  <si>
    <t> 0.0026 </t>
  </si>
  <si>
    <t>2450658.4323 </t>
  </si>
  <si>
    <t> 28.07.1997 22:22 </t>
  </si>
  <si>
    <t> 0.0096 </t>
  </si>
  <si>
    <t>2450658.4385 </t>
  </si>
  <si>
    <t> 28.07.1997 22:31 </t>
  </si>
  <si>
    <t> 0.0158 </t>
  </si>
  <si>
    <t> V.Nemcova </t>
  </si>
  <si>
    <t>2450658.4434 </t>
  </si>
  <si>
    <t> 28.07.1997 22:38 </t>
  </si>
  <si>
    <t> 0.0207 </t>
  </si>
  <si>
    <t> D.Odvarkova </t>
  </si>
  <si>
    <t>2450658.4441 </t>
  </si>
  <si>
    <t> 28.07.1997 22:39 </t>
  </si>
  <si>
    <t> 0.0214 </t>
  </si>
  <si>
    <t>2450660.4253 </t>
  </si>
  <si>
    <t> 30.07.1997 22:12 </t>
  </si>
  <si>
    <t> 0.0099 </t>
  </si>
  <si>
    <t>2450660.4315 </t>
  </si>
  <si>
    <t> 30.07.1997 22:21 </t>
  </si>
  <si>
    <t> 0.0161 </t>
  </si>
  <si>
    <t>2450660.4336 </t>
  </si>
  <si>
    <t> 30.07.1997 22:24 </t>
  </si>
  <si>
    <t> 0.0182 </t>
  </si>
  <si>
    <t>2450662.4210 </t>
  </si>
  <si>
    <t> 01.08.1997 22:06 </t>
  </si>
  <si>
    <t> 0.0129 </t>
  </si>
  <si>
    <t>2450662.4224 </t>
  </si>
  <si>
    <t> 01.08.1997 22:08 </t>
  </si>
  <si>
    <t> 0.0143 </t>
  </si>
  <si>
    <t>2450662.4273 </t>
  </si>
  <si>
    <t> 01.08.1997 22:15 </t>
  </si>
  <si>
    <t> 0.0192 </t>
  </si>
  <si>
    <t>2450671.044 </t>
  </si>
  <si>
    <t> 10.08.1997 13:03 </t>
  </si>
  <si>
    <t>2450672.047 </t>
  </si>
  <si>
    <t> 11.08.1997 13:07 </t>
  </si>
  <si>
    <t>2451016.4401 </t>
  </si>
  <si>
    <t> 21.07.1998 22:33 </t>
  </si>
  <si>
    <t> -0.0071 </t>
  </si>
  <si>
    <t> D.Motl </t>
  </si>
  <si>
    <t>2451016.4464 </t>
  </si>
  <si>
    <t> 21.07.1998 22:42 </t>
  </si>
  <si>
    <t> -0.0008 </t>
  </si>
  <si>
    <t> P.Fedorova </t>
  </si>
  <si>
    <t>2451016.4485 </t>
  </si>
  <si>
    <t> 21.07.1998 22:45 </t>
  </si>
  <si>
    <t> 0.0013 </t>
  </si>
  <si>
    <t>2451016.4506 </t>
  </si>
  <si>
    <t> 21.07.1998 22:48 </t>
  </si>
  <si>
    <t> 0.0034 </t>
  </si>
  <si>
    <t>2451016.4651 </t>
  </si>
  <si>
    <t> 21.07.1998 23:09 </t>
  </si>
  <si>
    <t> 0.0179 </t>
  </si>
  <si>
    <t>2452106.450 </t>
  </si>
  <si>
    <t> 15.07.2001 22:48 </t>
  </si>
  <si>
    <t> -0.012 </t>
  </si>
  <si>
    <t> J.Kubica </t>
  </si>
  <si>
    <t>2452106.452 </t>
  </si>
  <si>
    <t> 15.07.2001 22:50 </t>
  </si>
  <si>
    <t> P.Hejduk </t>
  </si>
  <si>
    <t>2452106.454 </t>
  </si>
  <si>
    <t> 15.07.2001 22:53 </t>
  </si>
  <si>
    <t>2452106.462 </t>
  </si>
  <si>
    <t> 15.07.2001 23:05 </t>
  </si>
  <si>
    <t> M.Šulc </t>
  </si>
  <si>
    <t>2452106.463 </t>
  </si>
  <si>
    <t> 15.07.2001 23:06 </t>
  </si>
  <si>
    <t> L.Brát </t>
  </si>
  <si>
    <t> L.Král </t>
  </si>
  <si>
    <t> J.Tzoumas </t>
  </si>
  <si>
    <t>2452106.464 </t>
  </si>
  <si>
    <t> 15.07.2001 23:08 </t>
  </si>
  <si>
    <t> V.Nemcová </t>
  </si>
  <si>
    <t>2452106.466 </t>
  </si>
  <si>
    <t> 15.07.2001 23:11 </t>
  </si>
  <si>
    <t> P.Fedorová </t>
  </si>
  <si>
    <t> M.Haltuf </t>
  </si>
  <si>
    <t>2452874.9771 </t>
  </si>
  <si>
    <t> 23.08.2003 11:27 </t>
  </si>
  <si>
    <t> -0.0091 </t>
  </si>
  <si>
    <t>2453951.0377 </t>
  </si>
  <si>
    <t> 03.08.2006 12:54 </t>
  </si>
  <si>
    <t> -0.0147 </t>
  </si>
  <si>
    <t> K.Nagai et al. </t>
  </si>
  <si>
    <t>2454323.0105 </t>
  </si>
  <si>
    <t> 10.08.2007 12:15 </t>
  </si>
  <si>
    <t> -0.0154 </t>
  </si>
  <si>
    <t> H.Itoh </t>
  </si>
  <si>
    <t>2454325.0032 </t>
  </si>
  <si>
    <t> 12.08.2007 12:04 </t>
  </si>
  <si>
    <t>Rc</t>
  </si>
  <si>
    <t>2455016.4712 </t>
  </si>
  <si>
    <t> 03.07.2009 23:18 </t>
  </si>
  <si>
    <t> -0.0196 </t>
  </si>
  <si>
    <t>OEJV 0137 </t>
  </si>
  <si>
    <t>2455393.0915 </t>
  </si>
  <si>
    <t> 15.07.2010 14:11 </t>
  </si>
  <si>
    <t> -0.0225 </t>
  </si>
  <si>
    <t>2456492.40029 </t>
  </si>
  <si>
    <t> 18.07.2013 21:36 </t>
  </si>
  <si>
    <t> -0.02823 </t>
  </si>
  <si>
    <t> M.Urbanik </t>
  </si>
  <si>
    <t>JAAVSO 51, 138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</si>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</sst>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d/mm/yyyy"/>
    <numFmt numFmtId="167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</cellStyleXfs>
  <cellXfs count="70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4" xfId="0" applyBorder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9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/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>
      <alignment vertical="top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9" fillId="0" borderId="0" xfId="6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Sct - O-C Diagr.</a:t>
            </a:r>
          </a:p>
        </c:rich>
      </c:tx>
      <c:layout>
        <c:manualLayout>
          <c:xMode val="edge"/>
          <c:yMode val="edge"/>
          <c:x val="0.39652870493991987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55422725443989"/>
          <c:y val="0.14315602399229874"/>
          <c:w val="0.83105189953445602"/>
          <c:h val="0.659353129448160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Active!$F$21:$F$800</c:f>
              <c:numCache>
                <c:formatCode>General</c:formatCode>
                <c:ptCount val="780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  <c:pt idx="455">
                  <c:v>21990</c:v>
                </c:pt>
                <c:pt idx="456">
                  <c:v>22175</c:v>
                </c:pt>
                <c:pt idx="457">
                  <c:v>22181</c:v>
                </c:pt>
                <c:pt idx="458">
                  <c:v>23073</c:v>
                </c:pt>
                <c:pt idx="459">
                  <c:v>23073</c:v>
                </c:pt>
                <c:pt idx="460">
                  <c:v>23073</c:v>
                </c:pt>
                <c:pt idx="461">
                  <c:v>23103</c:v>
                </c:pt>
                <c:pt idx="462">
                  <c:v>23103</c:v>
                </c:pt>
                <c:pt idx="463">
                  <c:v>23103</c:v>
                </c:pt>
                <c:pt idx="464">
                  <c:v>23104.5</c:v>
                </c:pt>
                <c:pt idx="465">
                  <c:v>23118</c:v>
                </c:pt>
                <c:pt idx="466">
                  <c:v>23118</c:v>
                </c:pt>
                <c:pt idx="467">
                  <c:v>23118</c:v>
                </c:pt>
              </c:numCache>
            </c:numRef>
          </c:xVal>
          <c:yVal>
            <c:numRef>
              <c:f>Active!$H$21:$H$800</c:f>
              <c:numCache>
                <c:formatCode>General</c:formatCode>
                <c:ptCount val="780"/>
                <c:pt idx="0">
                  <c:v>9.4207999973150436E-3</c:v>
                </c:pt>
                <c:pt idx="1">
                  <c:v>2.9903999966336414E-3</c:v>
                </c:pt>
                <c:pt idx="2">
                  <c:v>3.1268799997633323E-2</c:v>
                </c:pt>
                <c:pt idx="3">
                  <c:v>2.5838399997155648E-2</c:v>
                </c:pt>
                <c:pt idx="4">
                  <c:v>2.1468799997819588E-2</c:v>
                </c:pt>
                <c:pt idx="5">
                  <c:v>3.0607999997300794E-2</c:v>
                </c:pt>
                <c:pt idx="6">
                  <c:v>3.5310399998706998E-2</c:v>
                </c:pt>
                <c:pt idx="7">
                  <c:v>2.9619199995067902E-2</c:v>
                </c:pt>
                <c:pt idx="8">
                  <c:v>1.875839999775053E-2</c:v>
                </c:pt>
                <c:pt idx="9">
                  <c:v>1.0217599996394711E-2</c:v>
                </c:pt>
                <c:pt idx="10">
                  <c:v>-6.5264000040770043E-3</c:v>
                </c:pt>
                <c:pt idx="11">
                  <c:v>-4.1029600004549138E-2</c:v>
                </c:pt>
                <c:pt idx="12">
                  <c:v>-7.3872000029950868E-3</c:v>
                </c:pt>
                <c:pt idx="13">
                  <c:v>2.6127999954042025E-3</c:v>
                </c:pt>
                <c:pt idx="14">
                  <c:v>3.1818399995245272E-2</c:v>
                </c:pt>
                <c:pt idx="15">
                  <c:v>3.5460799997963477E-2</c:v>
                </c:pt>
                <c:pt idx="16">
                  <c:v>7.1151999982248526E-3</c:v>
                </c:pt>
                <c:pt idx="17">
                  <c:v>2.3823999996238854E-2</c:v>
                </c:pt>
                <c:pt idx="18">
                  <c:v>1.7393599995557452E-2</c:v>
                </c:pt>
                <c:pt idx="19">
                  <c:v>1.4387199997145217E-2</c:v>
                </c:pt>
                <c:pt idx="20">
                  <c:v>1.0956799997074995E-2</c:v>
                </c:pt>
                <c:pt idx="21">
                  <c:v>1.5526399998634588E-2</c:v>
                </c:pt>
                <c:pt idx="22">
                  <c:v>1.2811199994757771E-2</c:v>
                </c:pt>
                <c:pt idx="23">
                  <c:v>8.095999997749459E-3</c:v>
                </c:pt>
                <c:pt idx="24">
                  <c:v>7.3807999942800961E-3</c:v>
                </c:pt>
                <c:pt idx="25">
                  <c:v>7.6655999982904177E-3</c:v>
                </c:pt>
                <c:pt idx="26">
                  <c:v>3.9503999978478532E-3</c:v>
                </c:pt>
                <c:pt idx="27">
                  <c:v>4.51999999495456E-3</c:v>
                </c:pt>
                <c:pt idx="28">
                  <c:v>-7.1680000473861583E-4</c:v>
                </c:pt>
                <c:pt idx="29">
                  <c:v>1.1311999951431062E-3</c:v>
                </c:pt>
                <c:pt idx="30">
                  <c:v>-2.48624000014388E-2</c:v>
                </c:pt>
                <c:pt idx="31">
                  <c:v>1.0927999974228442E-3</c:v>
                </c:pt>
                <c:pt idx="32">
                  <c:v>8.0159999924944714E-4</c:v>
                </c:pt>
                <c:pt idx="33">
                  <c:v>-2.9136000048310962E-3</c:v>
                </c:pt>
                <c:pt idx="34">
                  <c:v>1.6559999967284966E-3</c:v>
                </c:pt>
                <c:pt idx="35">
                  <c:v>-1.851200002420228E-3</c:v>
                </c:pt>
                <c:pt idx="36">
                  <c:v>-6.2816000026941765E-3</c:v>
                </c:pt>
                <c:pt idx="37">
                  <c:v>1.0135999997146428E-2</c:v>
                </c:pt>
                <c:pt idx="38">
                  <c:v>1.140799999848241E-2</c:v>
                </c:pt>
                <c:pt idx="39">
                  <c:v>3.607999999076128E-3</c:v>
                </c:pt>
                <c:pt idx="40">
                  <c:v>2.0191999974485952E-3</c:v>
                </c:pt>
                <c:pt idx="41">
                  <c:v>5.0128000002587214E-3</c:v>
                </c:pt>
                <c:pt idx="42">
                  <c:v>9.9231999956828076E-3</c:v>
                </c:pt>
                <c:pt idx="43">
                  <c:v>3.2079999982670415E-3</c:v>
                </c:pt>
                <c:pt idx="44">
                  <c:v>4.9279999802820385E-4</c:v>
                </c:pt>
                <c:pt idx="45">
                  <c:v>1.1347199997544521E-2</c:v>
                </c:pt>
                <c:pt idx="46">
                  <c:v>-0.12659200000052806</c:v>
                </c:pt>
                <c:pt idx="47">
                  <c:v>1.0249599996313918E-2</c:v>
                </c:pt>
                <c:pt idx="48">
                  <c:v>1.0508799998206086E-2</c:v>
                </c:pt>
                <c:pt idx="49">
                  <c:v>7.6911999967705924E-3</c:v>
                </c:pt>
                <c:pt idx="50">
                  <c:v>5.0223999969603028E-3</c:v>
                </c:pt>
                <c:pt idx="51">
                  <c:v>7.7839999976276886E-3</c:v>
                </c:pt>
                <c:pt idx="52">
                  <c:v>-4.9696000023686793E-3</c:v>
                </c:pt>
                <c:pt idx="53">
                  <c:v>-5.4000000018277206E-3</c:v>
                </c:pt>
                <c:pt idx="54">
                  <c:v>-4.0000000444706529E-4</c:v>
                </c:pt>
                <c:pt idx="55">
                  <c:v>-2.8304000043135602E-3</c:v>
                </c:pt>
                <c:pt idx="56">
                  <c:v>6.5871999977389351E-3</c:v>
                </c:pt>
                <c:pt idx="57">
                  <c:v>-7.55840000056196E-3</c:v>
                </c:pt>
                <c:pt idx="58">
                  <c:v>-1.9264000038674567E-3</c:v>
                </c:pt>
                <c:pt idx="59">
                  <c:v>-1.2304000010772143E-3</c:v>
                </c:pt>
                <c:pt idx="60">
                  <c:v>6.7696000005526002E-3</c:v>
                </c:pt>
                <c:pt idx="61">
                  <c:v>6.1279999972612131E-3</c:v>
                </c:pt>
                <c:pt idx="62">
                  <c:v>1.526719999674242E-2</c:v>
                </c:pt>
                <c:pt idx="63">
                  <c:v>1.469119999819668E-2</c:v>
                </c:pt>
                <c:pt idx="64">
                  <c:v>1.4830399999482324E-2</c:v>
                </c:pt>
                <c:pt idx="65">
                  <c:v>-1.8976000028487761E-3</c:v>
                </c:pt>
                <c:pt idx="66">
                  <c:v>-5.6192000047303736E-3</c:v>
                </c:pt>
                <c:pt idx="67">
                  <c:v>4.6655999976792373E-3</c:v>
                </c:pt>
                <c:pt idx="68">
                  <c:v>-7.1951999998418614E-3</c:v>
                </c:pt>
                <c:pt idx="69">
                  <c:v>-5.6384000017715152E-3</c:v>
                </c:pt>
                <c:pt idx="70">
                  <c:v>-1.4534400001139147E-2</c:v>
                </c:pt>
                <c:pt idx="71">
                  <c:v>-1.7249600001377985E-2</c:v>
                </c:pt>
                <c:pt idx="72">
                  <c:v>-4.5104000018909574E-3</c:v>
                </c:pt>
                <c:pt idx="73">
                  <c:v>-1.6688000032445416E-3</c:v>
                </c:pt>
                <c:pt idx="74">
                  <c:v>-3.8400000266847201E-4</c:v>
                </c:pt>
                <c:pt idx="75">
                  <c:v>5.0079999709851108E-4</c:v>
                </c:pt>
                <c:pt idx="76">
                  <c:v>1.4943999958632048E-3</c:v>
                </c:pt>
                <c:pt idx="77">
                  <c:v>1.6335999971488491E-3</c:v>
                </c:pt>
                <c:pt idx="78">
                  <c:v>9.1199999951641075E-4</c:v>
                </c:pt>
                <c:pt idx="79">
                  <c:v>1.9055999982811045E-3</c:v>
                </c:pt>
                <c:pt idx="80">
                  <c:v>-4.3376000030548312E-3</c:v>
                </c:pt>
                <c:pt idx="81">
                  <c:v>-5.2800001867581159E-5</c:v>
                </c:pt>
                <c:pt idx="82">
                  <c:v>-5.6352000028709881E-3</c:v>
                </c:pt>
                <c:pt idx="83">
                  <c:v>-1.3974400000734022E-2</c:v>
                </c:pt>
                <c:pt idx="84">
                  <c:v>-1.4689600000565406E-2</c:v>
                </c:pt>
                <c:pt idx="85">
                  <c:v>-1.0404800003016135E-2</c:v>
                </c:pt>
                <c:pt idx="86">
                  <c:v>-1.0411200000817189E-2</c:v>
                </c:pt>
                <c:pt idx="87">
                  <c:v>-5.8415999992575962E-3</c:v>
                </c:pt>
                <c:pt idx="88">
                  <c:v>-7.9504000023007393E-3</c:v>
                </c:pt>
                <c:pt idx="89">
                  <c:v>-8.3808000017597806E-3</c:v>
                </c:pt>
                <c:pt idx="90">
                  <c:v>-9.0960000052291434E-3</c:v>
                </c:pt>
                <c:pt idx="91">
                  <c:v>-1.5526400002272567E-2</c:v>
                </c:pt>
                <c:pt idx="92">
                  <c:v>-7.9632000015408266E-3</c:v>
                </c:pt>
                <c:pt idx="93">
                  <c:v>-1.3108800005284138E-2</c:v>
                </c:pt>
                <c:pt idx="94">
                  <c:v>3.6991999950259924E-3</c:v>
                </c:pt>
                <c:pt idx="95">
                  <c:v>9.6319999647676013E-4</c:v>
                </c:pt>
                <c:pt idx="96">
                  <c:v>1.4735999939148314E-3</c:v>
                </c:pt>
                <c:pt idx="97">
                  <c:v>1.0769599997729529E-2</c:v>
                </c:pt>
                <c:pt idx="98">
                  <c:v>7.3871999957191292E-3</c:v>
                </c:pt>
                <c:pt idx="99">
                  <c:v>9.0959999979531858E-3</c:v>
                </c:pt>
                <c:pt idx="100">
                  <c:v>-1.1334400001942413E-2</c:v>
                </c:pt>
                <c:pt idx="101">
                  <c:v>-1.3867200003005564E-2</c:v>
                </c:pt>
                <c:pt idx="102">
                  <c:v>-7.0255999999062624E-3</c:v>
                </c:pt>
                <c:pt idx="103">
                  <c:v>5.9615999962261412E-3</c:v>
                </c:pt>
                <c:pt idx="104">
                  <c:v>4.8095999991346616E-3</c:v>
                </c:pt>
                <c:pt idx="105">
                  <c:v>-6.1104000014893245E-3</c:v>
                </c:pt>
                <c:pt idx="106">
                  <c:v>-6.8256000049586874E-3</c:v>
                </c:pt>
                <c:pt idx="107">
                  <c:v>2.7440000012575183E-3</c:v>
                </c:pt>
                <c:pt idx="108">
                  <c:v>5.8831999995163642E-3</c:v>
                </c:pt>
                <c:pt idx="109">
                  <c:v>6.4767999974719714E-3</c:v>
                </c:pt>
                <c:pt idx="110">
                  <c:v>3.651200000604149E-3</c:v>
                </c:pt>
                <c:pt idx="111">
                  <c:v>-8.4799999967799522E-4</c:v>
                </c:pt>
                <c:pt idx="112">
                  <c:v>-1.9104000020888634E-3</c:v>
                </c:pt>
                <c:pt idx="113">
                  <c:v>4.6447999957308639E-3</c:v>
                </c:pt>
                <c:pt idx="114">
                  <c:v>2.4639999901410192E-4</c:v>
                </c:pt>
                <c:pt idx="115">
                  <c:v>-3.2576000012340955E-3</c:v>
                </c:pt>
                <c:pt idx="116">
                  <c:v>-6.8479999972623773E-3</c:v>
                </c:pt>
                <c:pt idx="117">
                  <c:v>-3.6191999970469624E-3</c:v>
                </c:pt>
                <c:pt idx="118">
                  <c:v>1.7888000002130866E-3</c:v>
                </c:pt>
                <c:pt idx="119">
                  <c:v>-7.2560000044177286E-3</c:v>
                </c:pt>
                <c:pt idx="120">
                  <c:v>-9.9056000035488978E-3</c:v>
                </c:pt>
                <c:pt idx="121">
                  <c:v>-3.8208000041777268E-3</c:v>
                </c:pt>
                <c:pt idx="122">
                  <c:v>6.0143999944557436E-3</c:v>
                </c:pt>
                <c:pt idx="123">
                  <c:v>-1.4204799997969531E-2</c:v>
                </c:pt>
                <c:pt idx="124">
                  <c:v>-3.9200000028358772E-3</c:v>
                </c:pt>
                <c:pt idx="25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83-4C8B-A73A-16AE26E6B0E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Active!$F$21:$F$800</c:f>
              <c:numCache>
                <c:formatCode>General</c:formatCode>
                <c:ptCount val="780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  <c:pt idx="455">
                  <c:v>21990</c:v>
                </c:pt>
                <c:pt idx="456">
                  <c:v>22175</c:v>
                </c:pt>
                <c:pt idx="457">
                  <c:v>22181</c:v>
                </c:pt>
                <c:pt idx="458">
                  <c:v>23073</c:v>
                </c:pt>
                <c:pt idx="459">
                  <c:v>23073</c:v>
                </c:pt>
                <c:pt idx="460">
                  <c:v>23073</c:v>
                </c:pt>
                <c:pt idx="461">
                  <c:v>23103</c:v>
                </c:pt>
                <c:pt idx="462">
                  <c:v>23103</c:v>
                </c:pt>
                <c:pt idx="463">
                  <c:v>23103</c:v>
                </c:pt>
                <c:pt idx="464">
                  <c:v>23104.5</c:v>
                </c:pt>
                <c:pt idx="465">
                  <c:v>23118</c:v>
                </c:pt>
                <c:pt idx="466">
                  <c:v>23118</c:v>
                </c:pt>
                <c:pt idx="467">
                  <c:v>23118</c:v>
                </c:pt>
              </c:numCache>
            </c:numRef>
          </c:xVal>
          <c:yVal>
            <c:numRef>
              <c:f>Active!$I$21:$I$800</c:f>
              <c:numCache>
                <c:formatCode>General</c:formatCode>
                <c:ptCount val="780"/>
                <c:pt idx="125">
                  <c:v>8.0239999952027574E-3</c:v>
                </c:pt>
                <c:pt idx="126">
                  <c:v>6.0175999969942495E-3</c:v>
                </c:pt>
                <c:pt idx="127">
                  <c:v>6.3023999973665923E-3</c:v>
                </c:pt>
                <c:pt idx="128">
                  <c:v>8.5871999981463887E-3</c:v>
                </c:pt>
                <c:pt idx="129">
                  <c:v>1.1719999994966201E-2</c:v>
                </c:pt>
                <c:pt idx="130">
                  <c:v>1.2004799995338544E-2</c:v>
                </c:pt>
                <c:pt idx="131">
                  <c:v>1.300479999918025E-2</c:v>
                </c:pt>
                <c:pt idx="132">
                  <c:v>1.0289599995303433E-2</c:v>
                </c:pt>
                <c:pt idx="133">
                  <c:v>1.3574399999924935E-2</c:v>
                </c:pt>
                <c:pt idx="134">
                  <c:v>7.8591999990749173E-3</c:v>
                </c:pt>
                <c:pt idx="135">
                  <c:v>1.2852799998654518E-2</c:v>
                </c:pt>
                <c:pt idx="136">
                  <c:v>1.2137599995185155E-2</c:v>
                </c:pt>
                <c:pt idx="137">
                  <c:v>1.3241599997854792E-2</c:v>
                </c:pt>
                <c:pt idx="138">
                  <c:v>1.0235199995804578E-2</c:v>
                </c:pt>
                <c:pt idx="139">
                  <c:v>1.3519999993150122E-2</c:v>
                </c:pt>
                <c:pt idx="140">
                  <c:v>1.9089599998551421E-2</c:v>
                </c:pt>
                <c:pt idx="141">
                  <c:v>1.1374399997293949E-2</c:v>
                </c:pt>
                <c:pt idx="142">
                  <c:v>1.2798399999155663E-2</c:v>
                </c:pt>
                <c:pt idx="143">
                  <c:v>6.9375999955809675E-3</c:v>
                </c:pt>
                <c:pt idx="144">
                  <c:v>1.1070399996242486E-2</c:v>
                </c:pt>
                <c:pt idx="145">
                  <c:v>1.2355199993180577E-2</c:v>
                </c:pt>
                <c:pt idx="146">
                  <c:v>1.5355199997429736E-2</c:v>
                </c:pt>
                <c:pt idx="147">
                  <c:v>7.0639999976265244E-3</c:v>
                </c:pt>
                <c:pt idx="148">
                  <c:v>5.4527999964193441E-3</c:v>
                </c:pt>
                <c:pt idx="149">
                  <c:v>9.7375999976065941E-3</c:v>
                </c:pt>
                <c:pt idx="150">
                  <c:v>1.7591999996511731E-2</c:v>
                </c:pt>
                <c:pt idx="151">
                  <c:v>1.2870399994426407E-2</c:v>
                </c:pt>
                <c:pt idx="152">
                  <c:v>1.2009599995508324E-2</c:v>
                </c:pt>
                <c:pt idx="153">
                  <c:v>1.4294399996288121E-2</c:v>
                </c:pt>
                <c:pt idx="154">
                  <c:v>1.6857599999639206E-2</c:v>
                </c:pt>
                <c:pt idx="155">
                  <c:v>1.0142399994947482E-2</c:v>
                </c:pt>
                <c:pt idx="156">
                  <c:v>1.3996800000313669E-2</c:v>
                </c:pt>
                <c:pt idx="157">
                  <c:v>8.5663999998359941E-3</c:v>
                </c:pt>
                <c:pt idx="158">
                  <c:v>8.2752000016625971E-3</c:v>
                </c:pt>
                <c:pt idx="159">
                  <c:v>2.2559999997611158E-2</c:v>
                </c:pt>
                <c:pt idx="160">
                  <c:v>1.25183999989531E-2</c:v>
                </c:pt>
                <c:pt idx="161">
                  <c:v>3.6575999984052032E-3</c:v>
                </c:pt>
                <c:pt idx="162">
                  <c:v>3.6575999984052032E-3</c:v>
                </c:pt>
                <c:pt idx="163">
                  <c:v>7.6575999992201105E-3</c:v>
                </c:pt>
                <c:pt idx="165">
                  <c:v>1.0657599996193312E-2</c:v>
                </c:pt>
                <c:pt idx="166">
                  <c:v>6.5119999926537275E-3</c:v>
                </c:pt>
                <c:pt idx="167">
                  <c:v>1.3511999990441836E-2</c:v>
                </c:pt>
                <c:pt idx="168">
                  <c:v>2.4505599998519756E-2</c:v>
                </c:pt>
                <c:pt idx="169">
                  <c:v>1.8790399997669738E-2</c:v>
                </c:pt>
                <c:pt idx="170">
                  <c:v>1.2360000000626314E-2</c:v>
                </c:pt>
                <c:pt idx="172">
                  <c:v>1.9783999996434432E-2</c:v>
                </c:pt>
                <c:pt idx="173">
                  <c:v>7.2080000027199276E-3</c:v>
                </c:pt>
                <c:pt idx="174">
                  <c:v>9.2080000031273812E-3</c:v>
                </c:pt>
                <c:pt idx="175">
                  <c:v>3.4447999933036044E-3</c:v>
                </c:pt>
                <c:pt idx="176">
                  <c:v>1.9153599998389836E-2</c:v>
                </c:pt>
                <c:pt idx="177">
                  <c:v>1.8007999999099411E-2</c:v>
                </c:pt>
                <c:pt idx="178">
                  <c:v>1.2292799998249393E-2</c:v>
                </c:pt>
                <c:pt idx="179">
                  <c:v>7.1471999981440604E-3</c:v>
                </c:pt>
                <c:pt idx="180">
                  <c:v>9.855999996943865E-3</c:v>
                </c:pt>
                <c:pt idx="181">
                  <c:v>1.4425599998503458E-2</c:v>
                </c:pt>
                <c:pt idx="182">
                  <c:v>2.1710399996663909E-2</c:v>
                </c:pt>
                <c:pt idx="183">
                  <c:v>3.4995199996046722E-2</c:v>
                </c:pt>
                <c:pt idx="184">
                  <c:v>1.4807999999902677E-2</c:v>
                </c:pt>
                <c:pt idx="185">
                  <c:v>1.3947200000984594E-2</c:v>
                </c:pt>
                <c:pt idx="186">
                  <c:v>3.3711999931256287E-3</c:v>
                </c:pt>
                <c:pt idx="187">
                  <c:v>1.6510399997059721E-2</c:v>
                </c:pt>
                <c:pt idx="188">
                  <c:v>1.0795199996209703E-2</c:v>
                </c:pt>
                <c:pt idx="189">
                  <c:v>1.8795199997839518E-2</c:v>
                </c:pt>
                <c:pt idx="190">
                  <c:v>2.7649599993310403E-2</c:v>
                </c:pt>
                <c:pt idx="191">
                  <c:v>2.9279999944265001E-3</c:v>
                </c:pt>
                <c:pt idx="192">
                  <c:v>1.4927999996871222E-2</c:v>
                </c:pt>
                <c:pt idx="193">
                  <c:v>3.2127999947988428E-3</c:v>
                </c:pt>
                <c:pt idx="194">
                  <c:v>9.2127999960212037E-3</c:v>
                </c:pt>
                <c:pt idx="196">
                  <c:v>1.3351999994483776E-2</c:v>
                </c:pt>
                <c:pt idx="197">
                  <c:v>1.4921599999070168E-2</c:v>
                </c:pt>
                <c:pt idx="199">
                  <c:v>1.1553600001207087E-2</c:v>
                </c:pt>
                <c:pt idx="200">
                  <c:v>1.0152000002563E-2</c:v>
                </c:pt>
                <c:pt idx="201">
                  <c:v>8.1455999970785342E-3</c:v>
                </c:pt>
                <c:pt idx="202">
                  <c:v>1.5423999997437932E-2</c:v>
                </c:pt>
                <c:pt idx="203">
                  <c:v>4.5631999964825809E-3</c:v>
                </c:pt>
                <c:pt idx="204">
                  <c:v>9.5631999938632362E-3</c:v>
                </c:pt>
                <c:pt idx="205">
                  <c:v>2.5417599994398188E-2</c:v>
                </c:pt>
                <c:pt idx="206">
                  <c:v>8.7023999949451536E-3</c:v>
                </c:pt>
                <c:pt idx="207">
                  <c:v>1.5702399992733262E-2</c:v>
                </c:pt>
                <c:pt idx="208">
                  <c:v>1.6272000000753906E-2</c:v>
                </c:pt>
                <c:pt idx="209">
                  <c:v>4.6959999963291921E-3</c:v>
                </c:pt>
                <c:pt idx="210">
                  <c:v>1.2695999997959007E-2</c:v>
                </c:pt>
                <c:pt idx="211">
                  <c:v>7.4735999951371923E-3</c:v>
                </c:pt>
                <c:pt idx="212">
                  <c:v>1.5508800002862699E-2</c:v>
                </c:pt>
                <c:pt idx="213">
                  <c:v>9.7935999947367236E-3</c:v>
                </c:pt>
                <c:pt idx="214">
                  <c:v>1.0363200002757367E-2</c:v>
                </c:pt>
                <c:pt idx="215">
                  <c:v>2.4363199998333585E-2</c:v>
                </c:pt>
                <c:pt idx="216">
                  <c:v>1.3787199997750577E-2</c:v>
                </c:pt>
                <c:pt idx="217">
                  <c:v>1.2823999997635838E-2</c:v>
                </c:pt>
                <c:pt idx="218">
                  <c:v>1.6108799994981382E-2</c:v>
                </c:pt>
                <c:pt idx="219">
                  <c:v>2.0150399999693036E-2</c:v>
                </c:pt>
                <c:pt idx="220">
                  <c:v>7.4351999937789515E-3</c:v>
                </c:pt>
                <c:pt idx="221">
                  <c:v>8.7199999979929999E-3</c:v>
                </c:pt>
                <c:pt idx="222">
                  <c:v>1.3289599999552593E-2</c:v>
                </c:pt>
                <c:pt idx="223">
                  <c:v>2.0567999992636032E-2</c:v>
                </c:pt>
                <c:pt idx="224">
                  <c:v>1.3760000001639128E-4</c:v>
                </c:pt>
                <c:pt idx="225">
                  <c:v>8.1376000016462058E-3</c:v>
                </c:pt>
                <c:pt idx="226">
                  <c:v>3.2846399997652043E-2</c:v>
                </c:pt>
                <c:pt idx="227">
                  <c:v>8.3615999974426813E-3</c:v>
                </c:pt>
                <c:pt idx="228">
                  <c:v>1.5646399995603133E-2</c:v>
                </c:pt>
                <c:pt idx="229">
                  <c:v>5.9312000012141652E-3</c:v>
                </c:pt>
                <c:pt idx="230">
                  <c:v>-1.1081600001489278E-2</c:v>
                </c:pt>
                <c:pt idx="231">
                  <c:v>1.1203199996089097E-2</c:v>
                </c:pt>
                <c:pt idx="232">
                  <c:v>1.2203199992654845E-2</c:v>
                </c:pt>
                <c:pt idx="233">
                  <c:v>1.8057599998428486E-2</c:v>
                </c:pt>
                <c:pt idx="234">
                  <c:v>1.0627199997543357E-2</c:v>
                </c:pt>
                <c:pt idx="235">
                  <c:v>1.9627200003014877E-2</c:v>
                </c:pt>
                <c:pt idx="236">
                  <c:v>1.2974399993254337E-2</c:v>
                </c:pt>
                <c:pt idx="237">
                  <c:v>1.2879999994765967E-3</c:v>
                </c:pt>
                <c:pt idx="238">
                  <c:v>3.142399997159373E-3</c:v>
                </c:pt>
                <c:pt idx="239">
                  <c:v>3.4142399999836925E-2</c:v>
                </c:pt>
                <c:pt idx="240">
                  <c:v>2.4427199998172E-2</c:v>
                </c:pt>
                <c:pt idx="241">
                  <c:v>1.7566399998031557E-2</c:v>
                </c:pt>
                <c:pt idx="242">
                  <c:v>9.2751999982283451E-3</c:v>
                </c:pt>
                <c:pt idx="243">
                  <c:v>6.9359999906737357E-3</c:v>
                </c:pt>
                <c:pt idx="244">
                  <c:v>2.505599994037766E-3</c:v>
                </c:pt>
                <c:pt idx="245">
                  <c:v>1.0623999987728894E-3</c:v>
                </c:pt>
                <c:pt idx="246">
                  <c:v>1.3062399993941654E-2</c:v>
                </c:pt>
                <c:pt idx="247">
                  <c:v>6.3471999965258874E-3</c:v>
                </c:pt>
                <c:pt idx="248">
                  <c:v>1.048639999498846E-2</c:v>
                </c:pt>
                <c:pt idx="249">
                  <c:v>8.3407999991322868E-3</c:v>
                </c:pt>
                <c:pt idx="250">
                  <c:v>1.5195200001471676E-2</c:v>
                </c:pt>
                <c:pt idx="252">
                  <c:v>1.9292800003313459E-2</c:v>
                </c:pt>
                <c:pt idx="253">
                  <c:v>7.4319999985164031E-3</c:v>
                </c:pt>
                <c:pt idx="254">
                  <c:v>-1.2831999993068166E-3</c:v>
                </c:pt>
                <c:pt idx="255">
                  <c:v>1.957119999860879E-2</c:v>
                </c:pt>
                <c:pt idx="256">
                  <c:v>-5.4800000361865386E-4</c:v>
                </c:pt>
                <c:pt idx="257">
                  <c:v>1.1710400001902599E-2</c:v>
                </c:pt>
                <c:pt idx="258">
                  <c:v>-1.7200000074808486E-3</c:v>
                </c:pt>
                <c:pt idx="259">
                  <c:v>1.5279999992344528E-2</c:v>
                </c:pt>
                <c:pt idx="260">
                  <c:v>6.1343999987002462E-3</c:v>
                </c:pt>
                <c:pt idx="261">
                  <c:v>3.27359999937471E-3</c:v>
                </c:pt>
                <c:pt idx="262">
                  <c:v>9.5583999936934561E-3</c:v>
                </c:pt>
                <c:pt idx="263">
                  <c:v>2.1280000000842847E-3</c:v>
                </c:pt>
                <c:pt idx="264">
                  <c:v>9.1279999978723936E-3</c:v>
                </c:pt>
                <c:pt idx="265">
                  <c:v>9.2800000129500404E-4</c:v>
                </c:pt>
                <c:pt idx="266">
                  <c:v>3.9279999982682057E-3</c:v>
                </c:pt>
                <c:pt idx="267">
                  <c:v>4.9279999948339537E-3</c:v>
                </c:pt>
                <c:pt idx="268">
                  <c:v>8.9279999956488609E-3</c:v>
                </c:pt>
                <c:pt idx="269">
                  <c:v>9.9279999994905666E-3</c:v>
                </c:pt>
                <c:pt idx="270">
                  <c:v>1.6212799993809313E-2</c:v>
                </c:pt>
                <c:pt idx="271">
                  <c:v>2.5212799999280833E-2</c:v>
                </c:pt>
                <c:pt idx="272">
                  <c:v>6.3519999966956675E-3</c:v>
                </c:pt>
                <c:pt idx="273">
                  <c:v>1.0351999997510575E-2</c:v>
                </c:pt>
                <c:pt idx="274">
                  <c:v>1.2636799991014414E-2</c:v>
                </c:pt>
                <c:pt idx="275">
                  <c:v>5.7759999981499277E-3</c:v>
                </c:pt>
                <c:pt idx="276">
                  <c:v>-2.1328000002540648E-3</c:v>
                </c:pt>
                <c:pt idx="277">
                  <c:v>6.2911999921198003E-3</c:v>
                </c:pt>
                <c:pt idx="278">
                  <c:v>6.8608000001404434E-3</c:v>
                </c:pt>
                <c:pt idx="279">
                  <c:v>7.7152000012574717E-3</c:v>
                </c:pt>
                <c:pt idx="280">
                  <c:v>6.7087999923387542E-3</c:v>
                </c:pt>
                <c:pt idx="281">
                  <c:v>1.2783999991370365E-3</c:v>
                </c:pt>
                <c:pt idx="282">
                  <c:v>7.5567999956547283E-3</c:v>
                </c:pt>
                <c:pt idx="283">
                  <c:v>1.1556799996469636E-2</c:v>
                </c:pt>
                <c:pt idx="284">
                  <c:v>8.4111999967717566E-3</c:v>
                </c:pt>
                <c:pt idx="285">
                  <c:v>1.7411200002243277E-2</c:v>
                </c:pt>
                <c:pt idx="286">
                  <c:v>1.9807999997283332E-3</c:v>
                </c:pt>
                <c:pt idx="287">
                  <c:v>4.265599993232172E-3</c:v>
                </c:pt>
                <c:pt idx="288">
                  <c:v>4.5504000008804724E-3</c:v>
                </c:pt>
                <c:pt idx="289">
                  <c:v>2.2239999962039292E-3</c:v>
                </c:pt>
                <c:pt idx="290">
                  <c:v>-2.0640000002458692E-4</c:v>
                </c:pt>
                <c:pt idx="291">
                  <c:v>3.3631999976933002E-3</c:v>
                </c:pt>
                <c:pt idx="292">
                  <c:v>1.0913599995546974E-2</c:v>
                </c:pt>
                <c:pt idx="293">
                  <c:v>1.3871999995899387E-2</c:v>
                </c:pt>
                <c:pt idx="294">
                  <c:v>-9.8879999859491363E-4</c:v>
                </c:pt>
                <c:pt idx="295">
                  <c:v>5.0047999975504354E-3</c:v>
                </c:pt>
                <c:pt idx="296">
                  <c:v>3.2895999975153245E-3</c:v>
                </c:pt>
                <c:pt idx="297">
                  <c:v>8.5919999401085079E-4</c:v>
                </c:pt>
                <c:pt idx="298">
                  <c:v>9.9839999165851623E-4</c:v>
                </c:pt>
                <c:pt idx="299">
                  <c:v>1.0283199997502379E-2</c:v>
                </c:pt>
                <c:pt idx="300">
                  <c:v>2.5615999984438531E-3</c:v>
                </c:pt>
                <c:pt idx="301">
                  <c:v>1.6846399994392414E-2</c:v>
                </c:pt>
                <c:pt idx="302">
                  <c:v>1.0555199994996656E-2</c:v>
                </c:pt>
                <c:pt idx="303">
                  <c:v>2.2555199997441377E-2</c:v>
                </c:pt>
                <c:pt idx="304">
                  <c:v>1.6479999976581894E-3</c:v>
                </c:pt>
                <c:pt idx="305">
                  <c:v>6.2175999992177822E-3</c:v>
                </c:pt>
                <c:pt idx="306">
                  <c:v>8.2175999996252358E-3</c:v>
                </c:pt>
                <c:pt idx="307">
                  <c:v>8.5023999999975786E-3</c:v>
                </c:pt>
                <c:pt idx="308">
                  <c:v>-6.7839999974239618E-3</c:v>
                </c:pt>
                <c:pt idx="309">
                  <c:v>-2.7839999966090545E-3</c:v>
                </c:pt>
                <c:pt idx="310">
                  <c:v>2.2160000007716008E-3</c:v>
                </c:pt>
                <c:pt idx="311">
                  <c:v>1.0216000002401415E-2</c:v>
                </c:pt>
                <c:pt idx="312">
                  <c:v>1.206399999500718E-2</c:v>
                </c:pt>
                <c:pt idx="313">
                  <c:v>1.334879999194527E-2</c:v>
                </c:pt>
                <c:pt idx="314">
                  <c:v>1.2203199999930803E-2</c:v>
                </c:pt>
                <c:pt idx="315">
                  <c:v>1.6627199991489761E-2</c:v>
                </c:pt>
                <c:pt idx="316">
                  <c:v>2.8367199993226677E-2</c:v>
                </c:pt>
                <c:pt idx="317">
                  <c:v>4.4335999991744757E-3</c:v>
                </c:pt>
                <c:pt idx="318">
                  <c:v>3.5664000024553388E-3</c:v>
                </c:pt>
                <c:pt idx="319">
                  <c:v>2.214399995864369E-3</c:v>
                </c:pt>
                <c:pt idx="320">
                  <c:v>6.2143999966792762E-3</c:v>
                </c:pt>
                <c:pt idx="321">
                  <c:v>1.3499199994839728E-2</c:v>
                </c:pt>
                <c:pt idx="322">
                  <c:v>1.0687999965739436E-3</c:v>
                </c:pt>
                <c:pt idx="323">
                  <c:v>7.0687999977963045E-3</c:v>
                </c:pt>
                <c:pt idx="324">
                  <c:v>8.0687999943620525E-3</c:v>
                </c:pt>
                <c:pt idx="325">
                  <c:v>1.0068799994769506E-2</c:v>
                </c:pt>
                <c:pt idx="326">
                  <c:v>1.206879999517696E-2</c:v>
                </c:pt>
                <c:pt idx="327">
                  <c:v>7.6319999934639782E-3</c:v>
                </c:pt>
                <c:pt idx="328">
                  <c:v>1.4863999967928976E-3</c:v>
                </c:pt>
                <c:pt idx="329">
                  <c:v>-1.859200005128514E-3</c:v>
                </c:pt>
                <c:pt idx="330">
                  <c:v>9.951999963959679E-4</c:v>
                </c:pt>
                <c:pt idx="331">
                  <c:v>1.9952000002376735E-3</c:v>
                </c:pt>
                <c:pt idx="332">
                  <c:v>2.9951999968034215E-3</c:v>
                </c:pt>
                <c:pt idx="333">
                  <c:v>1.9887999951606616E-3</c:v>
                </c:pt>
                <c:pt idx="334">
                  <c:v>5.5584000001545064E-3</c:v>
                </c:pt>
                <c:pt idx="335">
                  <c:v>1.1564000000362284E-2</c:v>
                </c:pt>
                <c:pt idx="336">
                  <c:v>2.5695999938761815E-3</c:v>
                </c:pt>
                <c:pt idx="337">
                  <c:v>3.1327999968198128E-3</c:v>
                </c:pt>
                <c:pt idx="338">
                  <c:v>1.4126399997621775E-2</c:v>
                </c:pt>
                <c:pt idx="339">
                  <c:v>5.065599994850345E-3</c:v>
                </c:pt>
                <c:pt idx="340">
                  <c:v>6.0655999986920506E-3</c:v>
                </c:pt>
                <c:pt idx="341">
                  <c:v>1.2198399999761023E-2</c:v>
                </c:pt>
                <c:pt idx="343">
                  <c:v>-8.6240000382531434E-4</c:v>
                </c:pt>
                <c:pt idx="344">
                  <c:v>1.3760000001639128E-4</c:v>
                </c:pt>
                <c:pt idx="345">
                  <c:v>2.1375999931478873E-3</c:v>
                </c:pt>
                <c:pt idx="346">
                  <c:v>4.1375999935553409E-3</c:v>
                </c:pt>
                <c:pt idx="347">
                  <c:v>6.1375999939627945E-3</c:v>
                </c:pt>
                <c:pt idx="348">
                  <c:v>7.1375999978045002E-3</c:v>
                </c:pt>
                <c:pt idx="349">
                  <c:v>-1.2927999996463768E-3</c:v>
                </c:pt>
                <c:pt idx="350">
                  <c:v>-1.2927999996463768E-3</c:v>
                </c:pt>
                <c:pt idx="351">
                  <c:v>-2.9280000308062881E-4</c:v>
                </c:pt>
                <c:pt idx="353">
                  <c:v>1.1707199999364093E-2</c:v>
                </c:pt>
                <c:pt idx="354">
                  <c:v>1.4707200003613252E-2</c:v>
                </c:pt>
                <c:pt idx="355">
                  <c:v>1.5707200000179E-2</c:v>
                </c:pt>
                <c:pt idx="356">
                  <c:v>1.6707199996744748E-2</c:v>
                </c:pt>
                <c:pt idx="358">
                  <c:v>3.5615999950096011E-3</c:v>
                </c:pt>
                <c:pt idx="359">
                  <c:v>-5.1536000028136186E-3</c:v>
                </c:pt>
                <c:pt idx="360">
                  <c:v>1.5024000022094697E-3</c:v>
                </c:pt>
                <c:pt idx="361">
                  <c:v>3.2111999971675687E-3</c:v>
                </c:pt>
                <c:pt idx="362">
                  <c:v>1.7911999995703809E-2</c:v>
                </c:pt>
                <c:pt idx="363">
                  <c:v>1.9679999968502671E-4</c:v>
                </c:pt>
                <c:pt idx="364">
                  <c:v>5.196799997065682E-3</c:v>
                </c:pt>
                <c:pt idx="365">
                  <c:v>-6.7104000045219436E-3</c:v>
                </c:pt>
                <c:pt idx="366">
                  <c:v>1.470559999870602E-2</c:v>
                </c:pt>
                <c:pt idx="367">
                  <c:v>1.4990399991802406E-2</c:v>
                </c:pt>
                <c:pt idx="368">
                  <c:v>-7.2480000380892307E-4</c:v>
                </c:pt>
                <c:pt idx="369">
                  <c:v>3.2751999970059842E-3</c:v>
                </c:pt>
                <c:pt idx="370">
                  <c:v>5.2751999974134378E-3</c:v>
                </c:pt>
                <c:pt idx="371">
                  <c:v>8.2752000016625971E-3</c:v>
                </c:pt>
                <c:pt idx="372">
                  <c:v>-2.3472000029869378E-3</c:v>
                </c:pt>
                <c:pt idx="377">
                  <c:v>7.7759999840054661E-4</c:v>
                </c:pt>
                <c:pt idx="383">
                  <c:v>1.0777599993161857E-2</c:v>
                </c:pt>
                <c:pt idx="392">
                  <c:v>1.4201600002706982E-2</c:v>
                </c:pt>
                <c:pt idx="393">
                  <c:v>5.3871999989496544E-3</c:v>
                </c:pt>
                <c:pt idx="394">
                  <c:v>2.9567999954451807E-3</c:v>
                </c:pt>
                <c:pt idx="395">
                  <c:v>1.8453599994245451E-2</c:v>
                </c:pt>
                <c:pt idx="397">
                  <c:v>-2.5807999991229735E-3</c:v>
                </c:pt>
                <c:pt idx="398">
                  <c:v>1.184320000174921E-2</c:v>
                </c:pt>
                <c:pt idx="399">
                  <c:v>6.0287999949650839E-3</c:v>
                </c:pt>
                <c:pt idx="400">
                  <c:v>1.2836800000513904E-2</c:v>
                </c:pt>
                <c:pt idx="409">
                  <c:v>1.291520000086166E-2</c:v>
                </c:pt>
                <c:pt idx="412">
                  <c:v>8.1599999975878745E-4</c:v>
                </c:pt>
                <c:pt idx="413">
                  <c:v>7.4583999958122149E-3</c:v>
                </c:pt>
                <c:pt idx="414">
                  <c:v>-1.6608000005362555E-3</c:v>
                </c:pt>
                <c:pt idx="421">
                  <c:v>6.9872000021860003E-3</c:v>
                </c:pt>
                <c:pt idx="443">
                  <c:v>-2.424160014197696E-2</c:v>
                </c:pt>
                <c:pt idx="445">
                  <c:v>-2.2371999999450054E-2</c:v>
                </c:pt>
                <c:pt idx="446">
                  <c:v>-2.6469600001291838E-2</c:v>
                </c:pt>
                <c:pt idx="447">
                  <c:v>-7.6208000027691014E-3</c:v>
                </c:pt>
                <c:pt idx="448">
                  <c:v>-3.1821600001421757E-2</c:v>
                </c:pt>
                <c:pt idx="449">
                  <c:v>-3.1821600001421757E-2</c:v>
                </c:pt>
                <c:pt idx="450">
                  <c:v>-2.9421599996567238E-2</c:v>
                </c:pt>
                <c:pt idx="451">
                  <c:v>-3.3710400006384589E-2</c:v>
                </c:pt>
                <c:pt idx="452">
                  <c:v>-3.8844000002427492E-2</c:v>
                </c:pt>
                <c:pt idx="453">
                  <c:v>-3.5843999998178333E-2</c:v>
                </c:pt>
                <c:pt idx="454">
                  <c:v>-3.4844000001612585E-2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83-4C8B-A73A-16AE26E6B0E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Active!$F$21:$F$800</c:f>
              <c:numCache>
                <c:formatCode>General</c:formatCode>
                <c:ptCount val="780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  <c:pt idx="455">
                  <c:v>21990</c:v>
                </c:pt>
                <c:pt idx="456">
                  <c:v>22175</c:v>
                </c:pt>
                <c:pt idx="457">
                  <c:v>22181</c:v>
                </c:pt>
                <c:pt idx="458">
                  <c:v>23073</c:v>
                </c:pt>
                <c:pt idx="459">
                  <c:v>23073</c:v>
                </c:pt>
                <c:pt idx="460">
                  <c:v>23073</c:v>
                </c:pt>
                <c:pt idx="461">
                  <c:v>23103</c:v>
                </c:pt>
                <c:pt idx="462">
                  <c:v>23103</c:v>
                </c:pt>
                <c:pt idx="463">
                  <c:v>23103</c:v>
                </c:pt>
                <c:pt idx="464">
                  <c:v>23104.5</c:v>
                </c:pt>
                <c:pt idx="465">
                  <c:v>23118</c:v>
                </c:pt>
                <c:pt idx="466">
                  <c:v>23118</c:v>
                </c:pt>
                <c:pt idx="467">
                  <c:v>23118</c:v>
                </c:pt>
              </c:numCache>
            </c:numRef>
          </c:xVal>
          <c:yVal>
            <c:numRef>
              <c:f>Active!$J$21:$J$800</c:f>
              <c:numCache>
                <c:formatCode>General</c:formatCode>
                <c:ptCount val="780"/>
                <c:pt idx="342">
                  <c:v>-2.2731999997631647E-2</c:v>
                </c:pt>
                <c:pt idx="352">
                  <c:v>1.1407199999666773E-2</c:v>
                </c:pt>
                <c:pt idx="357">
                  <c:v>2.4507200003426988E-2</c:v>
                </c:pt>
                <c:pt idx="374">
                  <c:v>-1.2422400002833456E-2</c:v>
                </c:pt>
                <c:pt idx="375">
                  <c:v>-7.5224000029265881E-3</c:v>
                </c:pt>
                <c:pt idx="376">
                  <c:v>7.7599994256161153E-5</c:v>
                </c:pt>
                <c:pt idx="378">
                  <c:v>1.4775999952689745E-3</c:v>
                </c:pt>
                <c:pt idx="379">
                  <c:v>1.577599992742762E-3</c:v>
                </c:pt>
                <c:pt idx="380">
                  <c:v>4.9775999941630289E-3</c:v>
                </c:pt>
                <c:pt idx="381">
                  <c:v>5.5775999935576692E-3</c:v>
                </c:pt>
                <c:pt idx="384">
                  <c:v>8.2471999994595535E-3</c:v>
                </c:pt>
                <c:pt idx="385">
                  <c:v>2.3319999963860027E-3</c:v>
                </c:pt>
                <c:pt idx="386">
                  <c:v>4.3319999967934564E-3</c:v>
                </c:pt>
                <c:pt idx="387">
                  <c:v>4.3319999967934564E-3</c:v>
                </c:pt>
                <c:pt idx="388">
                  <c:v>7.131999998819083E-3</c:v>
                </c:pt>
                <c:pt idx="389">
                  <c:v>9.2319999967003241E-3</c:v>
                </c:pt>
                <c:pt idx="390">
                  <c:v>1.4832000000751577E-2</c:v>
                </c:pt>
                <c:pt idx="391">
                  <c:v>1.8931999999040272E-2</c:v>
                </c:pt>
                <c:pt idx="396">
                  <c:v>3.2495999985258095E-3</c:v>
                </c:pt>
                <c:pt idx="401">
                  <c:v>2.6455999977770261E-3</c:v>
                </c:pt>
                <c:pt idx="402">
                  <c:v>9.645599995565135E-3</c:v>
                </c:pt>
                <c:pt idx="403">
                  <c:v>1.5845599991735071E-2</c:v>
                </c:pt>
                <c:pt idx="404">
                  <c:v>2.0745599991641939E-2</c:v>
                </c:pt>
                <c:pt idx="405">
                  <c:v>2.1445599995786324E-2</c:v>
                </c:pt>
                <c:pt idx="406">
                  <c:v>9.9304000032134354E-3</c:v>
                </c:pt>
                <c:pt idx="407">
                  <c:v>1.6130399999383371E-2</c:v>
                </c:pt>
                <c:pt idx="408">
                  <c:v>1.8230399997264612E-2</c:v>
                </c:pt>
                <c:pt idx="410">
                  <c:v>1.4315200001874473E-2</c:v>
                </c:pt>
                <c:pt idx="411">
                  <c:v>1.9215200001781341E-2</c:v>
                </c:pt>
                <c:pt idx="415">
                  <c:v>-7.052000000840053E-3</c:v>
                </c:pt>
                <c:pt idx="416">
                  <c:v>-7.5199999992037192E-4</c:v>
                </c:pt>
                <c:pt idx="417">
                  <c:v>1.3479999979608692E-3</c:v>
                </c:pt>
                <c:pt idx="418">
                  <c:v>3.4479999958421104E-3</c:v>
                </c:pt>
                <c:pt idx="419">
                  <c:v>3.4479999958421104E-3</c:v>
                </c:pt>
                <c:pt idx="420">
                  <c:v>1.7948000000615139E-2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83-4C8B-A73A-16AE26E6B0E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Active!$F$21:$F$800</c:f>
              <c:numCache>
                <c:formatCode>General</c:formatCode>
                <c:ptCount val="780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  <c:pt idx="455">
                  <c:v>21990</c:v>
                </c:pt>
                <c:pt idx="456">
                  <c:v>22175</c:v>
                </c:pt>
                <c:pt idx="457">
                  <c:v>22181</c:v>
                </c:pt>
                <c:pt idx="458">
                  <c:v>23073</c:v>
                </c:pt>
                <c:pt idx="459">
                  <c:v>23073</c:v>
                </c:pt>
                <c:pt idx="460">
                  <c:v>23073</c:v>
                </c:pt>
                <c:pt idx="461">
                  <c:v>23103</c:v>
                </c:pt>
                <c:pt idx="462">
                  <c:v>23103</c:v>
                </c:pt>
                <c:pt idx="463">
                  <c:v>23103</c:v>
                </c:pt>
                <c:pt idx="464">
                  <c:v>23104.5</c:v>
                </c:pt>
                <c:pt idx="465">
                  <c:v>23118</c:v>
                </c:pt>
                <c:pt idx="466">
                  <c:v>23118</c:v>
                </c:pt>
                <c:pt idx="467">
                  <c:v>23118</c:v>
                </c:pt>
              </c:numCache>
            </c:numRef>
          </c:xVal>
          <c:yVal>
            <c:numRef>
              <c:f>Active!$K$21:$K$800</c:f>
              <c:numCache>
                <c:formatCode>General</c:formatCode>
                <c:ptCount val="780"/>
                <c:pt idx="373">
                  <c:v>-6.472000022768043E-4</c:v>
                </c:pt>
                <c:pt idx="382">
                  <c:v>1.0477599993464537E-2</c:v>
                </c:pt>
                <c:pt idx="425">
                  <c:v>-1.9663999992189929E-3</c:v>
                </c:pt>
                <c:pt idx="434">
                  <c:v>-2.9032000020379201E-3</c:v>
                </c:pt>
                <c:pt idx="435">
                  <c:v>-9.0952000100514852E-3</c:v>
                </c:pt>
                <c:pt idx="436">
                  <c:v>-1.4703200002259109E-2</c:v>
                </c:pt>
                <c:pt idx="437">
                  <c:v>-1.5407200007757638E-2</c:v>
                </c:pt>
                <c:pt idx="438">
                  <c:v>-1.5422400007082615E-2</c:v>
                </c:pt>
                <c:pt idx="440">
                  <c:v>-2.246960000047693E-2</c:v>
                </c:pt>
                <c:pt idx="441">
                  <c:v>-2.1800400005304255E-2</c:v>
                </c:pt>
                <c:pt idx="442">
                  <c:v>-1.9071599999733735E-2</c:v>
                </c:pt>
                <c:pt idx="444">
                  <c:v>-2.4241600003733765E-2</c:v>
                </c:pt>
                <c:pt idx="455">
                  <c:v>-8.8216000003740191E-2</c:v>
                </c:pt>
                <c:pt idx="456">
                  <c:v>-3.1419999999343418E-2</c:v>
                </c:pt>
                <c:pt idx="457">
                  <c:v>-3.2650400004058611E-2</c:v>
                </c:pt>
                <c:pt idx="458">
                  <c:v>-3.2303200030582957E-2</c:v>
                </c:pt>
                <c:pt idx="459">
                  <c:v>-3.1903199778753333E-2</c:v>
                </c:pt>
                <c:pt idx="460">
                  <c:v>-3.1603199822711758E-2</c:v>
                </c:pt>
                <c:pt idx="461">
                  <c:v>-3.3855199835670646E-2</c:v>
                </c:pt>
                <c:pt idx="462">
                  <c:v>-3.2755199841631111E-2</c:v>
                </c:pt>
                <c:pt idx="463">
                  <c:v>-3.2455199885589536E-2</c:v>
                </c:pt>
                <c:pt idx="464">
                  <c:v>-3.0912800044461619E-2</c:v>
                </c:pt>
                <c:pt idx="465">
                  <c:v>-3.2131200030562468E-2</c:v>
                </c:pt>
                <c:pt idx="466">
                  <c:v>-3.1131199866649695E-2</c:v>
                </c:pt>
                <c:pt idx="467">
                  <c:v>-2.9131200004485436E-2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83-4C8B-A73A-16AE26E6B0E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Active!$L$21:$L$475</c:f>
              <c:numCache>
                <c:formatCode>General</c:formatCode>
                <c:ptCount val="4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83-4C8B-A73A-16AE26E6B0E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Active!$M$21:$M$475</c:f>
              <c:numCache>
                <c:formatCode>General</c:formatCode>
                <c:ptCount val="4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83-4C8B-A73A-16AE26E6B0E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Active!$N$21:$N$475</c:f>
              <c:numCache>
                <c:formatCode>General</c:formatCode>
                <c:ptCount val="4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83-4C8B-A73A-16AE26E6B0E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Active!$O$21:$O$475</c:f>
              <c:numCache>
                <c:formatCode>General</c:formatCode>
                <c:ptCount val="455"/>
                <c:pt idx="373">
                  <c:v>7.189034829486813E-3</c:v>
                </c:pt>
                <c:pt idx="401">
                  <c:v>2.5958914118090134E-3</c:v>
                </c:pt>
                <c:pt idx="402">
                  <c:v>2.5958914118090134E-3</c:v>
                </c:pt>
                <c:pt idx="403">
                  <c:v>2.5958914118090134E-3</c:v>
                </c:pt>
                <c:pt idx="404">
                  <c:v>2.5958914118090134E-3</c:v>
                </c:pt>
                <c:pt idx="405">
                  <c:v>2.5958914118090134E-3</c:v>
                </c:pt>
                <c:pt idx="406">
                  <c:v>2.5874533038769652E-3</c:v>
                </c:pt>
                <c:pt idx="407">
                  <c:v>2.5874533038769652E-3</c:v>
                </c:pt>
                <c:pt idx="408">
                  <c:v>2.5874533038769652E-3</c:v>
                </c:pt>
                <c:pt idx="409">
                  <c:v>2.579015195944917E-3</c:v>
                </c:pt>
                <c:pt idx="410">
                  <c:v>2.579015195944917E-3</c:v>
                </c:pt>
                <c:pt idx="411">
                  <c:v>2.579015195944917E-3</c:v>
                </c:pt>
                <c:pt idx="412">
                  <c:v>2.5424500615727139E-3</c:v>
                </c:pt>
                <c:pt idx="413">
                  <c:v>2.538231007606688E-3</c:v>
                </c:pt>
                <c:pt idx="414">
                  <c:v>2.5368246562846829E-3</c:v>
                </c:pt>
                <c:pt idx="415">
                  <c:v>1.0798446866844974E-3</c:v>
                </c:pt>
                <c:pt idx="416">
                  <c:v>1.0798446866844974E-3</c:v>
                </c:pt>
                <c:pt idx="417">
                  <c:v>1.0798446866844974E-3</c:v>
                </c:pt>
                <c:pt idx="418">
                  <c:v>1.0798446866844974E-3</c:v>
                </c:pt>
                <c:pt idx="419">
                  <c:v>1.0798446866844974E-3</c:v>
                </c:pt>
                <c:pt idx="420">
                  <c:v>1.0798446866844974E-3</c:v>
                </c:pt>
                <c:pt idx="421">
                  <c:v>1.046092254956308E-3</c:v>
                </c:pt>
                <c:pt idx="422">
                  <c:v>-3.5358003521454261E-3</c:v>
                </c:pt>
                <c:pt idx="423">
                  <c:v>-3.5358003521454261E-3</c:v>
                </c:pt>
                <c:pt idx="424">
                  <c:v>-3.5358003521454261E-3</c:v>
                </c:pt>
                <c:pt idx="425">
                  <c:v>-3.5358003521454261E-3</c:v>
                </c:pt>
                <c:pt idx="426">
                  <c:v>-3.5358003521454261E-3</c:v>
                </c:pt>
                <c:pt idx="427">
                  <c:v>-3.5358003521454261E-3</c:v>
                </c:pt>
                <c:pt idx="428">
                  <c:v>-3.5358003521454261E-3</c:v>
                </c:pt>
                <c:pt idx="429">
                  <c:v>-3.5358003521454261E-3</c:v>
                </c:pt>
                <c:pt idx="430">
                  <c:v>-3.5358003521454261E-3</c:v>
                </c:pt>
                <c:pt idx="431">
                  <c:v>-3.5358003521454261E-3</c:v>
                </c:pt>
                <c:pt idx="432">
                  <c:v>-3.5358003521454261E-3</c:v>
                </c:pt>
                <c:pt idx="433">
                  <c:v>-3.5358003521454261E-3</c:v>
                </c:pt>
                <c:pt idx="434">
                  <c:v>-5.3696824760437294E-3</c:v>
                </c:pt>
                <c:pt idx="435">
                  <c:v>-6.7900973112717082E-3</c:v>
                </c:pt>
                <c:pt idx="436">
                  <c:v>-1.1346675594577301E-2</c:v>
                </c:pt>
                <c:pt idx="437">
                  <c:v>-1.2921789075226144E-2</c:v>
                </c:pt>
                <c:pt idx="438">
                  <c:v>-1.2930227183158196E-2</c:v>
                </c:pt>
                <c:pt idx="439">
                  <c:v>-1.5858250635578639E-2</c:v>
                </c:pt>
                <c:pt idx="440">
                  <c:v>-1.7453053034735596E-2</c:v>
                </c:pt>
                <c:pt idx="441">
                  <c:v>-2.2057447262989461E-2</c:v>
                </c:pt>
                <c:pt idx="442">
                  <c:v>-2.2108075910581743E-2</c:v>
                </c:pt>
                <c:pt idx="443">
                  <c:v>-2.5413001517300308E-2</c:v>
                </c:pt>
                <c:pt idx="444">
                  <c:v>-2.5413001517300308E-2</c:v>
                </c:pt>
                <c:pt idx="445">
                  <c:v>-2.6660435139921317E-2</c:v>
                </c:pt>
                <c:pt idx="446">
                  <c:v>-2.7121718373539907E-2</c:v>
                </c:pt>
                <c:pt idx="447">
                  <c:v>-2.9879573315997398E-2</c:v>
                </c:pt>
                <c:pt idx="448">
                  <c:v>-3.1249359503633087E-2</c:v>
                </c:pt>
                <c:pt idx="449">
                  <c:v>-3.1249359503633087E-2</c:v>
                </c:pt>
                <c:pt idx="450">
                  <c:v>-3.1249359503633087E-2</c:v>
                </c:pt>
                <c:pt idx="451">
                  <c:v>-3.1409683554341997E-2</c:v>
                </c:pt>
                <c:pt idx="452">
                  <c:v>-3.1456093147968253E-2</c:v>
                </c:pt>
                <c:pt idx="453">
                  <c:v>-3.1456093147968253E-2</c:v>
                </c:pt>
                <c:pt idx="454">
                  <c:v>-3.1456093147968253E-2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83-4C8B-A73A-16AE26E6B0E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Active!$F$21:$F$800</c:f>
              <c:numCache>
                <c:formatCode>General</c:formatCode>
                <c:ptCount val="780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  <c:pt idx="455">
                  <c:v>21990</c:v>
                </c:pt>
                <c:pt idx="456">
                  <c:v>22175</c:v>
                </c:pt>
                <c:pt idx="457">
                  <c:v>22181</c:v>
                </c:pt>
                <c:pt idx="458">
                  <c:v>23073</c:v>
                </c:pt>
                <c:pt idx="459">
                  <c:v>23073</c:v>
                </c:pt>
                <c:pt idx="460">
                  <c:v>23073</c:v>
                </c:pt>
                <c:pt idx="461">
                  <c:v>23103</c:v>
                </c:pt>
                <c:pt idx="462">
                  <c:v>23103</c:v>
                </c:pt>
                <c:pt idx="463">
                  <c:v>23103</c:v>
                </c:pt>
                <c:pt idx="464">
                  <c:v>23104.5</c:v>
                </c:pt>
                <c:pt idx="465">
                  <c:v>23118</c:v>
                </c:pt>
                <c:pt idx="466">
                  <c:v>23118</c:v>
                </c:pt>
                <c:pt idx="467">
                  <c:v>23118</c:v>
                </c:pt>
              </c:numCache>
            </c:numRef>
          </c:xVal>
          <c:yVal>
            <c:numRef>
              <c:f>Active!$U$21:$U$800</c:f>
              <c:numCache>
                <c:formatCode>General</c:formatCode>
                <c:ptCount val="780"/>
                <c:pt idx="422">
                  <c:v>-1.1666400001558941E-2</c:v>
                </c:pt>
                <c:pt idx="423">
                  <c:v>-9.5664000036776997E-3</c:v>
                </c:pt>
                <c:pt idx="424">
                  <c:v>-7.5664000032702461E-3</c:v>
                </c:pt>
                <c:pt idx="426">
                  <c:v>1.3359999866224825E-4</c:v>
                </c:pt>
                <c:pt idx="427">
                  <c:v>8.335999955306761E-4</c:v>
                </c:pt>
                <c:pt idx="428">
                  <c:v>8.335999955306761E-4</c:v>
                </c:pt>
                <c:pt idx="429">
                  <c:v>8.335999955306761E-4</c:v>
                </c:pt>
                <c:pt idx="430">
                  <c:v>8.335999955306761E-4</c:v>
                </c:pt>
                <c:pt idx="431">
                  <c:v>2.2335999965434894E-3</c:v>
                </c:pt>
                <c:pt idx="432">
                  <c:v>4.3335999944247305E-3</c:v>
                </c:pt>
                <c:pt idx="433">
                  <c:v>4.3335999944247305E-3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83-4C8B-A73A-16AE26E6B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0192"/>
        <c:axId val="1"/>
      </c:scatterChart>
      <c:valAx>
        <c:axId val="786450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367492384619794"/>
              <c:y val="0.874609466920083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1537176466080422E-2"/>
              <c:y val="0.41901842207028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01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293718029771829"/>
          <c:y val="0.92999086712906964"/>
          <c:w val="0.65287049399198926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Sct - O-C Diagr.</a:t>
            </a:r>
          </a:p>
        </c:rich>
      </c:tx>
      <c:layout>
        <c:manualLayout>
          <c:xMode val="edge"/>
          <c:yMode val="edge"/>
          <c:x val="0.39632601042979859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7417808323093"/>
          <c:y val="0.13854166666666667"/>
          <c:w val="0.83788584952892453"/>
          <c:h val="0.664583333333333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Active!$H$21:$H$475</c:f>
              <c:numCache>
                <c:formatCode>General</c:formatCode>
                <c:ptCount val="455"/>
                <c:pt idx="0">
                  <c:v>9.4207999973150436E-3</c:v>
                </c:pt>
                <c:pt idx="1">
                  <c:v>2.9903999966336414E-3</c:v>
                </c:pt>
                <c:pt idx="2">
                  <c:v>3.1268799997633323E-2</c:v>
                </c:pt>
                <c:pt idx="3">
                  <c:v>2.5838399997155648E-2</c:v>
                </c:pt>
                <c:pt idx="4">
                  <c:v>2.1468799997819588E-2</c:v>
                </c:pt>
                <c:pt idx="5">
                  <c:v>3.0607999997300794E-2</c:v>
                </c:pt>
                <c:pt idx="6">
                  <c:v>3.5310399998706998E-2</c:v>
                </c:pt>
                <c:pt idx="7">
                  <c:v>2.9619199995067902E-2</c:v>
                </c:pt>
                <c:pt idx="8">
                  <c:v>1.875839999775053E-2</c:v>
                </c:pt>
                <c:pt idx="9">
                  <c:v>1.0217599996394711E-2</c:v>
                </c:pt>
                <c:pt idx="10">
                  <c:v>-6.5264000040770043E-3</c:v>
                </c:pt>
                <c:pt idx="11">
                  <c:v>-4.1029600004549138E-2</c:v>
                </c:pt>
                <c:pt idx="12">
                  <c:v>-7.3872000029950868E-3</c:v>
                </c:pt>
                <c:pt idx="13">
                  <c:v>2.6127999954042025E-3</c:v>
                </c:pt>
                <c:pt idx="14">
                  <c:v>3.1818399995245272E-2</c:v>
                </c:pt>
                <c:pt idx="15">
                  <c:v>3.5460799997963477E-2</c:v>
                </c:pt>
                <c:pt idx="16">
                  <c:v>7.1151999982248526E-3</c:v>
                </c:pt>
                <c:pt idx="17">
                  <c:v>2.3823999996238854E-2</c:v>
                </c:pt>
                <c:pt idx="18">
                  <c:v>1.7393599995557452E-2</c:v>
                </c:pt>
                <c:pt idx="19">
                  <c:v>1.4387199997145217E-2</c:v>
                </c:pt>
                <c:pt idx="20">
                  <c:v>1.0956799997074995E-2</c:v>
                </c:pt>
                <c:pt idx="21">
                  <c:v>1.5526399998634588E-2</c:v>
                </c:pt>
                <c:pt idx="22">
                  <c:v>1.2811199994757771E-2</c:v>
                </c:pt>
                <c:pt idx="23">
                  <c:v>8.095999997749459E-3</c:v>
                </c:pt>
                <c:pt idx="24">
                  <c:v>7.3807999942800961E-3</c:v>
                </c:pt>
                <c:pt idx="25">
                  <c:v>7.6655999982904177E-3</c:v>
                </c:pt>
                <c:pt idx="26">
                  <c:v>3.9503999978478532E-3</c:v>
                </c:pt>
                <c:pt idx="27">
                  <c:v>4.51999999495456E-3</c:v>
                </c:pt>
                <c:pt idx="28">
                  <c:v>-7.1680000473861583E-4</c:v>
                </c:pt>
                <c:pt idx="29">
                  <c:v>1.1311999951431062E-3</c:v>
                </c:pt>
                <c:pt idx="30">
                  <c:v>-2.48624000014388E-2</c:v>
                </c:pt>
                <c:pt idx="31">
                  <c:v>1.0927999974228442E-3</c:v>
                </c:pt>
                <c:pt idx="32">
                  <c:v>8.0159999924944714E-4</c:v>
                </c:pt>
                <c:pt idx="33">
                  <c:v>-2.9136000048310962E-3</c:v>
                </c:pt>
                <c:pt idx="34">
                  <c:v>1.6559999967284966E-3</c:v>
                </c:pt>
                <c:pt idx="35">
                  <c:v>-1.851200002420228E-3</c:v>
                </c:pt>
                <c:pt idx="36">
                  <c:v>-6.2816000026941765E-3</c:v>
                </c:pt>
                <c:pt idx="37">
                  <c:v>1.0135999997146428E-2</c:v>
                </c:pt>
                <c:pt idx="38">
                  <c:v>1.140799999848241E-2</c:v>
                </c:pt>
                <c:pt idx="39">
                  <c:v>3.607999999076128E-3</c:v>
                </c:pt>
                <c:pt idx="40">
                  <c:v>2.0191999974485952E-3</c:v>
                </c:pt>
                <c:pt idx="41">
                  <c:v>5.0128000002587214E-3</c:v>
                </c:pt>
                <c:pt idx="42">
                  <c:v>9.9231999956828076E-3</c:v>
                </c:pt>
                <c:pt idx="43">
                  <c:v>3.2079999982670415E-3</c:v>
                </c:pt>
                <c:pt idx="44">
                  <c:v>4.9279999802820385E-4</c:v>
                </c:pt>
                <c:pt idx="45">
                  <c:v>1.1347199997544521E-2</c:v>
                </c:pt>
                <c:pt idx="46">
                  <c:v>-0.12659200000052806</c:v>
                </c:pt>
                <c:pt idx="47">
                  <c:v>1.0249599996313918E-2</c:v>
                </c:pt>
                <c:pt idx="48">
                  <c:v>1.0508799998206086E-2</c:v>
                </c:pt>
                <c:pt idx="49">
                  <c:v>7.6911999967705924E-3</c:v>
                </c:pt>
                <c:pt idx="50">
                  <c:v>5.0223999969603028E-3</c:v>
                </c:pt>
                <c:pt idx="51">
                  <c:v>7.7839999976276886E-3</c:v>
                </c:pt>
                <c:pt idx="52">
                  <c:v>-4.9696000023686793E-3</c:v>
                </c:pt>
                <c:pt idx="53">
                  <c:v>-5.4000000018277206E-3</c:v>
                </c:pt>
                <c:pt idx="54">
                  <c:v>-4.0000000444706529E-4</c:v>
                </c:pt>
                <c:pt idx="55">
                  <c:v>-2.8304000043135602E-3</c:v>
                </c:pt>
                <c:pt idx="56">
                  <c:v>6.5871999977389351E-3</c:v>
                </c:pt>
                <c:pt idx="57">
                  <c:v>-7.55840000056196E-3</c:v>
                </c:pt>
                <c:pt idx="58">
                  <c:v>-1.9264000038674567E-3</c:v>
                </c:pt>
                <c:pt idx="59">
                  <c:v>-1.2304000010772143E-3</c:v>
                </c:pt>
                <c:pt idx="60">
                  <c:v>6.7696000005526002E-3</c:v>
                </c:pt>
                <c:pt idx="61">
                  <c:v>6.1279999972612131E-3</c:v>
                </c:pt>
                <c:pt idx="62">
                  <c:v>1.526719999674242E-2</c:v>
                </c:pt>
                <c:pt idx="63">
                  <c:v>1.469119999819668E-2</c:v>
                </c:pt>
                <c:pt idx="64">
                  <c:v>1.4830399999482324E-2</c:v>
                </c:pt>
                <c:pt idx="65">
                  <c:v>-1.8976000028487761E-3</c:v>
                </c:pt>
                <c:pt idx="66">
                  <c:v>-5.6192000047303736E-3</c:v>
                </c:pt>
                <c:pt idx="67">
                  <c:v>4.6655999976792373E-3</c:v>
                </c:pt>
                <c:pt idx="68">
                  <c:v>-7.1951999998418614E-3</c:v>
                </c:pt>
                <c:pt idx="69">
                  <c:v>-5.6384000017715152E-3</c:v>
                </c:pt>
                <c:pt idx="70">
                  <c:v>-1.4534400001139147E-2</c:v>
                </c:pt>
                <c:pt idx="71">
                  <c:v>-1.7249600001377985E-2</c:v>
                </c:pt>
                <c:pt idx="72">
                  <c:v>-4.5104000018909574E-3</c:v>
                </c:pt>
                <c:pt idx="73">
                  <c:v>-1.6688000032445416E-3</c:v>
                </c:pt>
                <c:pt idx="74">
                  <c:v>-3.8400000266847201E-4</c:v>
                </c:pt>
                <c:pt idx="75">
                  <c:v>5.0079999709851108E-4</c:v>
                </c:pt>
                <c:pt idx="76">
                  <c:v>1.4943999958632048E-3</c:v>
                </c:pt>
                <c:pt idx="77">
                  <c:v>1.6335999971488491E-3</c:v>
                </c:pt>
                <c:pt idx="78">
                  <c:v>9.1199999951641075E-4</c:v>
                </c:pt>
                <c:pt idx="79">
                  <c:v>1.9055999982811045E-3</c:v>
                </c:pt>
                <c:pt idx="80">
                  <c:v>-4.3376000030548312E-3</c:v>
                </c:pt>
                <c:pt idx="81">
                  <c:v>-5.2800001867581159E-5</c:v>
                </c:pt>
                <c:pt idx="82">
                  <c:v>-5.6352000028709881E-3</c:v>
                </c:pt>
                <c:pt idx="83">
                  <c:v>-1.3974400000734022E-2</c:v>
                </c:pt>
                <c:pt idx="84">
                  <c:v>-1.4689600000565406E-2</c:v>
                </c:pt>
                <c:pt idx="85">
                  <c:v>-1.0404800003016135E-2</c:v>
                </c:pt>
                <c:pt idx="86">
                  <c:v>-1.0411200000817189E-2</c:v>
                </c:pt>
                <c:pt idx="87">
                  <c:v>-5.8415999992575962E-3</c:v>
                </c:pt>
                <c:pt idx="88">
                  <c:v>-7.9504000023007393E-3</c:v>
                </c:pt>
                <c:pt idx="89">
                  <c:v>-8.3808000017597806E-3</c:v>
                </c:pt>
                <c:pt idx="90">
                  <c:v>-9.0960000052291434E-3</c:v>
                </c:pt>
                <c:pt idx="91">
                  <c:v>-1.5526400002272567E-2</c:v>
                </c:pt>
                <c:pt idx="92">
                  <c:v>-7.9632000015408266E-3</c:v>
                </c:pt>
                <c:pt idx="93">
                  <c:v>-1.3108800005284138E-2</c:v>
                </c:pt>
                <c:pt idx="94">
                  <c:v>3.6991999950259924E-3</c:v>
                </c:pt>
                <c:pt idx="95">
                  <c:v>9.6319999647676013E-4</c:v>
                </c:pt>
                <c:pt idx="96">
                  <c:v>1.4735999939148314E-3</c:v>
                </c:pt>
                <c:pt idx="97">
                  <c:v>1.0769599997729529E-2</c:v>
                </c:pt>
                <c:pt idx="98">
                  <c:v>7.3871999957191292E-3</c:v>
                </c:pt>
                <c:pt idx="99">
                  <c:v>9.0959999979531858E-3</c:v>
                </c:pt>
                <c:pt idx="100">
                  <c:v>-1.1334400001942413E-2</c:v>
                </c:pt>
                <c:pt idx="101">
                  <c:v>-1.3867200003005564E-2</c:v>
                </c:pt>
                <c:pt idx="102">
                  <c:v>-7.0255999999062624E-3</c:v>
                </c:pt>
                <c:pt idx="103">
                  <c:v>5.9615999962261412E-3</c:v>
                </c:pt>
                <c:pt idx="104">
                  <c:v>4.8095999991346616E-3</c:v>
                </c:pt>
                <c:pt idx="105">
                  <c:v>-6.1104000014893245E-3</c:v>
                </c:pt>
                <c:pt idx="106">
                  <c:v>-6.8256000049586874E-3</c:v>
                </c:pt>
                <c:pt idx="107">
                  <c:v>2.7440000012575183E-3</c:v>
                </c:pt>
                <c:pt idx="108">
                  <c:v>5.8831999995163642E-3</c:v>
                </c:pt>
                <c:pt idx="109">
                  <c:v>6.4767999974719714E-3</c:v>
                </c:pt>
                <c:pt idx="110">
                  <c:v>3.651200000604149E-3</c:v>
                </c:pt>
                <c:pt idx="111">
                  <c:v>-8.4799999967799522E-4</c:v>
                </c:pt>
                <c:pt idx="112">
                  <c:v>-1.9104000020888634E-3</c:v>
                </c:pt>
                <c:pt idx="113">
                  <c:v>4.6447999957308639E-3</c:v>
                </c:pt>
                <c:pt idx="114">
                  <c:v>2.4639999901410192E-4</c:v>
                </c:pt>
                <c:pt idx="115">
                  <c:v>-3.2576000012340955E-3</c:v>
                </c:pt>
                <c:pt idx="116">
                  <c:v>-6.8479999972623773E-3</c:v>
                </c:pt>
                <c:pt idx="117">
                  <c:v>-3.6191999970469624E-3</c:v>
                </c:pt>
                <c:pt idx="118">
                  <c:v>1.7888000002130866E-3</c:v>
                </c:pt>
                <c:pt idx="119">
                  <c:v>-7.2560000044177286E-3</c:v>
                </c:pt>
                <c:pt idx="120">
                  <c:v>-9.9056000035488978E-3</c:v>
                </c:pt>
                <c:pt idx="121">
                  <c:v>-3.8208000041777268E-3</c:v>
                </c:pt>
                <c:pt idx="122">
                  <c:v>6.0143999944557436E-3</c:v>
                </c:pt>
                <c:pt idx="123">
                  <c:v>-1.4204799997969531E-2</c:v>
                </c:pt>
                <c:pt idx="124">
                  <c:v>-3.9200000028358772E-3</c:v>
                </c:pt>
                <c:pt idx="25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8B-47C4-A7AA-34D839B7FF5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70C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xVal>
            <c:numRef>
              <c:f>Active!$F$21:$F$800</c:f>
              <c:numCache>
                <c:formatCode>General</c:formatCode>
                <c:ptCount val="780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  <c:pt idx="455">
                  <c:v>21990</c:v>
                </c:pt>
                <c:pt idx="456">
                  <c:v>22175</c:v>
                </c:pt>
                <c:pt idx="457">
                  <c:v>22181</c:v>
                </c:pt>
                <c:pt idx="458">
                  <c:v>23073</c:v>
                </c:pt>
                <c:pt idx="459">
                  <c:v>23073</c:v>
                </c:pt>
                <c:pt idx="460">
                  <c:v>23073</c:v>
                </c:pt>
                <c:pt idx="461">
                  <c:v>23103</c:v>
                </c:pt>
                <c:pt idx="462">
                  <c:v>23103</c:v>
                </c:pt>
                <c:pt idx="463">
                  <c:v>23103</c:v>
                </c:pt>
                <c:pt idx="464">
                  <c:v>23104.5</c:v>
                </c:pt>
                <c:pt idx="465">
                  <c:v>23118</c:v>
                </c:pt>
                <c:pt idx="466">
                  <c:v>23118</c:v>
                </c:pt>
                <c:pt idx="467">
                  <c:v>23118</c:v>
                </c:pt>
              </c:numCache>
            </c:numRef>
          </c:xVal>
          <c:yVal>
            <c:numRef>
              <c:f>Active!$I$21:$I$800</c:f>
              <c:numCache>
                <c:formatCode>General</c:formatCode>
                <c:ptCount val="780"/>
                <c:pt idx="125">
                  <c:v>8.0239999952027574E-3</c:v>
                </c:pt>
                <c:pt idx="126">
                  <c:v>6.0175999969942495E-3</c:v>
                </c:pt>
                <c:pt idx="127">
                  <c:v>6.3023999973665923E-3</c:v>
                </c:pt>
                <c:pt idx="128">
                  <c:v>8.5871999981463887E-3</c:v>
                </c:pt>
                <c:pt idx="129">
                  <c:v>1.1719999994966201E-2</c:v>
                </c:pt>
                <c:pt idx="130">
                  <c:v>1.2004799995338544E-2</c:v>
                </c:pt>
                <c:pt idx="131">
                  <c:v>1.300479999918025E-2</c:v>
                </c:pt>
                <c:pt idx="132">
                  <c:v>1.0289599995303433E-2</c:v>
                </c:pt>
                <c:pt idx="133">
                  <c:v>1.3574399999924935E-2</c:v>
                </c:pt>
                <c:pt idx="134">
                  <c:v>7.8591999990749173E-3</c:v>
                </c:pt>
                <c:pt idx="135">
                  <c:v>1.2852799998654518E-2</c:v>
                </c:pt>
                <c:pt idx="136">
                  <c:v>1.2137599995185155E-2</c:v>
                </c:pt>
                <c:pt idx="137">
                  <c:v>1.3241599997854792E-2</c:v>
                </c:pt>
                <c:pt idx="138">
                  <c:v>1.0235199995804578E-2</c:v>
                </c:pt>
                <c:pt idx="139">
                  <c:v>1.3519999993150122E-2</c:v>
                </c:pt>
                <c:pt idx="140">
                  <c:v>1.9089599998551421E-2</c:v>
                </c:pt>
                <c:pt idx="141">
                  <c:v>1.1374399997293949E-2</c:v>
                </c:pt>
                <c:pt idx="142">
                  <c:v>1.2798399999155663E-2</c:v>
                </c:pt>
                <c:pt idx="143">
                  <c:v>6.9375999955809675E-3</c:v>
                </c:pt>
                <c:pt idx="144">
                  <c:v>1.1070399996242486E-2</c:v>
                </c:pt>
                <c:pt idx="145">
                  <c:v>1.2355199993180577E-2</c:v>
                </c:pt>
                <c:pt idx="146">
                  <c:v>1.5355199997429736E-2</c:v>
                </c:pt>
                <c:pt idx="147">
                  <c:v>7.0639999976265244E-3</c:v>
                </c:pt>
                <c:pt idx="148">
                  <c:v>5.4527999964193441E-3</c:v>
                </c:pt>
                <c:pt idx="149">
                  <c:v>9.7375999976065941E-3</c:v>
                </c:pt>
                <c:pt idx="150">
                  <c:v>1.7591999996511731E-2</c:v>
                </c:pt>
                <c:pt idx="151">
                  <c:v>1.2870399994426407E-2</c:v>
                </c:pt>
                <c:pt idx="152">
                  <c:v>1.2009599995508324E-2</c:v>
                </c:pt>
                <c:pt idx="153">
                  <c:v>1.4294399996288121E-2</c:v>
                </c:pt>
                <c:pt idx="154">
                  <c:v>1.6857599999639206E-2</c:v>
                </c:pt>
                <c:pt idx="155">
                  <c:v>1.0142399994947482E-2</c:v>
                </c:pt>
                <c:pt idx="156">
                  <c:v>1.3996800000313669E-2</c:v>
                </c:pt>
                <c:pt idx="157">
                  <c:v>8.5663999998359941E-3</c:v>
                </c:pt>
                <c:pt idx="158">
                  <c:v>8.2752000016625971E-3</c:v>
                </c:pt>
                <c:pt idx="159">
                  <c:v>2.2559999997611158E-2</c:v>
                </c:pt>
                <c:pt idx="160">
                  <c:v>1.25183999989531E-2</c:v>
                </c:pt>
                <c:pt idx="161">
                  <c:v>3.6575999984052032E-3</c:v>
                </c:pt>
                <c:pt idx="162">
                  <c:v>3.6575999984052032E-3</c:v>
                </c:pt>
                <c:pt idx="163">
                  <c:v>7.6575999992201105E-3</c:v>
                </c:pt>
                <c:pt idx="165">
                  <c:v>1.0657599996193312E-2</c:v>
                </c:pt>
                <c:pt idx="166">
                  <c:v>6.5119999926537275E-3</c:v>
                </c:pt>
                <c:pt idx="167">
                  <c:v>1.3511999990441836E-2</c:v>
                </c:pt>
                <c:pt idx="168">
                  <c:v>2.4505599998519756E-2</c:v>
                </c:pt>
                <c:pt idx="169">
                  <c:v>1.8790399997669738E-2</c:v>
                </c:pt>
                <c:pt idx="170">
                  <c:v>1.2360000000626314E-2</c:v>
                </c:pt>
                <c:pt idx="172">
                  <c:v>1.9783999996434432E-2</c:v>
                </c:pt>
                <c:pt idx="173">
                  <c:v>7.2080000027199276E-3</c:v>
                </c:pt>
                <c:pt idx="174">
                  <c:v>9.2080000031273812E-3</c:v>
                </c:pt>
                <c:pt idx="175">
                  <c:v>3.4447999933036044E-3</c:v>
                </c:pt>
                <c:pt idx="176">
                  <c:v>1.9153599998389836E-2</c:v>
                </c:pt>
                <c:pt idx="177">
                  <c:v>1.8007999999099411E-2</c:v>
                </c:pt>
                <c:pt idx="178">
                  <c:v>1.2292799998249393E-2</c:v>
                </c:pt>
                <c:pt idx="179">
                  <c:v>7.1471999981440604E-3</c:v>
                </c:pt>
                <c:pt idx="180">
                  <c:v>9.855999996943865E-3</c:v>
                </c:pt>
                <c:pt idx="181">
                  <c:v>1.4425599998503458E-2</c:v>
                </c:pt>
                <c:pt idx="182">
                  <c:v>2.1710399996663909E-2</c:v>
                </c:pt>
                <c:pt idx="183">
                  <c:v>3.4995199996046722E-2</c:v>
                </c:pt>
                <c:pt idx="184">
                  <c:v>1.4807999999902677E-2</c:v>
                </c:pt>
                <c:pt idx="185">
                  <c:v>1.3947200000984594E-2</c:v>
                </c:pt>
                <c:pt idx="186">
                  <c:v>3.3711999931256287E-3</c:v>
                </c:pt>
                <c:pt idx="187">
                  <c:v>1.6510399997059721E-2</c:v>
                </c:pt>
                <c:pt idx="188">
                  <c:v>1.0795199996209703E-2</c:v>
                </c:pt>
                <c:pt idx="189">
                  <c:v>1.8795199997839518E-2</c:v>
                </c:pt>
                <c:pt idx="190">
                  <c:v>2.7649599993310403E-2</c:v>
                </c:pt>
                <c:pt idx="191">
                  <c:v>2.9279999944265001E-3</c:v>
                </c:pt>
                <c:pt idx="192">
                  <c:v>1.4927999996871222E-2</c:v>
                </c:pt>
                <c:pt idx="193">
                  <c:v>3.2127999947988428E-3</c:v>
                </c:pt>
                <c:pt idx="194">
                  <c:v>9.2127999960212037E-3</c:v>
                </c:pt>
                <c:pt idx="196">
                  <c:v>1.3351999994483776E-2</c:v>
                </c:pt>
                <c:pt idx="197">
                  <c:v>1.4921599999070168E-2</c:v>
                </c:pt>
                <c:pt idx="199">
                  <c:v>1.1553600001207087E-2</c:v>
                </c:pt>
                <c:pt idx="200">
                  <c:v>1.0152000002563E-2</c:v>
                </c:pt>
                <c:pt idx="201">
                  <c:v>8.1455999970785342E-3</c:v>
                </c:pt>
                <c:pt idx="202">
                  <c:v>1.5423999997437932E-2</c:v>
                </c:pt>
                <c:pt idx="203">
                  <c:v>4.5631999964825809E-3</c:v>
                </c:pt>
                <c:pt idx="204">
                  <c:v>9.5631999938632362E-3</c:v>
                </c:pt>
                <c:pt idx="205">
                  <c:v>2.5417599994398188E-2</c:v>
                </c:pt>
                <c:pt idx="206">
                  <c:v>8.7023999949451536E-3</c:v>
                </c:pt>
                <c:pt idx="207">
                  <c:v>1.5702399992733262E-2</c:v>
                </c:pt>
                <c:pt idx="208">
                  <c:v>1.6272000000753906E-2</c:v>
                </c:pt>
                <c:pt idx="209">
                  <c:v>4.6959999963291921E-3</c:v>
                </c:pt>
                <c:pt idx="210">
                  <c:v>1.2695999997959007E-2</c:v>
                </c:pt>
                <c:pt idx="211">
                  <c:v>7.4735999951371923E-3</c:v>
                </c:pt>
                <c:pt idx="212">
                  <c:v>1.5508800002862699E-2</c:v>
                </c:pt>
                <c:pt idx="213">
                  <c:v>9.7935999947367236E-3</c:v>
                </c:pt>
                <c:pt idx="214">
                  <c:v>1.0363200002757367E-2</c:v>
                </c:pt>
                <c:pt idx="215">
                  <c:v>2.4363199998333585E-2</c:v>
                </c:pt>
                <c:pt idx="216">
                  <c:v>1.3787199997750577E-2</c:v>
                </c:pt>
                <c:pt idx="217">
                  <c:v>1.2823999997635838E-2</c:v>
                </c:pt>
                <c:pt idx="218">
                  <c:v>1.6108799994981382E-2</c:v>
                </c:pt>
                <c:pt idx="219">
                  <c:v>2.0150399999693036E-2</c:v>
                </c:pt>
                <c:pt idx="220">
                  <c:v>7.4351999937789515E-3</c:v>
                </c:pt>
                <c:pt idx="221">
                  <c:v>8.7199999979929999E-3</c:v>
                </c:pt>
                <c:pt idx="222">
                  <c:v>1.3289599999552593E-2</c:v>
                </c:pt>
                <c:pt idx="223">
                  <c:v>2.0567999992636032E-2</c:v>
                </c:pt>
                <c:pt idx="224">
                  <c:v>1.3760000001639128E-4</c:v>
                </c:pt>
                <c:pt idx="225">
                  <c:v>8.1376000016462058E-3</c:v>
                </c:pt>
                <c:pt idx="226">
                  <c:v>3.2846399997652043E-2</c:v>
                </c:pt>
                <c:pt idx="227">
                  <c:v>8.3615999974426813E-3</c:v>
                </c:pt>
                <c:pt idx="228">
                  <c:v>1.5646399995603133E-2</c:v>
                </c:pt>
                <c:pt idx="229">
                  <c:v>5.9312000012141652E-3</c:v>
                </c:pt>
                <c:pt idx="230">
                  <c:v>-1.1081600001489278E-2</c:v>
                </c:pt>
                <c:pt idx="231">
                  <c:v>1.1203199996089097E-2</c:v>
                </c:pt>
                <c:pt idx="232">
                  <c:v>1.2203199992654845E-2</c:v>
                </c:pt>
                <c:pt idx="233">
                  <c:v>1.8057599998428486E-2</c:v>
                </c:pt>
                <c:pt idx="234">
                  <c:v>1.0627199997543357E-2</c:v>
                </c:pt>
                <c:pt idx="235">
                  <c:v>1.9627200003014877E-2</c:v>
                </c:pt>
                <c:pt idx="236">
                  <c:v>1.2974399993254337E-2</c:v>
                </c:pt>
                <c:pt idx="237">
                  <c:v>1.2879999994765967E-3</c:v>
                </c:pt>
                <c:pt idx="238">
                  <c:v>3.142399997159373E-3</c:v>
                </c:pt>
                <c:pt idx="239">
                  <c:v>3.4142399999836925E-2</c:v>
                </c:pt>
                <c:pt idx="240">
                  <c:v>2.4427199998172E-2</c:v>
                </c:pt>
                <c:pt idx="241">
                  <c:v>1.7566399998031557E-2</c:v>
                </c:pt>
                <c:pt idx="242">
                  <c:v>9.2751999982283451E-3</c:v>
                </c:pt>
                <c:pt idx="243">
                  <c:v>6.9359999906737357E-3</c:v>
                </c:pt>
                <c:pt idx="244">
                  <c:v>2.505599994037766E-3</c:v>
                </c:pt>
                <c:pt idx="245">
                  <c:v>1.0623999987728894E-3</c:v>
                </c:pt>
                <c:pt idx="246">
                  <c:v>1.3062399993941654E-2</c:v>
                </c:pt>
                <c:pt idx="247">
                  <c:v>6.3471999965258874E-3</c:v>
                </c:pt>
                <c:pt idx="248">
                  <c:v>1.048639999498846E-2</c:v>
                </c:pt>
                <c:pt idx="249">
                  <c:v>8.3407999991322868E-3</c:v>
                </c:pt>
                <c:pt idx="250">
                  <c:v>1.5195200001471676E-2</c:v>
                </c:pt>
                <c:pt idx="252">
                  <c:v>1.9292800003313459E-2</c:v>
                </c:pt>
                <c:pt idx="253">
                  <c:v>7.4319999985164031E-3</c:v>
                </c:pt>
                <c:pt idx="254">
                  <c:v>-1.2831999993068166E-3</c:v>
                </c:pt>
                <c:pt idx="255">
                  <c:v>1.957119999860879E-2</c:v>
                </c:pt>
                <c:pt idx="256">
                  <c:v>-5.4800000361865386E-4</c:v>
                </c:pt>
                <c:pt idx="257">
                  <c:v>1.1710400001902599E-2</c:v>
                </c:pt>
                <c:pt idx="258">
                  <c:v>-1.7200000074808486E-3</c:v>
                </c:pt>
                <c:pt idx="259">
                  <c:v>1.5279999992344528E-2</c:v>
                </c:pt>
                <c:pt idx="260">
                  <c:v>6.1343999987002462E-3</c:v>
                </c:pt>
                <c:pt idx="261">
                  <c:v>3.27359999937471E-3</c:v>
                </c:pt>
                <c:pt idx="262">
                  <c:v>9.5583999936934561E-3</c:v>
                </c:pt>
                <c:pt idx="263">
                  <c:v>2.1280000000842847E-3</c:v>
                </c:pt>
                <c:pt idx="264">
                  <c:v>9.1279999978723936E-3</c:v>
                </c:pt>
                <c:pt idx="265">
                  <c:v>9.2800000129500404E-4</c:v>
                </c:pt>
                <c:pt idx="266">
                  <c:v>3.9279999982682057E-3</c:v>
                </c:pt>
                <c:pt idx="267">
                  <c:v>4.9279999948339537E-3</c:v>
                </c:pt>
                <c:pt idx="268">
                  <c:v>8.9279999956488609E-3</c:v>
                </c:pt>
                <c:pt idx="269">
                  <c:v>9.9279999994905666E-3</c:v>
                </c:pt>
                <c:pt idx="270">
                  <c:v>1.6212799993809313E-2</c:v>
                </c:pt>
                <c:pt idx="271">
                  <c:v>2.5212799999280833E-2</c:v>
                </c:pt>
                <c:pt idx="272">
                  <c:v>6.3519999966956675E-3</c:v>
                </c:pt>
                <c:pt idx="273">
                  <c:v>1.0351999997510575E-2</c:v>
                </c:pt>
                <c:pt idx="274">
                  <c:v>1.2636799991014414E-2</c:v>
                </c:pt>
                <c:pt idx="275">
                  <c:v>5.7759999981499277E-3</c:v>
                </c:pt>
                <c:pt idx="276">
                  <c:v>-2.1328000002540648E-3</c:v>
                </c:pt>
                <c:pt idx="277">
                  <c:v>6.2911999921198003E-3</c:v>
                </c:pt>
                <c:pt idx="278">
                  <c:v>6.8608000001404434E-3</c:v>
                </c:pt>
                <c:pt idx="279">
                  <c:v>7.7152000012574717E-3</c:v>
                </c:pt>
                <c:pt idx="280">
                  <c:v>6.7087999923387542E-3</c:v>
                </c:pt>
                <c:pt idx="281">
                  <c:v>1.2783999991370365E-3</c:v>
                </c:pt>
                <c:pt idx="282">
                  <c:v>7.5567999956547283E-3</c:v>
                </c:pt>
                <c:pt idx="283">
                  <c:v>1.1556799996469636E-2</c:v>
                </c:pt>
                <c:pt idx="284">
                  <c:v>8.4111999967717566E-3</c:v>
                </c:pt>
                <c:pt idx="285">
                  <c:v>1.7411200002243277E-2</c:v>
                </c:pt>
                <c:pt idx="286">
                  <c:v>1.9807999997283332E-3</c:v>
                </c:pt>
                <c:pt idx="287">
                  <c:v>4.265599993232172E-3</c:v>
                </c:pt>
                <c:pt idx="288">
                  <c:v>4.5504000008804724E-3</c:v>
                </c:pt>
                <c:pt idx="289">
                  <c:v>2.2239999962039292E-3</c:v>
                </c:pt>
                <c:pt idx="290">
                  <c:v>-2.0640000002458692E-4</c:v>
                </c:pt>
                <c:pt idx="291">
                  <c:v>3.3631999976933002E-3</c:v>
                </c:pt>
                <c:pt idx="292">
                  <c:v>1.0913599995546974E-2</c:v>
                </c:pt>
                <c:pt idx="293">
                  <c:v>1.3871999995899387E-2</c:v>
                </c:pt>
                <c:pt idx="294">
                  <c:v>-9.8879999859491363E-4</c:v>
                </c:pt>
                <c:pt idx="295">
                  <c:v>5.0047999975504354E-3</c:v>
                </c:pt>
                <c:pt idx="296">
                  <c:v>3.2895999975153245E-3</c:v>
                </c:pt>
                <c:pt idx="297">
                  <c:v>8.5919999401085079E-4</c:v>
                </c:pt>
                <c:pt idx="298">
                  <c:v>9.9839999165851623E-4</c:v>
                </c:pt>
                <c:pt idx="299">
                  <c:v>1.0283199997502379E-2</c:v>
                </c:pt>
                <c:pt idx="300">
                  <c:v>2.5615999984438531E-3</c:v>
                </c:pt>
                <c:pt idx="301">
                  <c:v>1.6846399994392414E-2</c:v>
                </c:pt>
                <c:pt idx="302">
                  <c:v>1.0555199994996656E-2</c:v>
                </c:pt>
                <c:pt idx="303">
                  <c:v>2.2555199997441377E-2</c:v>
                </c:pt>
                <c:pt idx="304">
                  <c:v>1.6479999976581894E-3</c:v>
                </c:pt>
                <c:pt idx="305">
                  <c:v>6.2175999992177822E-3</c:v>
                </c:pt>
                <c:pt idx="306">
                  <c:v>8.2175999996252358E-3</c:v>
                </c:pt>
                <c:pt idx="307">
                  <c:v>8.5023999999975786E-3</c:v>
                </c:pt>
                <c:pt idx="308">
                  <c:v>-6.7839999974239618E-3</c:v>
                </c:pt>
                <c:pt idx="309">
                  <c:v>-2.7839999966090545E-3</c:v>
                </c:pt>
                <c:pt idx="310">
                  <c:v>2.2160000007716008E-3</c:v>
                </c:pt>
                <c:pt idx="311">
                  <c:v>1.0216000002401415E-2</c:v>
                </c:pt>
                <c:pt idx="312">
                  <c:v>1.206399999500718E-2</c:v>
                </c:pt>
                <c:pt idx="313">
                  <c:v>1.334879999194527E-2</c:v>
                </c:pt>
                <c:pt idx="314">
                  <c:v>1.2203199999930803E-2</c:v>
                </c:pt>
                <c:pt idx="315">
                  <c:v>1.6627199991489761E-2</c:v>
                </c:pt>
                <c:pt idx="316">
                  <c:v>2.8367199993226677E-2</c:v>
                </c:pt>
                <c:pt idx="317">
                  <c:v>4.4335999991744757E-3</c:v>
                </c:pt>
                <c:pt idx="318">
                  <c:v>3.5664000024553388E-3</c:v>
                </c:pt>
                <c:pt idx="319">
                  <c:v>2.214399995864369E-3</c:v>
                </c:pt>
                <c:pt idx="320">
                  <c:v>6.2143999966792762E-3</c:v>
                </c:pt>
                <c:pt idx="321">
                  <c:v>1.3499199994839728E-2</c:v>
                </c:pt>
                <c:pt idx="322">
                  <c:v>1.0687999965739436E-3</c:v>
                </c:pt>
                <c:pt idx="323">
                  <c:v>7.0687999977963045E-3</c:v>
                </c:pt>
                <c:pt idx="324">
                  <c:v>8.0687999943620525E-3</c:v>
                </c:pt>
                <c:pt idx="325">
                  <c:v>1.0068799994769506E-2</c:v>
                </c:pt>
                <c:pt idx="326">
                  <c:v>1.206879999517696E-2</c:v>
                </c:pt>
                <c:pt idx="327">
                  <c:v>7.6319999934639782E-3</c:v>
                </c:pt>
                <c:pt idx="328">
                  <c:v>1.4863999967928976E-3</c:v>
                </c:pt>
                <c:pt idx="329">
                  <c:v>-1.859200005128514E-3</c:v>
                </c:pt>
                <c:pt idx="330">
                  <c:v>9.951999963959679E-4</c:v>
                </c:pt>
                <c:pt idx="331">
                  <c:v>1.9952000002376735E-3</c:v>
                </c:pt>
                <c:pt idx="332">
                  <c:v>2.9951999968034215E-3</c:v>
                </c:pt>
                <c:pt idx="333">
                  <c:v>1.9887999951606616E-3</c:v>
                </c:pt>
                <c:pt idx="334">
                  <c:v>5.5584000001545064E-3</c:v>
                </c:pt>
                <c:pt idx="335">
                  <c:v>1.1564000000362284E-2</c:v>
                </c:pt>
                <c:pt idx="336">
                  <c:v>2.5695999938761815E-3</c:v>
                </c:pt>
                <c:pt idx="337">
                  <c:v>3.1327999968198128E-3</c:v>
                </c:pt>
                <c:pt idx="338">
                  <c:v>1.4126399997621775E-2</c:v>
                </c:pt>
                <c:pt idx="339">
                  <c:v>5.065599994850345E-3</c:v>
                </c:pt>
                <c:pt idx="340">
                  <c:v>6.0655999986920506E-3</c:v>
                </c:pt>
                <c:pt idx="341">
                  <c:v>1.2198399999761023E-2</c:v>
                </c:pt>
                <c:pt idx="343">
                  <c:v>-8.6240000382531434E-4</c:v>
                </c:pt>
                <c:pt idx="344">
                  <c:v>1.3760000001639128E-4</c:v>
                </c:pt>
                <c:pt idx="345">
                  <c:v>2.1375999931478873E-3</c:v>
                </c:pt>
                <c:pt idx="346">
                  <c:v>4.1375999935553409E-3</c:v>
                </c:pt>
                <c:pt idx="347">
                  <c:v>6.1375999939627945E-3</c:v>
                </c:pt>
                <c:pt idx="348">
                  <c:v>7.1375999978045002E-3</c:v>
                </c:pt>
                <c:pt idx="349">
                  <c:v>-1.2927999996463768E-3</c:v>
                </c:pt>
                <c:pt idx="350">
                  <c:v>-1.2927999996463768E-3</c:v>
                </c:pt>
                <c:pt idx="351">
                  <c:v>-2.9280000308062881E-4</c:v>
                </c:pt>
                <c:pt idx="353">
                  <c:v>1.1707199999364093E-2</c:v>
                </c:pt>
                <c:pt idx="354">
                  <c:v>1.4707200003613252E-2</c:v>
                </c:pt>
                <c:pt idx="355">
                  <c:v>1.5707200000179E-2</c:v>
                </c:pt>
                <c:pt idx="356">
                  <c:v>1.6707199996744748E-2</c:v>
                </c:pt>
                <c:pt idx="358">
                  <c:v>3.5615999950096011E-3</c:v>
                </c:pt>
                <c:pt idx="359">
                  <c:v>-5.1536000028136186E-3</c:v>
                </c:pt>
                <c:pt idx="360">
                  <c:v>1.5024000022094697E-3</c:v>
                </c:pt>
                <c:pt idx="361">
                  <c:v>3.2111999971675687E-3</c:v>
                </c:pt>
                <c:pt idx="362">
                  <c:v>1.7911999995703809E-2</c:v>
                </c:pt>
                <c:pt idx="363">
                  <c:v>1.9679999968502671E-4</c:v>
                </c:pt>
                <c:pt idx="364">
                  <c:v>5.196799997065682E-3</c:v>
                </c:pt>
                <c:pt idx="365">
                  <c:v>-6.7104000045219436E-3</c:v>
                </c:pt>
                <c:pt idx="366">
                  <c:v>1.470559999870602E-2</c:v>
                </c:pt>
                <c:pt idx="367">
                  <c:v>1.4990399991802406E-2</c:v>
                </c:pt>
                <c:pt idx="368">
                  <c:v>-7.2480000380892307E-4</c:v>
                </c:pt>
                <c:pt idx="369">
                  <c:v>3.2751999970059842E-3</c:v>
                </c:pt>
                <c:pt idx="370">
                  <c:v>5.2751999974134378E-3</c:v>
                </c:pt>
                <c:pt idx="371">
                  <c:v>8.2752000016625971E-3</c:v>
                </c:pt>
                <c:pt idx="372">
                  <c:v>-2.3472000029869378E-3</c:v>
                </c:pt>
                <c:pt idx="377">
                  <c:v>7.7759999840054661E-4</c:v>
                </c:pt>
                <c:pt idx="383">
                  <c:v>1.0777599993161857E-2</c:v>
                </c:pt>
                <c:pt idx="392">
                  <c:v>1.4201600002706982E-2</c:v>
                </c:pt>
                <c:pt idx="393">
                  <c:v>5.3871999989496544E-3</c:v>
                </c:pt>
                <c:pt idx="394">
                  <c:v>2.9567999954451807E-3</c:v>
                </c:pt>
                <c:pt idx="395">
                  <c:v>1.8453599994245451E-2</c:v>
                </c:pt>
                <c:pt idx="397">
                  <c:v>-2.5807999991229735E-3</c:v>
                </c:pt>
                <c:pt idx="398">
                  <c:v>1.184320000174921E-2</c:v>
                </c:pt>
                <c:pt idx="399">
                  <c:v>6.0287999949650839E-3</c:v>
                </c:pt>
                <c:pt idx="400">
                  <c:v>1.2836800000513904E-2</c:v>
                </c:pt>
                <c:pt idx="409">
                  <c:v>1.291520000086166E-2</c:v>
                </c:pt>
                <c:pt idx="412">
                  <c:v>8.1599999975878745E-4</c:v>
                </c:pt>
                <c:pt idx="413">
                  <c:v>7.4583999958122149E-3</c:v>
                </c:pt>
                <c:pt idx="414">
                  <c:v>-1.6608000005362555E-3</c:v>
                </c:pt>
                <c:pt idx="421">
                  <c:v>6.9872000021860003E-3</c:v>
                </c:pt>
                <c:pt idx="443">
                  <c:v>-2.424160014197696E-2</c:v>
                </c:pt>
                <c:pt idx="445">
                  <c:v>-2.2371999999450054E-2</c:v>
                </c:pt>
                <c:pt idx="446">
                  <c:v>-2.6469600001291838E-2</c:v>
                </c:pt>
                <c:pt idx="447">
                  <c:v>-7.6208000027691014E-3</c:v>
                </c:pt>
                <c:pt idx="448">
                  <c:v>-3.1821600001421757E-2</c:v>
                </c:pt>
                <c:pt idx="449">
                  <c:v>-3.1821600001421757E-2</c:v>
                </c:pt>
                <c:pt idx="450">
                  <c:v>-2.9421599996567238E-2</c:v>
                </c:pt>
                <c:pt idx="451">
                  <c:v>-3.3710400006384589E-2</c:v>
                </c:pt>
                <c:pt idx="452">
                  <c:v>-3.8844000002427492E-2</c:v>
                </c:pt>
                <c:pt idx="453">
                  <c:v>-3.5843999998178333E-2</c:v>
                </c:pt>
                <c:pt idx="454">
                  <c:v>-3.4844000001612585E-2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8B-47C4-A7AA-34D839B7FF5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Active!$J$21:$J$475</c:f>
              <c:numCache>
                <c:formatCode>General</c:formatCode>
                <c:ptCount val="455"/>
                <c:pt idx="342">
                  <c:v>-2.2731999997631647E-2</c:v>
                </c:pt>
                <c:pt idx="352">
                  <c:v>1.1407199999666773E-2</c:v>
                </c:pt>
                <c:pt idx="357">
                  <c:v>2.4507200003426988E-2</c:v>
                </c:pt>
                <c:pt idx="374">
                  <c:v>-1.2422400002833456E-2</c:v>
                </c:pt>
                <c:pt idx="375">
                  <c:v>-7.5224000029265881E-3</c:v>
                </c:pt>
                <c:pt idx="376">
                  <c:v>7.7599994256161153E-5</c:v>
                </c:pt>
                <c:pt idx="378">
                  <c:v>1.4775999952689745E-3</c:v>
                </c:pt>
                <c:pt idx="379">
                  <c:v>1.577599992742762E-3</c:v>
                </c:pt>
                <c:pt idx="380">
                  <c:v>4.9775999941630289E-3</c:v>
                </c:pt>
                <c:pt idx="381">
                  <c:v>5.5775999935576692E-3</c:v>
                </c:pt>
                <c:pt idx="384">
                  <c:v>8.2471999994595535E-3</c:v>
                </c:pt>
                <c:pt idx="385">
                  <c:v>2.3319999963860027E-3</c:v>
                </c:pt>
                <c:pt idx="386">
                  <c:v>4.3319999967934564E-3</c:v>
                </c:pt>
                <c:pt idx="387">
                  <c:v>4.3319999967934564E-3</c:v>
                </c:pt>
                <c:pt idx="388">
                  <c:v>7.131999998819083E-3</c:v>
                </c:pt>
                <c:pt idx="389">
                  <c:v>9.2319999967003241E-3</c:v>
                </c:pt>
                <c:pt idx="390">
                  <c:v>1.4832000000751577E-2</c:v>
                </c:pt>
                <c:pt idx="391">
                  <c:v>1.8931999999040272E-2</c:v>
                </c:pt>
                <c:pt idx="396">
                  <c:v>3.2495999985258095E-3</c:v>
                </c:pt>
                <c:pt idx="401">
                  <c:v>2.6455999977770261E-3</c:v>
                </c:pt>
                <c:pt idx="402">
                  <c:v>9.645599995565135E-3</c:v>
                </c:pt>
                <c:pt idx="403">
                  <c:v>1.5845599991735071E-2</c:v>
                </c:pt>
                <c:pt idx="404">
                  <c:v>2.0745599991641939E-2</c:v>
                </c:pt>
                <c:pt idx="405">
                  <c:v>2.1445599995786324E-2</c:v>
                </c:pt>
                <c:pt idx="406">
                  <c:v>9.9304000032134354E-3</c:v>
                </c:pt>
                <c:pt idx="407">
                  <c:v>1.6130399999383371E-2</c:v>
                </c:pt>
                <c:pt idx="408">
                  <c:v>1.8230399997264612E-2</c:v>
                </c:pt>
                <c:pt idx="410">
                  <c:v>1.4315200001874473E-2</c:v>
                </c:pt>
                <c:pt idx="411">
                  <c:v>1.9215200001781341E-2</c:v>
                </c:pt>
                <c:pt idx="415">
                  <c:v>-7.052000000840053E-3</c:v>
                </c:pt>
                <c:pt idx="416">
                  <c:v>-7.5199999992037192E-4</c:v>
                </c:pt>
                <c:pt idx="417">
                  <c:v>1.3479999979608692E-3</c:v>
                </c:pt>
                <c:pt idx="418">
                  <c:v>3.4479999958421104E-3</c:v>
                </c:pt>
                <c:pt idx="419">
                  <c:v>3.4479999958421104E-3</c:v>
                </c:pt>
                <c:pt idx="420">
                  <c:v>1.7948000000615139E-2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8B-47C4-A7AA-34D839B7FF5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Active!$F$21:$F$800</c:f>
              <c:numCache>
                <c:formatCode>General</c:formatCode>
                <c:ptCount val="780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  <c:pt idx="455">
                  <c:v>21990</c:v>
                </c:pt>
                <c:pt idx="456">
                  <c:v>22175</c:v>
                </c:pt>
                <c:pt idx="457">
                  <c:v>22181</c:v>
                </c:pt>
                <c:pt idx="458">
                  <c:v>23073</c:v>
                </c:pt>
                <c:pt idx="459">
                  <c:v>23073</c:v>
                </c:pt>
                <c:pt idx="460">
                  <c:v>23073</c:v>
                </c:pt>
                <c:pt idx="461">
                  <c:v>23103</c:v>
                </c:pt>
                <c:pt idx="462">
                  <c:v>23103</c:v>
                </c:pt>
                <c:pt idx="463">
                  <c:v>23103</c:v>
                </c:pt>
                <c:pt idx="464">
                  <c:v>23104.5</c:v>
                </c:pt>
                <c:pt idx="465">
                  <c:v>23118</c:v>
                </c:pt>
                <c:pt idx="466">
                  <c:v>23118</c:v>
                </c:pt>
                <c:pt idx="467">
                  <c:v>23118</c:v>
                </c:pt>
              </c:numCache>
            </c:numRef>
          </c:xVal>
          <c:yVal>
            <c:numRef>
              <c:f>Active!$K$21:$K$800</c:f>
              <c:numCache>
                <c:formatCode>General</c:formatCode>
                <c:ptCount val="780"/>
                <c:pt idx="373">
                  <c:v>-6.472000022768043E-4</c:v>
                </c:pt>
                <c:pt idx="382">
                  <c:v>1.0477599993464537E-2</c:v>
                </c:pt>
                <c:pt idx="425">
                  <c:v>-1.9663999992189929E-3</c:v>
                </c:pt>
                <c:pt idx="434">
                  <c:v>-2.9032000020379201E-3</c:v>
                </c:pt>
                <c:pt idx="435">
                  <c:v>-9.0952000100514852E-3</c:v>
                </c:pt>
                <c:pt idx="436">
                  <c:v>-1.4703200002259109E-2</c:v>
                </c:pt>
                <c:pt idx="437">
                  <c:v>-1.5407200007757638E-2</c:v>
                </c:pt>
                <c:pt idx="438">
                  <c:v>-1.5422400007082615E-2</c:v>
                </c:pt>
                <c:pt idx="440">
                  <c:v>-2.246960000047693E-2</c:v>
                </c:pt>
                <c:pt idx="441">
                  <c:v>-2.1800400005304255E-2</c:v>
                </c:pt>
                <c:pt idx="442">
                  <c:v>-1.9071599999733735E-2</c:v>
                </c:pt>
                <c:pt idx="444">
                  <c:v>-2.4241600003733765E-2</c:v>
                </c:pt>
                <c:pt idx="455">
                  <c:v>-8.8216000003740191E-2</c:v>
                </c:pt>
                <c:pt idx="456">
                  <c:v>-3.1419999999343418E-2</c:v>
                </c:pt>
                <c:pt idx="457">
                  <c:v>-3.2650400004058611E-2</c:v>
                </c:pt>
                <c:pt idx="458">
                  <c:v>-3.2303200030582957E-2</c:v>
                </c:pt>
                <c:pt idx="459">
                  <c:v>-3.1903199778753333E-2</c:v>
                </c:pt>
                <c:pt idx="460">
                  <c:v>-3.1603199822711758E-2</c:v>
                </c:pt>
                <c:pt idx="461">
                  <c:v>-3.3855199835670646E-2</c:v>
                </c:pt>
                <c:pt idx="462">
                  <c:v>-3.2755199841631111E-2</c:v>
                </c:pt>
                <c:pt idx="463">
                  <c:v>-3.2455199885589536E-2</c:v>
                </c:pt>
                <c:pt idx="464">
                  <c:v>-3.0912800044461619E-2</c:v>
                </c:pt>
                <c:pt idx="465">
                  <c:v>-3.2131200030562468E-2</c:v>
                </c:pt>
                <c:pt idx="466">
                  <c:v>-3.1131199866649695E-2</c:v>
                </c:pt>
                <c:pt idx="467">
                  <c:v>-2.9131200004485436E-2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8B-47C4-A7AA-34D839B7FF5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Active!$L$21:$L$475</c:f>
              <c:numCache>
                <c:formatCode>General</c:formatCode>
                <c:ptCount val="4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8B-47C4-A7AA-34D839B7FF5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Active!$M$21:$M$475</c:f>
              <c:numCache>
                <c:formatCode>General</c:formatCode>
                <c:ptCount val="4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8B-47C4-A7AA-34D839B7FF5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Active!$F$21:$F$475</c:f>
              <c:numCache>
                <c:formatCode>General</c:formatCode>
                <c:ptCount val="455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</c:numCache>
            </c:numRef>
          </c:xVal>
          <c:yVal>
            <c:numRef>
              <c:f>Active!$N$21:$N$475</c:f>
              <c:numCache>
                <c:formatCode>General</c:formatCode>
                <c:ptCount val="4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8B-47C4-A7AA-34D839B7FF5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Active!$F$21:$F$800</c:f>
              <c:numCache>
                <c:formatCode>General</c:formatCode>
                <c:ptCount val="780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  <c:pt idx="455">
                  <c:v>21990</c:v>
                </c:pt>
                <c:pt idx="456">
                  <c:v>22175</c:v>
                </c:pt>
                <c:pt idx="457">
                  <c:v>22181</c:v>
                </c:pt>
                <c:pt idx="458">
                  <c:v>23073</c:v>
                </c:pt>
                <c:pt idx="459">
                  <c:v>23073</c:v>
                </c:pt>
                <c:pt idx="460">
                  <c:v>23073</c:v>
                </c:pt>
                <c:pt idx="461">
                  <c:v>23103</c:v>
                </c:pt>
                <c:pt idx="462">
                  <c:v>23103</c:v>
                </c:pt>
                <c:pt idx="463">
                  <c:v>23103</c:v>
                </c:pt>
                <c:pt idx="464">
                  <c:v>23104.5</c:v>
                </c:pt>
                <c:pt idx="465">
                  <c:v>23118</c:v>
                </c:pt>
                <c:pt idx="466">
                  <c:v>23118</c:v>
                </c:pt>
                <c:pt idx="467">
                  <c:v>23118</c:v>
                </c:pt>
              </c:numCache>
            </c:numRef>
          </c:xVal>
          <c:yVal>
            <c:numRef>
              <c:f>Active!$O$21:$O$800</c:f>
              <c:numCache>
                <c:formatCode>General</c:formatCode>
                <c:ptCount val="780"/>
                <c:pt idx="373">
                  <c:v>7.189034829486813E-3</c:v>
                </c:pt>
                <c:pt idx="401">
                  <c:v>2.5958914118090134E-3</c:v>
                </c:pt>
                <c:pt idx="402">
                  <c:v>2.5958914118090134E-3</c:v>
                </c:pt>
                <c:pt idx="403">
                  <c:v>2.5958914118090134E-3</c:v>
                </c:pt>
                <c:pt idx="404">
                  <c:v>2.5958914118090134E-3</c:v>
                </c:pt>
                <c:pt idx="405">
                  <c:v>2.5958914118090134E-3</c:v>
                </c:pt>
                <c:pt idx="406">
                  <c:v>2.5874533038769652E-3</c:v>
                </c:pt>
                <c:pt idx="407">
                  <c:v>2.5874533038769652E-3</c:v>
                </c:pt>
                <c:pt idx="408">
                  <c:v>2.5874533038769652E-3</c:v>
                </c:pt>
                <c:pt idx="409">
                  <c:v>2.579015195944917E-3</c:v>
                </c:pt>
                <c:pt idx="410">
                  <c:v>2.579015195944917E-3</c:v>
                </c:pt>
                <c:pt idx="411">
                  <c:v>2.579015195944917E-3</c:v>
                </c:pt>
                <c:pt idx="412">
                  <c:v>2.5424500615727139E-3</c:v>
                </c:pt>
                <c:pt idx="413">
                  <c:v>2.538231007606688E-3</c:v>
                </c:pt>
                <c:pt idx="414">
                  <c:v>2.5368246562846829E-3</c:v>
                </c:pt>
                <c:pt idx="415">
                  <c:v>1.0798446866844974E-3</c:v>
                </c:pt>
                <c:pt idx="416">
                  <c:v>1.0798446866844974E-3</c:v>
                </c:pt>
                <c:pt idx="417">
                  <c:v>1.0798446866844974E-3</c:v>
                </c:pt>
                <c:pt idx="418">
                  <c:v>1.0798446866844974E-3</c:v>
                </c:pt>
                <c:pt idx="419">
                  <c:v>1.0798446866844974E-3</c:v>
                </c:pt>
                <c:pt idx="420">
                  <c:v>1.0798446866844974E-3</c:v>
                </c:pt>
                <c:pt idx="421">
                  <c:v>1.046092254956308E-3</c:v>
                </c:pt>
                <c:pt idx="422">
                  <c:v>-3.5358003521454261E-3</c:v>
                </c:pt>
                <c:pt idx="423">
                  <c:v>-3.5358003521454261E-3</c:v>
                </c:pt>
                <c:pt idx="424">
                  <c:v>-3.5358003521454261E-3</c:v>
                </c:pt>
                <c:pt idx="425">
                  <c:v>-3.5358003521454261E-3</c:v>
                </c:pt>
                <c:pt idx="426">
                  <c:v>-3.5358003521454261E-3</c:v>
                </c:pt>
                <c:pt idx="427">
                  <c:v>-3.5358003521454261E-3</c:v>
                </c:pt>
                <c:pt idx="428">
                  <c:v>-3.5358003521454261E-3</c:v>
                </c:pt>
                <c:pt idx="429">
                  <c:v>-3.5358003521454261E-3</c:v>
                </c:pt>
                <c:pt idx="430">
                  <c:v>-3.5358003521454261E-3</c:v>
                </c:pt>
                <c:pt idx="431">
                  <c:v>-3.5358003521454261E-3</c:v>
                </c:pt>
                <c:pt idx="432">
                  <c:v>-3.5358003521454261E-3</c:v>
                </c:pt>
                <c:pt idx="433">
                  <c:v>-3.5358003521454261E-3</c:v>
                </c:pt>
                <c:pt idx="434">
                  <c:v>-5.3696824760437294E-3</c:v>
                </c:pt>
                <c:pt idx="435">
                  <c:v>-6.7900973112717082E-3</c:v>
                </c:pt>
                <c:pt idx="436">
                  <c:v>-1.1346675594577301E-2</c:v>
                </c:pt>
                <c:pt idx="437">
                  <c:v>-1.2921789075226144E-2</c:v>
                </c:pt>
                <c:pt idx="438">
                  <c:v>-1.2930227183158196E-2</c:v>
                </c:pt>
                <c:pt idx="439">
                  <c:v>-1.5858250635578639E-2</c:v>
                </c:pt>
                <c:pt idx="440">
                  <c:v>-1.7453053034735596E-2</c:v>
                </c:pt>
                <c:pt idx="441">
                  <c:v>-2.2057447262989461E-2</c:v>
                </c:pt>
                <c:pt idx="442">
                  <c:v>-2.2108075910581743E-2</c:v>
                </c:pt>
                <c:pt idx="443">
                  <c:v>-2.5413001517300308E-2</c:v>
                </c:pt>
                <c:pt idx="444">
                  <c:v>-2.5413001517300308E-2</c:v>
                </c:pt>
                <c:pt idx="445">
                  <c:v>-2.6660435139921317E-2</c:v>
                </c:pt>
                <c:pt idx="446">
                  <c:v>-2.7121718373539907E-2</c:v>
                </c:pt>
                <c:pt idx="447">
                  <c:v>-2.9879573315997398E-2</c:v>
                </c:pt>
                <c:pt idx="448">
                  <c:v>-3.1249359503633087E-2</c:v>
                </c:pt>
                <c:pt idx="449">
                  <c:v>-3.1249359503633087E-2</c:v>
                </c:pt>
                <c:pt idx="450">
                  <c:v>-3.1249359503633087E-2</c:v>
                </c:pt>
                <c:pt idx="451">
                  <c:v>-3.1409683554341997E-2</c:v>
                </c:pt>
                <c:pt idx="452">
                  <c:v>-3.1456093147968253E-2</c:v>
                </c:pt>
                <c:pt idx="453">
                  <c:v>-3.1456093147968253E-2</c:v>
                </c:pt>
                <c:pt idx="454">
                  <c:v>-3.1456093147968253E-2</c:v>
                </c:pt>
                <c:pt idx="455">
                  <c:v>-3.2911666766246434E-2</c:v>
                </c:pt>
                <c:pt idx="456">
                  <c:v>-3.3432016755389343E-2</c:v>
                </c:pt>
                <c:pt idx="457">
                  <c:v>-3.3448892971253447E-2</c:v>
                </c:pt>
                <c:pt idx="458">
                  <c:v>-3.5957823729715538E-2</c:v>
                </c:pt>
                <c:pt idx="459">
                  <c:v>-3.5957823729715538E-2</c:v>
                </c:pt>
                <c:pt idx="460">
                  <c:v>-3.5957823729715538E-2</c:v>
                </c:pt>
                <c:pt idx="461">
                  <c:v>-3.6042204809036013E-2</c:v>
                </c:pt>
                <c:pt idx="462">
                  <c:v>-3.6042204809036013E-2</c:v>
                </c:pt>
                <c:pt idx="463">
                  <c:v>-3.6042204809036013E-2</c:v>
                </c:pt>
                <c:pt idx="464">
                  <c:v>-3.6046423863002039E-2</c:v>
                </c:pt>
                <c:pt idx="465">
                  <c:v>-3.6084395348696258E-2</c:v>
                </c:pt>
                <c:pt idx="466">
                  <c:v>-3.6084395348696258E-2</c:v>
                </c:pt>
                <c:pt idx="467">
                  <c:v>-3.6084395348696258E-2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8B-47C4-A7AA-34D839B7FF5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dPt>
            <c:idx val="447"/>
            <c:marker>
              <c:spPr>
                <a:noFill/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0CD8-4CE9-A9AB-7B8CB78D7BAF}"/>
              </c:ext>
            </c:extLst>
          </c:dPt>
          <c:dPt>
            <c:idx val="455"/>
            <c:marker>
              <c:spPr>
                <a:noFill/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CD8-4CE9-A9AB-7B8CB78D7BAF}"/>
              </c:ext>
            </c:extLst>
          </c:dPt>
          <c:dPt>
            <c:idx val="467"/>
            <c:marker>
              <c:spPr>
                <a:noFill/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CD8-4CE9-A9AB-7B8CB78D7BAF}"/>
              </c:ext>
            </c:extLst>
          </c:dPt>
          <c:xVal>
            <c:numRef>
              <c:f>Active!$F$21:$F$800</c:f>
              <c:numCache>
                <c:formatCode>General</c:formatCode>
                <c:ptCount val="780"/>
                <c:pt idx="0">
                  <c:v>-39162</c:v>
                </c:pt>
                <c:pt idx="1">
                  <c:v>-39156</c:v>
                </c:pt>
                <c:pt idx="2">
                  <c:v>-39132</c:v>
                </c:pt>
                <c:pt idx="3">
                  <c:v>-39126</c:v>
                </c:pt>
                <c:pt idx="4">
                  <c:v>-39007</c:v>
                </c:pt>
                <c:pt idx="5">
                  <c:v>-38995</c:v>
                </c:pt>
                <c:pt idx="6">
                  <c:v>-38956</c:v>
                </c:pt>
                <c:pt idx="7">
                  <c:v>-38563</c:v>
                </c:pt>
                <c:pt idx="8">
                  <c:v>-38551</c:v>
                </c:pt>
                <c:pt idx="9">
                  <c:v>-38339</c:v>
                </c:pt>
                <c:pt idx="10">
                  <c:v>-37304</c:v>
                </c:pt>
                <c:pt idx="11">
                  <c:v>-37293.5</c:v>
                </c:pt>
                <c:pt idx="12">
                  <c:v>-37292</c:v>
                </c:pt>
                <c:pt idx="13">
                  <c:v>-37292</c:v>
                </c:pt>
                <c:pt idx="14">
                  <c:v>-37263.5</c:v>
                </c:pt>
                <c:pt idx="15">
                  <c:v>-37262</c:v>
                </c:pt>
                <c:pt idx="16">
                  <c:v>-36753</c:v>
                </c:pt>
                <c:pt idx="17">
                  <c:v>-36735</c:v>
                </c:pt>
                <c:pt idx="18">
                  <c:v>-36729</c:v>
                </c:pt>
                <c:pt idx="19">
                  <c:v>-36708</c:v>
                </c:pt>
                <c:pt idx="20">
                  <c:v>-36702</c:v>
                </c:pt>
                <c:pt idx="21">
                  <c:v>-36696</c:v>
                </c:pt>
                <c:pt idx="22">
                  <c:v>-36693</c:v>
                </c:pt>
                <c:pt idx="23">
                  <c:v>-36690</c:v>
                </c:pt>
                <c:pt idx="24">
                  <c:v>-36687</c:v>
                </c:pt>
                <c:pt idx="25">
                  <c:v>-36684</c:v>
                </c:pt>
                <c:pt idx="26">
                  <c:v>-36681</c:v>
                </c:pt>
                <c:pt idx="27">
                  <c:v>-36675</c:v>
                </c:pt>
                <c:pt idx="28">
                  <c:v>-30898</c:v>
                </c:pt>
                <c:pt idx="29">
                  <c:v>-30868</c:v>
                </c:pt>
                <c:pt idx="30">
                  <c:v>-30264</c:v>
                </c:pt>
                <c:pt idx="31">
                  <c:v>-30117</c:v>
                </c:pt>
                <c:pt idx="32">
                  <c:v>-30099</c:v>
                </c:pt>
                <c:pt idx="33">
                  <c:v>-30096</c:v>
                </c:pt>
                <c:pt idx="34">
                  <c:v>-30090</c:v>
                </c:pt>
                <c:pt idx="35">
                  <c:v>-29832</c:v>
                </c:pt>
                <c:pt idx="36">
                  <c:v>-29826</c:v>
                </c:pt>
                <c:pt idx="37">
                  <c:v>-29790</c:v>
                </c:pt>
                <c:pt idx="38">
                  <c:v>-29745</c:v>
                </c:pt>
                <c:pt idx="39">
                  <c:v>-29620</c:v>
                </c:pt>
                <c:pt idx="40">
                  <c:v>-29563</c:v>
                </c:pt>
                <c:pt idx="41">
                  <c:v>-29542</c:v>
                </c:pt>
                <c:pt idx="42">
                  <c:v>-29248</c:v>
                </c:pt>
                <c:pt idx="43">
                  <c:v>-29245</c:v>
                </c:pt>
                <c:pt idx="44">
                  <c:v>-29242</c:v>
                </c:pt>
                <c:pt idx="45">
                  <c:v>-29233</c:v>
                </c:pt>
                <c:pt idx="46">
                  <c:v>-29120</c:v>
                </c:pt>
                <c:pt idx="47">
                  <c:v>-29069</c:v>
                </c:pt>
                <c:pt idx="48">
                  <c:v>-28982</c:v>
                </c:pt>
                <c:pt idx="49">
                  <c:v>-28643</c:v>
                </c:pt>
                <c:pt idx="50">
                  <c:v>-28636</c:v>
                </c:pt>
                <c:pt idx="51">
                  <c:v>-28635</c:v>
                </c:pt>
                <c:pt idx="52">
                  <c:v>-28506</c:v>
                </c:pt>
                <c:pt idx="53">
                  <c:v>-28500</c:v>
                </c:pt>
                <c:pt idx="54">
                  <c:v>-28500</c:v>
                </c:pt>
                <c:pt idx="55">
                  <c:v>-28494</c:v>
                </c:pt>
                <c:pt idx="56">
                  <c:v>-28458</c:v>
                </c:pt>
                <c:pt idx="57">
                  <c:v>-28449</c:v>
                </c:pt>
                <c:pt idx="58">
                  <c:v>-28179</c:v>
                </c:pt>
                <c:pt idx="59">
                  <c:v>-28119</c:v>
                </c:pt>
                <c:pt idx="60">
                  <c:v>-28119</c:v>
                </c:pt>
                <c:pt idx="61">
                  <c:v>-28045</c:v>
                </c:pt>
                <c:pt idx="62">
                  <c:v>-28033</c:v>
                </c:pt>
                <c:pt idx="63">
                  <c:v>-28018</c:v>
                </c:pt>
                <c:pt idx="64">
                  <c:v>-28006</c:v>
                </c:pt>
                <c:pt idx="65">
                  <c:v>-27961</c:v>
                </c:pt>
                <c:pt idx="66">
                  <c:v>-27937</c:v>
                </c:pt>
                <c:pt idx="67">
                  <c:v>-27934</c:v>
                </c:pt>
                <c:pt idx="68">
                  <c:v>-27922</c:v>
                </c:pt>
                <c:pt idx="69">
                  <c:v>-27874</c:v>
                </c:pt>
                <c:pt idx="70">
                  <c:v>-27434</c:v>
                </c:pt>
                <c:pt idx="71">
                  <c:v>-27431</c:v>
                </c:pt>
                <c:pt idx="72">
                  <c:v>-27044</c:v>
                </c:pt>
                <c:pt idx="73">
                  <c:v>-26993</c:v>
                </c:pt>
                <c:pt idx="74">
                  <c:v>-26990</c:v>
                </c:pt>
                <c:pt idx="75">
                  <c:v>-25987</c:v>
                </c:pt>
                <c:pt idx="76">
                  <c:v>-25966</c:v>
                </c:pt>
                <c:pt idx="77">
                  <c:v>-25954</c:v>
                </c:pt>
                <c:pt idx="78">
                  <c:v>-25930</c:v>
                </c:pt>
                <c:pt idx="79">
                  <c:v>-25909</c:v>
                </c:pt>
                <c:pt idx="80">
                  <c:v>-25736</c:v>
                </c:pt>
                <c:pt idx="81">
                  <c:v>-25733</c:v>
                </c:pt>
                <c:pt idx="82">
                  <c:v>-25697</c:v>
                </c:pt>
                <c:pt idx="83">
                  <c:v>-25209</c:v>
                </c:pt>
                <c:pt idx="84">
                  <c:v>-25206</c:v>
                </c:pt>
                <c:pt idx="85">
                  <c:v>-25203</c:v>
                </c:pt>
                <c:pt idx="86">
                  <c:v>-25182</c:v>
                </c:pt>
                <c:pt idx="87">
                  <c:v>-25176</c:v>
                </c:pt>
                <c:pt idx="88">
                  <c:v>-24819</c:v>
                </c:pt>
                <c:pt idx="89">
                  <c:v>-24813</c:v>
                </c:pt>
                <c:pt idx="90">
                  <c:v>-24810</c:v>
                </c:pt>
                <c:pt idx="91">
                  <c:v>-24804</c:v>
                </c:pt>
                <c:pt idx="92">
                  <c:v>-24777</c:v>
                </c:pt>
                <c:pt idx="93">
                  <c:v>-24768</c:v>
                </c:pt>
                <c:pt idx="94">
                  <c:v>-24763</c:v>
                </c:pt>
                <c:pt idx="95">
                  <c:v>-24223</c:v>
                </c:pt>
                <c:pt idx="96">
                  <c:v>-24179</c:v>
                </c:pt>
                <c:pt idx="97">
                  <c:v>-23744</c:v>
                </c:pt>
                <c:pt idx="98">
                  <c:v>-23583</c:v>
                </c:pt>
                <c:pt idx="99">
                  <c:v>-23565</c:v>
                </c:pt>
                <c:pt idx="100">
                  <c:v>-23559</c:v>
                </c:pt>
                <c:pt idx="101">
                  <c:v>-23217</c:v>
                </c:pt>
                <c:pt idx="102">
                  <c:v>-23166</c:v>
                </c:pt>
                <c:pt idx="103">
                  <c:v>-23124</c:v>
                </c:pt>
                <c:pt idx="104">
                  <c:v>-23094</c:v>
                </c:pt>
                <c:pt idx="105">
                  <c:v>-23044</c:v>
                </c:pt>
                <c:pt idx="106">
                  <c:v>-23041</c:v>
                </c:pt>
                <c:pt idx="107">
                  <c:v>-23035</c:v>
                </c:pt>
                <c:pt idx="108">
                  <c:v>-23023</c:v>
                </c:pt>
                <c:pt idx="109">
                  <c:v>-22627</c:v>
                </c:pt>
                <c:pt idx="110">
                  <c:v>-22418</c:v>
                </c:pt>
                <c:pt idx="111">
                  <c:v>-20780</c:v>
                </c:pt>
                <c:pt idx="112">
                  <c:v>-19169</c:v>
                </c:pt>
                <c:pt idx="113">
                  <c:v>-18022</c:v>
                </c:pt>
                <c:pt idx="114">
                  <c:v>-17496</c:v>
                </c:pt>
                <c:pt idx="115">
                  <c:v>-16936</c:v>
                </c:pt>
                <c:pt idx="116">
                  <c:v>-16405</c:v>
                </c:pt>
                <c:pt idx="117">
                  <c:v>-14812</c:v>
                </c:pt>
                <c:pt idx="118">
                  <c:v>-14432</c:v>
                </c:pt>
                <c:pt idx="119">
                  <c:v>-13660</c:v>
                </c:pt>
                <c:pt idx="120">
                  <c:v>-13091</c:v>
                </c:pt>
                <c:pt idx="121">
                  <c:v>-12588</c:v>
                </c:pt>
                <c:pt idx="122">
                  <c:v>-8766</c:v>
                </c:pt>
                <c:pt idx="123">
                  <c:v>-8203</c:v>
                </c:pt>
                <c:pt idx="124">
                  <c:v>-8200</c:v>
                </c:pt>
                <c:pt idx="125">
                  <c:v>-6610</c:v>
                </c:pt>
                <c:pt idx="126">
                  <c:v>-6589</c:v>
                </c:pt>
                <c:pt idx="127">
                  <c:v>-6586</c:v>
                </c:pt>
                <c:pt idx="128">
                  <c:v>-6583</c:v>
                </c:pt>
                <c:pt idx="129">
                  <c:v>-6550</c:v>
                </c:pt>
                <c:pt idx="130">
                  <c:v>-6547</c:v>
                </c:pt>
                <c:pt idx="131">
                  <c:v>-6547</c:v>
                </c:pt>
                <c:pt idx="132">
                  <c:v>-6544</c:v>
                </c:pt>
                <c:pt idx="133">
                  <c:v>-6541</c:v>
                </c:pt>
                <c:pt idx="134">
                  <c:v>-6538</c:v>
                </c:pt>
                <c:pt idx="135">
                  <c:v>-6517</c:v>
                </c:pt>
                <c:pt idx="136">
                  <c:v>-6514</c:v>
                </c:pt>
                <c:pt idx="137">
                  <c:v>-6074</c:v>
                </c:pt>
                <c:pt idx="138">
                  <c:v>-6053</c:v>
                </c:pt>
                <c:pt idx="139">
                  <c:v>-6050</c:v>
                </c:pt>
                <c:pt idx="140">
                  <c:v>-6044</c:v>
                </c:pt>
                <c:pt idx="141">
                  <c:v>-6041</c:v>
                </c:pt>
                <c:pt idx="142">
                  <c:v>-6026</c:v>
                </c:pt>
                <c:pt idx="143">
                  <c:v>-6014</c:v>
                </c:pt>
                <c:pt idx="144">
                  <c:v>-5981</c:v>
                </c:pt>
                <c:pt idx="145">
                  <c:v>-5978</c:v>
                </c:pt>
                <c:pt idx="146">
                  <c:v>-5978</c:v>
                </c:pt>
                <c:pt idx="147">
                  <c:v>-5960</c:v>
                </c:pt>
                <c:pt idx="148">
                  <c:v>-5517</c:v>
                </c:pt>
                <c:pt idx="149">
                  <c:v>-5514</c:v>
                </c:pt>
                <c:pt idx="150">
                  <c:v>-5505</c:v>
                </c:pt>
                <c:pt idx="151">
                  <c:v>-5481</c:v>
                </c:pt>
                <c:pt idx="152">
                  <c:v>-5469</c:v>
                </c:pt>
                <c:pt idx="153">
                  <c:v>-5466</c:v>
                </c:pt>
                <c:pt idx="154">
                  <c:v>-5439</c:v>
                </c:pt>
                <c:pt idx="155">
                  <c:v>-5436</c:v>
                </c:pt>
                <c:pt idx="156">
                  <c:v>-5427</c:v>
                </c:pt>
                <c:pt idx="157">
                  <c:v>-5421</c:v>
                </c:pt>
                <c:pt idx="158">
                  <c:v>-5403</c:v>
                </c:pt>
                <c:pt idx="159">
                  <c:v>-5400</c:v>
                </c:pt>
                <c:pt idx="160">
                  <c:v>-4951</c:v>
                </c:pt>
                <c:pt idx="161">
                  <c:v>-4939</c:v>
                </c:pt>
                <c:pt idx="162">
                  <c:v>-4939</c:v>
                </c:pt>
                <c:pt idx="163">
                  <c:v>-4939</c:v>
                </c:pt>
                <c:pt idx="164">
                  <c:v>-4939</c:v>
                </c:pt>
                <c:pt idx="165">
                  <c:v>-4939</c:v>
                </c:pt>
                <c:pt idx="166">
                  <c:v>-4930</c:v>
                </c:pt>
                <c:pt idx="167">
                  <c:v>-4930</c:v>
                </c:pt>
                <c:pt idx="168">
                  <c:v>-4909</c:v>
                </c:pt>
                <c:pt idx="169">
                  <c:v>-4906</c:v>
                </c:pt>
                <c:pt idx="170">
                  <c:v>-4900</c:v>
                </c:pt>
                <c:pt idx="171">
                  <c:v>-4891</c:v>
                </c:pt>
                <c:pt idx="172">
                  <c:v>-4885</c:v>
                </c:pt>
                <c:pt idx="173">
                  <c:v>-4870</c:v>
                </c:pt>
                <c:pt idx="174">
                  <c:v>-4870</c:v>
                </c:pt>
                <c:pt idx="175">
                  <c:v>-4397</c:v>
                </c:pt>
                <c:pt idx="176">
                  <c:v>-4379</c:v>
                </c:pt>
                <c:pt idx="177">
                  <c:v>-4370</c:v>
                </c:pt>
                <c:pt idx="178">
                  <c:v>-4367</c:v>
                </c:pt>
                <c:pt idx="179">
                  <c:v>-4358</c:v>
                </c:pt>
                <c:pt idx="180">
                  <c:v>-4340</c:v>
                </c:pt>
                <c:pt idx="181">
                  <c:v>-4334</c:v>
                </c:pt>
                <c:pt idx="182">
                  <c:v>-4331</c:v>
                </c:pt>
                <c:pt idx="183">
                  <c:v>-4328</c:v>
                </c:pt>
                <c:pt idx="184">
                  <c:v>-3870</c:v>
                </c:pt>
                <c:pt idx="185">
                  <c:v>-3858</c:v>
                </c:pt>
                <c:pt idx="186">
                  <c:v>-3843</c:v>
                </c:pt>
                <c:pt idx="187">
                  <c:v>-3831</c:v>
                </c:pt>
                <c:pt idx="188">
                  <c:v>-3828</c:v>
                </c:pt>
                <c:pt idx="189">
                  <c:v>-3828</c:v>
                </c:pt>
                <c:pt idx="190">
                  <c:v>-3819</c:v>
                </c:pt>
                <c:pt idx="191">
                  <c:v>-3795</c:v>
                </c:pt>
                <c:pt idx="192">
                  <c:v>-3795</c:v>
                </c:pt>
                <c:pt idx="193">
                  <c:v>-3792</c:v>
                </c:pt>
                <c:pt idx="194">
                  <c:v>-3792</c:v>
                </c:pt>
                <c:pt idx="195">
                  <c:v>-3786</c:v>
                </c:pt>
                <c:pt idx="196">
                  <c:v>-3780</c:v>
                </c:pt>
                <c:pt idx="197">
                  <c:v>-3774</c:v>
                </c:pt>
                <c:pt idx="198">
                  <c:v>-3732</c:v>
                </c:pt>
                <c:pt idx="199">
                  <c:v>-3504</c:v>
                </c:pt>
                <c:pt idx="200">
                  <c:v>-3280</c:v>
                </c:pt>
                <c:pt idx="201">
                  <c:v>-3259</c:v>
                </c:pt>
                <c:pt idx="202">
                  <c:v>-3235</c:v>
                </c:pt>
                <c:pt idx="203">
                  <c:v>-3223</c:v>
                </c:pt>
                <c:pt idx="204">
                  <c:v>-3223</c:v>
                </c:pt>
                <c:pt idx="205">
                  <c:v>-3214</c:v>
                </c:pt>
                <c:pt idx="206">
                  <c:v>-3211</c:v>
                </c:pt>
                <c:pt idx="207">
                  <c:v>-3211</c:v>
                </c:pt>
                <c:pt idx="208">
                  <c:v>-3205</c:v>
                </c:pt>
                <c:pt idx="209">
                  <c:v>-3190</c:v>
                </c:pt>
                <c:pt idx="210">
                  <c:v>-3190</c:v>
                </c:pt>
                <c:pt idx="211">
                  <c:v>-2929</c:v>
                </c:pt>
                <c:pt idx="212">
                  <c:v>-2732</c:v>
                </c:pt>
                <c:pt idx="213">
                  <c:v>-2729</c:v>
                </c:pt>
                <c:pt idx="214">
                  <c:v>-2723</c:v>
                </c:pt>
                <c:pt idx="215">
                  <c:v>-2723</c:v>
                </c:pt>
                <c:pt idx="216">
                  <c:v>-2708</c:v>
                </c:pt>
                <c:pt idx="217">
                  <c:v>-2360</c:v>
                </c:pt>
                <c:pt idx="218">
                  <c:v>-2357</c:v>
                </c:pt>
                <c:pt idx="219">
                  <c:v>-2181</c:v>
                </c:pt>
                <c:pt idx="220">
                  <c:v>-2178</c:v>
                </c:pt>
                <c:pt idx="221">
                  <c:v>-2175</c:v>
                </c:pt>
                <c:pt idx="222">
                  <c:v>-2169</c:v>
                </c:pt>
                <c:pt idx="223">
                  <c:v>-2145</c:v>
                </c:pt>
                <c:pt idx="224">
                  <c:v>-2139</c:v>
                </c:pt>
                <c:pt idx="225">
                  <c:v>-2139</c:v>
                </c:pt>
                <c:pt idx="226">
                  <c:v>-2121</c:v>
                </c:pt>
                <c:pt idx="227">
                  <c:v>-1624</c:v>
                </c:pt>
                <c:pt idx="228">
                  <c:v>-1621</c:v>
                </c:pt>
                <c:pt idx="229">
                  <c:v>-1618</c:v>
                </c:pt>
                <c:pt idx="230">
                  <c:v>-1576</c:v>
                </c:pt>
                <c:pt idx="231">
                  <c:v>-1573</c:v>
                </c:pt>
                <c:pt idx="232">
                  <c:v>-1573</c:v>
                </c:pt>
                <c:pt idx="233">
                  <c:v>-1564</c:v>
                </c:pt>
                <c:pt idx="234">
                  <c:v>-1558</c:v>
                </c:pt>
                <c:pt idx="235">
                  <c:v>-1558</c:v>
                </c:pt>
                <c:pt idx="236">
                  <c:v>-1291</c:v>
                </c:pt>
                <c:pt idx="237">
                  <c:v>-1070</c:v>
                </c:pt>
                <c:pt idx="238">
                  <c:v>-1061</c:v>
                </c:pt>
                <c:pt idx="239">
                  <c:v>-1061</c:v>
                </c:pt>
                <c:pt idx="240">
                  <c:v>-1058</c:v>
                </c:pt>
                <c:pt idx="241">
                  <c:v>-1046</c:v>
                </c:pt>
                <c:pt idx="242">
                  <c:v>-1028</c:v>
                </c:pt>
                <c:pt idx="243">
                  <c:v>-540</c:v>
                </c:pt>
                <c:pt idx="244">
                  <c:v>-534</c:v>
                </c:pt>
                <c:pt idx="245">
                  <c:v>-486</c:v>
                </c:pt>
                <c:pt idx="246">
                  <c:v>-486</c:v>
                </c:pt>
                <c:pt idx="247">
                  <c:v>-483</c:v>
                </c:pt>
                <c:pt idx="248">
                  <c:v>-471</c:v>
                </c:pt>
                <c:pt idx="249">
                  <c:v>-462</c:v>
                </c:pt>
                <c:pt idx="250">
                  <c:v>-453</c:v>
                </c:pt>
                <c:pt idx="251">
                  <c:v>0</c:v>
                </c:pt>
                <c:pt idx="252">
                  <c:v>8</c:v>
                </c:pt>
                <c:pt idx="253">
                  <c:v>20</c:v>
                </c:pt>
                <c:pt idx="254">
                  <c:v>23</c:v>
                </c:pt>
                <c:pt idx="255">
                  <c:v>32</c:v>
                </c:pt>
                <c:pt idx="256">
                  <c:v>32.5</c:v>
                </c:pt>
                <c:pt idx="257">
                  <c:v>44</c:v>
                </c:pt>
                <c:pt idx="258">
                  <c:v>50</c:v>
                </c:pt>
                <c:pt idx="259">
                  <c:v>50</c:v>
                </c:pt>
                <c:pt idx="260">
                  <c:v>59</c:v>
                </c:pt>
                <c:pt idx="261">
                  <c:v>71</c:v>
                </c:pt>
                <c:pt idx="262">
                  <c:v>74</c:v>
                </c:pt>
                <c:pt idx="263">
                  <c:v>80</c:v>
                </c:pt>
                <c:pt idx="264">
                  <c:v>80</c:v>
                </c:pt>
                <c:pt idx="265">
                  <c:v>580</c:v>
                </c:pt>
                <c:pt idx="266">
                  <c:v>580</c:v>
                </c:pt>
                <c:pt idx="267">
                  <c:v>580</c:v>
                </c:pt>
                <c:pt idx="268">
                  <c:v>580</c:v>
                </c:pt>
                <c:pt idx="269">
                  <c:v>580</c:v>
                </c:pt>
                <c:pt idx="270">
                  <c:v>583</c:v>
                </c:pt>
                <c:pt idx="271">
                  <c:v>583</c:v>
                </c:pt>
                <c:pt idx="272">
                  <c:v>595</c:v>
                </c:pt>
                <c:pt idx="273">
                  <c:v>595</c:v>
                </c:pt>
                <c:pt idx="274">
                  <c:v>598</c:v>
                </c:pt>
                <c:pt idx="275">
                  <c:v>610</c:v>
                </c:pt>
                <c:pt idx="276">
                  <c:v>1092</c:v>
                </c:pt>
                <c:pt idx="277">
                  <c:v>1107</c:v>
                </c:pt>
                <c:pt idx="278">
                  <c:v>1113</c:v>
                </c:pt>
                <c:pt idx="279">
                  <c:v>1122</c:v>
                </c:pt>
                <c:pt idx="280">
                  <c:v>1143</c:v>
                </c:pt>
                <c:pt idx="281">
                  <c:v>1149</c:v>
                </c:pt>
                <c:pt idx="282">
                  <c:v>1173</c:v>
                </c:pt>
                <c:pt idx="283">
                  <c:v>1173</c:v>
                </c:pt>
                <c:pt idx="284">
                  <c:v>1182</c:v>
                </c:pt>
                <c:pt idx="285">
                  <c:v>1182</c:v>
                </c:pt>
                <c:pt idx="286">
                  <c:v>1188</c:v>
                </c:pt>
                <c:pt idx="287">
                  <c:v>1191</c:v>
                </c:pt>
                <c:pt idx="288">
                  <c:v>1194</c:v>
                </c:pt>
                <c:pt idx="289">
                  <c:v>1640</c:v>
                </c:pt>
                <c:pt idx="290">
                  <c:v>1646</c:v>
                </c:pt>
                <c:pt idx="291">
                  <c:v>1652</c:v>
                </c:pt>
                <c:pt idx="292">
                  <c:v>1721</c:v>
                </c:pt>
                <c:pt idx="293">
                  <c:v>2170</c:v>
                </c:pt>
                <c:pt idx="294">
                  <c:v>2182</c:v>
                </c:pt>
                <c:pt idx="295">
                  <c:v>2203</c:v>
                </c:pt>
                <c:pt idx="296">
                  <c:v>2206</c:v>
                </c:pt>
                <c:pt idx="297">
                  <c:v>2212</c:v>
                </c:pt>
                <c:pt idx="298">
                  <c:v>2224</c:v>
                </c:pt>
                <c:pt idx="299">
                  <c:v>2227</c:v>
                </c:pt>
                <c:pt idx="300">
                  <c:v>2251</c:v>
                </c:pt>
                <c:pt idx="301">
                  <c:v>2254</c:v>
                </c:pt>
                <c:pt idx="302">
                  <c:v>2272</c:v>
                </c:pt>
                <c:pt idx="303">
                  <c:v>2272</c:v>
                </c:pt>
                <c:pt idx="304">
                  <c:v>2280</c:v>
                </c:pt>
                <c:pt idx="305">
                  <c:v>2286</c:v>
                </c:pt>
                <c:pt idx="306">
                  <c:v>2286</c:v>
                </c:pt>
                <c:pt idx="307">
                  <c:v>2289</c:v>
                </c:pt>
                <c:pt idx="308">
                  <c:v>2760</c:v>
                </c:pt>
                <c:pt idx="309">
                  <c:v>2760</c:v>
                </c:pt>
                <c:pt idx="310">
                  <c:v>2760</c:v>
                </c:pt>
                <c:pt idx="311">
                  <c:v>2760</c:v>
                </c:pt>
                <c:pt idx="312">
                  <c:v>2790</c:v>
                </c:pt>
                <c:pt idx="313">
                  <c:v>2793</c:v>
                </c:pt>
                <c:pt idx="314">
                  <c:v>2802</c:v>
                </c:pt>
                <c:pt idx="315">
                  <c:v>2817</c:v>
                </c:pt>
                <c:pt idx="316">
                  <c:v>3279.5</c:v>
                </c:pt>
                <c:pt idx="317">
                  <c:v>3296</c:v>
                </c:pt>
                <c:pt idx="318">
                  <c:v>3329</c:v>
                </c:pt>
                <c:pt idx="319">
                  <c:v>3859</c:v>
                </c:pt>
                <c:pt idx="320">
                  <c:v>3859</c:v>
                </c:pt>
                <c:pt idx="321">
                  <c:v>3862</c:v>
                </c:pt>
                <c:pt idx="322">
                  <c:v>3868</c:v>
                </c:pt>
                <c:pt idx="323">
                  <c:v>3868</c:v>
                </c:pt>
                <c:pt idx="324">
                  <c:v>3868</c:v>
                </c:pt>
                <c:pt idx="325">
                  <c:v>3868</c:v>
                </c:pt>
                <c:pt idx="326">
                  <c:v>3868</c:v>
                </c:pt>
                <c:pt idx="327">
                  <c:v>3895</c:v>
                </c:pt>
                <c:pt idx="328">
                  <c:v>3904</c:v>
                </c:pt>
                <c:pt idx="329">
                  <c:v>4413</c:v>
                </c:pt>
                <c:pt idx="330">
                  <c:v>4422</c:v>
                </c:pt>
                <c:pt idx="331">
                  <c:v>4422</c:v>
                </c:pt>
                <c:pt idx="332">
                  <c:v>4422</c:v>
                </c:pt>
                <c:pt idx="333">
                  <c:v>4443</c:v>
                </c:pt>
                <c:pt idx="334">
                  <c:v>4449</c:v>
                </c:pt>
                <c:pt idx="335">
                  <c:v>4977.5</c:v>
                </c:pt>
                <c:pt idx="336">
                  <c:v>5506</c:v>
                </c:pt>
                <c:pt idx="337">
                  <c:v>5533</c:v>
                </c:pt>
                <c:pt idx="338">
                  <c:v>5554</c:v>
                </c:pt>
                <c:pt idx="339">
                  <c:v>6066</c:v>
                </c:pt>
                <c:pt idx="340">
                  <c:v>6066</c:v>
                </c:pt>
                <c:pt idx="341">
                  <c:v>6099</c:v>
                </c:pt>
                <c:pt idx="342">
                  <c:v>6605</c:v>
                </c:pt>
                <c:pt idx="343">
                  <c:v>6611</c:v>
                </c:pt>
                <c:pt idx="344">
                  <c:v>6611</c:v>
                </c:pt>
                <c:pt idx="345">
                  <c:v>6611</c:v>
                </c:pt>
                <c:pt idx="346">
                  <c:v>6611</c:v>
                </c:pt>
                <c:pt idx="347">
                  <c:v>6611</c:v>
                </c:pt>
                <c:pt idx="348">
                  <c:v>6611</c:v>
                </c:pt>
                <c:pt idx="349">
                  <c:v>6617</c:v>
                </c:pt>
                <c:pt idx="350">
                  <c:v>6617</c:v>
                </c:pt>
                <c:pt idx="351">
                  <c:v>6617</c:v>
                </c:pt>
                <c:pt idx="352">
                  <c:v>6617</c:v>
                </c:pt>
                <c:pt idx="353">
                  <c:v>6617</c:v>
                </c:pt>
                <c:pt idx="354">
                  <c:v>6617</c:v>
                </c:pt>
                <c:pt idx="355">
                  <c:v>6617</c:v>
                </c:pt>
                <c:pt idx="356">
                  <c:v>6617</c:v>
                </c:pt>
                <c:pt idx="357">
                  <c:v>6617</c:v>
                </c:pt>
                <c:pt idx="358">
                  <c:v>6626</c:v>
                </c:pt>
                <c:pt idx="359">
                  <c:v>6629</c:v>
                </c:pt>
                <c:pt idx="360">
                  <c:v>6664</c:v>
                </c:pt>
                <c:pt idx="361">
                  <c:v>6682</c:v>
                </c:pt>
                <c:pt idx="362">
                  <c:v>7195</c:v>
                </c:pt>
                <c:pt idx="363">
                  <c:v>7198</c:v>
                </c:pt>
                <c:pt idx="364">
                  <c:v>7198</c:v>
                </c:pt>
                <c:pt idx="365">
                  <c:v>7206</c:v>
                </c:pt>
                <c:pt idx="366">
                  <c:v>7716</c:v>
                </c:pt>
                <c:pt idx="367">
                  <c:v>7719</c:v>
                </c:pt>
                <c:pt idx="368">
                  <c:v>7722</c:v>
                </c:pt>
                <c:pt idx="369">
                  <c:v>7722</c:v>
                </c:pt>
                <c:pt idx="370">
                  <c:v>7722</c:v>
                </c:pt>
                <c:pt idx="371">
                  <c:v>7722</c:v>
                </c:pt>
                <c:pt idx="372">
                  <c:v>7733</c:v>
                </c:pt>
                <c:pt idx="373">
                  <c:v>7733</c:v>
                </c:pt>
                <c:pt idx="374">
                  <c:v>8261</c:v>
                </c:pt>
                <c:pt idx="375">
                  <c:v>8261</c:v>
                </c:pt>
                <c:pt idx="376">
                  <c:v>8261</c:v>
                </c:pt>
                <c:pt idx="377">
                  <c:v>8261</c:v>
                </c:pt>
                <c:pt idx="378">
                  <c:v>8261</c:v>
                </c:pt>
                <c:pt idx="379">
                  <c:v>8261</c:v>
                </c:pt>
                <c:pt idx="380">
                  <c:v>8261</c:v>
                </c:pt>
                <c:pt idx="381">
                  <c:v>8261</c:v>
                </c:pt>
                <c:pt idx="382">
                  <c:v>8261</c:v>
                </c:pt>
                <c:pt idx="383">
                  <c:v>8261</c:v>
                </c:pt>
                <c:pt idx="384">
                  <c:v>8267</c:v>
                </c:pt>
                <c:pt idx="385">
                  <c:v>8270</c:v>
                </c:pt>
                <c:pt idx="386">
                  <c:v>8270</c:v>
                </c:pt>
                <c:pt idx="387">
                  <c:v>8270</c:v>
                </c:pt>
                <c:pt idx="388">
                  <c:v>8270</c:v>
                </c:pt>
                <c:pt idx="389">
                  <c:v>8270</c:v>
                </c:pt>
                <c:pt idx="390">
                  <c:v>8270</c:v>
                </c:pt>
                <c:pt idx="391">
                  <c:v>8270</c:v>
                </c:pt>
                <c:pt idx="392">
                  <c:v>8276</c:v>
                </c:pt>
                <c:pt idx="393">
                  <c:v>8292</c:v>
                </c:pt>
                <c:pt idx="394">
                  <c:v>8298</c:v>
                </c:pt>
                <c:pt idx="395">
                  <c:v>8308.5</c:v>
                </c:pt>
                <c:pt idx="396">
                  <c:v>8806</c:v>
                </c:pt>
                <c:pt idx="397">
                  <c:v>8812</c:v>
                </c:pt>
                <c:pt idx="398">
                  <c:v>8827</c:v>
                </c:pt>
                <c:pt idx="399">
                  <c:v>8843</c:v>
                </c:pt>
                <c:pt idx="400">
                  <c:v>8848</c:v>
                </c:pt>
                <c:pt idx="401">
                  <c:v>9366</c:v>
                </c:pt>
                <c:pt idx="402">
                  <c:v>9366</c:v>
                </c:pt>
                <c:pt idx="403">
                  <c:v>9366</c:v>
                </c:pt>
                <c:pt idx="404">
                  <c:v>9366</c:v>
                </c:pt>
                <c:pt idx="405">
                  <c:v>9366</c:v>
                </c:pt>
                <c:pt idx="406">
                  <c:v>9369</c:v>
                </c:pt>
                <c:pt idx="407">
                  <c:v>9369</c:v>
                </c:pt>
                <c:pt idx="408">
                  <c:v>9369</c:v>
                </c:pt>
                <c:pt idx="409">
                  <c:v>9372</c:v>
                </c:pt>
                <c:pt idx="410">
                  <c:v>9372</c:v>
                </c:pt>
                <c:pt idx="411">
                  <c:v>9372</c:v>
                </c:pt>
                <c:pt idx="412">
                  <c:v>9385</c:v>
                </c:pt>
                <c:pt idx="413">
                  <c:v>9386.5</c:v>
                </c:pt>
                <c:pt idx="414">
                  <c:v>9387</c:v>
                </c:pt>
                <c:pt idx="415">
                  <c:v>9905</c:v>
                </c:pt>
                <c:pt idx="416">
                  <c:v>9905</c:v>
                </c:pt>
                <c:pt idx="417">
                  <c:v>9905</c:v>
                </c:pt>
                <c:pt idx="418">
                  <c:v>9905</c:v>
                </c:pt>
                <c:pt idx="419">
                  <c:v>9905</c:v>
                </c:pt>
                <c:pt idx="420">
                  <c:v>9905</c:v>
                </c:pt>
                <c:pt idx="421">
                  <c:v>9917</c:v>
                </c:pt>
                <c:pt idx="422">
                  <c:v>11546</c:v>
                </c:pt>
                <c:pt idx="423">
                  <c:v>11546</c:v>
                </c:pt>
                <c:pt idx="424">
                  <c:v>11546</c:v>
                </c:pt>
                <c:pt idx="425">
                  <c:v>11546</c:v>
                </c:pt>
                <c:pt idx="426">
                  <c:v>11546</c:v>
                </c:pt>
                <c:pt idx="427">
                  <c:v>11546</c:v>
                </c:pt>
                <c:pt idx="428">
                  <c:v>11546</c:v>
                </c:pt>
                <c:pt idx="429">
                  <c:v>11546</c:v>
                </c:pt>
                <c:pt idx="430">
                  <c:v>11546</c:v>
                </c:pt>
                <c:pt idx="431">
                  <c:v>11546</c:v>
                </c:pt>
                <c:pt idx="432">
                  <c:v>11546</c:v>
                </c:pt>
                <c:pt idx="433">
                  <c:v>11546</c:v>
                </c:pt>
                <c:pt idx="434">
                  <c:v>12198</c:v>
                </c:pt>
                <c:pt idx="435">
                  <c:v>12703</c:v>
                </c:pt>
                <c:pt idx="436">
                  <c:v>14323</c:v>
                </c:pt>
                <c:pt idx="437">
                  <c:v>14883</c:v>
                </c:pt>
                <c:pt idx="438">
                  <c:v>14886</c:v>
                </c:pt>
                <c:pt idx="439">
                  <c:v>15927</c:v>
                </c:pt>
                <c:pt idx="440">
                  <c:v>16494</c:v>
                </c:pt>
                <c:pt idx="441">
                  <c:v>18131</c:v>
                </c:pt>
                <c:pt idx="442">
                  <c:v>18149</c:v>
                </c:pt>
                <c:pt idx="443">
                  <c:v>19324</c:v>
                </c:pt>
                <c:pt idx="444">
                  <c:v>19324</c:v>
                </c:pt>
                <c:pt idx="445">
                  <c:v>19767.5</c:v>
                </c:pt>
                <c:pt idx="446">
                  <c:v>19931.5</c:v>
                </c:pt>
                <c:pt idx="447">
                  <c:v>20912</c:v>
                </c:pt>
                <c:pt idx="448">
                  <c:v>21399</c:v>
                </c:pt>
                <c:pt idx="449">
                  <c:v>21399</c:v>
                </c:pt>
                <c:pt idx="450">
                  <c:v>21399</c:v>
                </c:pt>
                <c:pt idx="451">
                  <c:v>21456</c:v>
                </c:pt>
                <c:pt idx="452">
                  <c:v>21472.5</c:v>
                </c:pt>
                <c:pt idx="453">
                  <c:v>21472.5</c:v>
                </c:pt>
                <c:pt idx="454">
                  <c:v>21472.5</c:v>
                </c:pt>
                <c:pt idx="455">
                  <c:v>21990</c:v>
                </c:pt>
                <c:pt idx="456">
                  <c:v>22175</c:v>
                </c:pt>
                <c:pt idx="457">
                  <c:v>22181</c:v>
                </c:pt>
                <c:pt idx="458">
                  <c:v>23073</c:v>
                </c:pt>
                <c:pt idx="459">
                  <c:v>23073</c:v>
                </c:pt>
                <c:pt idx="460">
                  <c:v>23073</c:v>
                </c:pt>
                <c:pt idx="461">
                  <c:v>23103</c:v>
                </c:pt>
                <c:pt idx="462">
                  <c:v>23103</c:v>
                </c:pt>
                <c:pt idx="463">
                  <c:v>23103</c:v>
                </c:pt>
                <c:pt idx="464">
                  <c:v>23104.5</c:v>
                </c:pt>
                <c:pt idx="465">
                  <c:v>23118</c:v>
                </c:pt>
                <c:pt idx="466">
                  <c:v>23118</c:v>
                </c:pt>
                <c:pt idx="467">
                  <c:v>23118</c:v>
                </c:pt>
              </c:numCache>
            </c:numRef>
          </c:xVal>
          <c:yVal>
            <c:numRef>
              <c:f>Active!$U$21:$U$800</c:f>
              <c:numCache>
                <c:formatCode>General</c:formatCode>
                <c:ptCount val="780"/>
                <c:pt idx="422">
                  <c:v>-1.1666400001558941E-2</c:v>
                </c:pt>
                <c:pt idx="423">
                  <c:v>-9.5664000036776997E-3</c:v>
                </c:pt>
                <c:pt idx="424">
                  <c:v>-7.5664000032702461E-3</c:v>
                </c:pt>
                <c:pt idx="426">
                  <c:v>1.3359999866224825E-4</c:v>
                </c:pt>
                <c:pt idx="427">
                  <c:v>8.335999955306761E-4</c:v>
                </c:pt>
                <c:pt idx="428">
                  <c:v>8.335999955306761E-4</c:v>
                </c:pt>
                <c:pt idx="429">
                  <c:v>8.335999955306761E-4</c:v>
                </c:pt>
                <c:pt idx="430">
                  <c:v>8.335999955306761E-4</c:v>
                </c:pt>
                <c:pt idx="431">
                  <c:v>2.2335999965434894E-3</c:v>
                </c:pt>
                <c:pt idx="432">
                  <c:v>4.3335999944247305E-3</c:v>
                </c:pt>
                <c:pt idx="433">
                  <c:v>4.3335999944247305E-3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E8B-47C4-A7AA-34D839B7F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2816"/>
        <c:axId val="1"/>
      </c:scatterChart>
      <c:valAx>
        <c:axId val="78645281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89522552455513"/>
              <c:y val="0.86250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556430446194225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28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603704883710341"/>
          <c:y val="0.93437499999999996"/>
          <c:w val="0.6469824539649080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381000</xdr:colOff>
      <xdr:row>0</xdr:row>
      <xdr:rowOff>0</xdr:rowOff>
    </xdr:from>
    <xdr:to>
      <xdr:col>27</xdr:col>
      <xdr:colOff>47625</xdr:colOff>
      <xdr:row>18</xdr:row>
      <xdr:rowOff>28575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5F227DB-1FE4-9FA0-876B-BB5AE3C29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0</xdr:row>
      <xdr:rowOff>0</xdr:rowOff>
    </xdr:from>
    <xdr:to>
      <xdr:col>17</xdr:col>
      <xdr:colOff>285750</xdr:colOff>
      <xdr:row>18</xdr:row>
      <xdr:rowOff>38100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56F4A883-4975-345E-EF74-B06464CBCC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2185" TargetMode="External"/><Relationship Id="rId13" Type="http://schemas.openxmlformats.org/officeDocument/2006/relationships/hyperlink" Target="http://var.astro.cz/oejv/issues/oejv0160.pdf" TargetMode="External"/><Relationship Id="rId18" Type="http://schemas.openxmlformats.org/officeDocument/2006/relationships/hyperlink" Target="http://vsolj.cetus-net.org/no47.pdf" TargetMode="External"/><Relationship Id="rId26" Type="http://schemas.openxmlformats.org/officeDocument/2006/relationships/hyperlink" Target="http://var.astro.cz/oejv/issues/oejv0074.pdf" TargetMode="External"/><Relationship Id="rId39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647" TargetMode="External"/><Relationship Id="rId21" Type="http://schemas.openxmlformats.org/officeDocument/2006/relationships/hyperlink" Target="http://vsolj.cetus-net.org/no47.pdf" TargetMode="External"/><Relationship Id="rId34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konkoly.hu/cgi-bin/IBVS?1867" TargetMode="External"/><Relationship Id="rId12" Type="http://schemas.openxmlformats.org/officeDocument/2006/relationships/hyperlink" Target="http://www.konkoly.hu/cgi-bin/IBVS?5378" TargetMode="External"/><Relationship Id="rId17" Type="http://schemas.openxmlformats.org/officeDocument/2006/relationships/hyperlink" Target="http://vsolj.cetus-net.org/no47.pdf" TargetMode="External"/><Relationship Id="rId25" Type="http://schemas.openxmlformats.org/officeDocument/2006/relationships/hyperlink" Target="http://var.astro.cz/oejv/issues/oejv0074.pdf" TargetMode="External"/><Relationship Id="rId33" Type="http://schemas.openxmlformats.org/officeDocument/2006/relationships/hyperlink" Target="http://var.astro.cz/oejv/issues/oejv0074.pdf" TargetMode="External"/><Relationship Id="rId38" Type="http://schemas.openxmlformats.org/officeDocument/2006/relationships/hyperlink" Target="http://vsolj.cetus-net.org/no46.pdf" TargetMode="External"/><Relationship Id="rId2" Type="http://schemas.openxmlformats.org/officeDocument/2006/relationships/hyperlink" Target="http://www.konkoly.hu/cgi-bin/IBVS?647" TargetMode="External"/><Relationship Id="rId16" Type="http://schemas.openxmlformats.org/officeDocument/2006/relationships/hyperlink" Target="http://vsolj.cetus-net.org/no47.pdf" TargetMode="External"/><Relationship Id="rId20" Type="http://schemas.openxmlformats.org/officeDocument/2006/relationships/hyperlink" Target="http://vsolj.cetus-net.org/no47.pdf" TargetMode="External"/><Relationship Id="rId29" Type="http://schemas.openxmlformats.org/officeDocument/2006/relationships/hyperlink" Target="http://var.astro.cz/oejv/issues/oejv0074.pdf" TargetMode="External"/><Relationship Id="rId41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530" TargetMode="External"/><Relationship Id="rId6" Type="http://schemas.openxmlformats.org/officeDocument/2006/relationships/hyperlink" Target="http://www.konkoly.hu/cgi-bin/IBVS?937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var.astro.cz/oejv/issues/oejv0074.pdf" TargetMode="External"/><Relationship Id="rId32" Type="http://schemas.openxmlformats.org/officeDocument/2006/relationships/hyperlink" Target="http://var.astro.cz/oejv/issues/oejv0074.pdf" TargetMode="External"/><Relationship Id="rId37" Type="http://schemas.openxmlformats.org/officeDocument/2006/relationships/hyperlink" Target="http://vsolj.cetus-net.org/no46.pdf" TargetMode="External"/><Relationship Id="rId40" Type="http://schemas.openxmlformats.org/officeDocument/2006/relationships/hyperlink" Target="http://vsolj.cetus-net.org/vsoljno51.pdf" TargetMode="External"/><Relationship Id="rId5" Type="http://schemas.openxmlformats.org/officeDocument/2006/relationships/hyperlink" Target="http://www.konkoly.hu/cgi-bin/IBVS?937" TargetMode="External"/><Relationship Id="rId15" Type="http://schemas.openxmlformats.org/officeDocument/2006/relationships/hyperlink" Target="http://vsolj.cetus-net.org/no47.pdf" TargetMode="External"/><Relationship Id="rId23" Type="http://schemas.openxmlformats.org/officeDocument/2006/relationships/hyperlink" Target="http://vsolj.cetus-net.org/no47.pdf" TargetMode="External"/><Relationship Id="rId28" Type="http://schemas.openxmlformats.org/officeDocument/2006/relationships/hyperlink" Target="http://var.astro.cz/oejv/issues/oejv0074.pdf" TargetMode="External"/><Relationship Id="rId36" Type="http://schemas.openxmlformats.org/officeDocument/2006/relationships/hyperlink" Target="http://vsolj.cetus-net.org/no45.pdf" TargetMode="External"/><Relationship Id="rId10" Type="http://schemas.openxmlformats.org/officeDocument/2006/relationships/hyperlink" Target="http://www.bav-astro.de/sfs/BAVM_link.php?BAVMnr=99" TargetMode="External"/><Relationship Id="rId19" Type="http://schemas.openxmlformats.org/officeDocument/2006/relationships/hyperlink" Target="http://vsolj.cetus-net.org/no47.pdf" TargetMode="External"/><Relationship Id="rId31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www.konkoly.hu/cgi-bin/IBVS?779" TargetMode="External"/><Relationship Id="rId9" Type="http://schemas.openxmlformats.org/officeDocument/2006/relationships/hyperlink" Target="http://www.bav-astro.de/sfs/BAVM_link.php?BAVMnr=91" TargetMode="External"/><Relationship Id="rId14" Type="http://schemas.openxmlformats.org/officeDocument/2006/relationships/hyperlink" Target="http://vsolj.cetus-net.org/no47.pdf" TargetMode="External"/><Relationship Id="rId22" Type="http://schemas.openxmlformats.org/officeDocument/2006/relationships/hyperlink" Target="http://vsolj.cetus-net.org/no47.pdf" TargetMode="External"/><Relationship Id="rId27" Type="http://schemas.openxmlformats.org/officeDocument/2006/relationships/hyperlink" Target="http://var.astro.cz/oejv/issues/oejv0074.pdf" TargetMode="External"/><Relationship Id="rId30" Type="http://schemas.openxmlformats.org/officeDocument/2006/relationships/hyperlink" Target="http://var.astro.cz/oejv/issues/oejv0074.pdf" TargetMode="External"/><Relationship Id="rId35" Type="http://schemas.openxmlformats.org/officeDocument/2006/relationships/hyperlink" Target="http://vsolj.cetus-net.org/no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95"/>
  <sheetViews>
    <sheetView tabSelected="1" zoomScaleNormal="100" workbookViewId="0">
      <pane xSplit="14" ySplit="22" topLeftCell="O468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28515625" style="1" customWidth="1"/>
    <col min="2" max="2" width="5.140625" style="2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0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3" spans="1:6" x14ac:dyDescent="0.2">
      <c r="C3" s="5"/>
    </row>
    <row r="4" spans="1:6" x14ac:dyDescent="0.2">
      <c r="A4" s="6" t="s">
        <v>3</v>
      </c>
      <c r="C4" s="7">
        <v>44437.165800000002</v>
      </c>
      <c r="D4" s="8">
        <v>0.66423840000000001</v>
      </c>
    </row>
    <row r="5" spans="1:6" x14ac:dyDescent="0.2">
      <c r="A5" s="9" t="s">
        <v>4</v>
      </c>
      <c r="B5"/>
      <c r="C5" s="10">
        <v>-9.5</v>
      </c>
      <c r="D5" t="s">
        <v>5</v>
      </c>
    </row>
    <row r="6" spans="1:6" x14ac:dyDescent="0.2">
      <c r="A6" s="6" t="s">
        <v>6</v>
      </c>
    </row>
    <row r="7" spans="1:6" x14ac:dyDescent="0.2">
      <c r="A7" s="1" t="s">
        <v>7</v>
      </c>
      <c r="C7" s="1">
        <f>+C4</f>
        <v>44437.165800000002</v>
      </c>
    </row>
    <row r="8" spans="1:6" x14ac:dyDescent="0.2">
      <c r="A8" s="1" t="s">
        <v>8</v>
      </c>
      <c r="C8" s="1">
        <f>+D4</f>
        <v>0.66423840000000001</v>
      </c>
    </row>
    <row r="9" spans="1:6" x14ac:dyDescent="0.2">
      <c r="A9" s="11" t="s">
        <v>9</v>
      </c>
      <c r="B9" s="12">
        <v>442</v>
      </c>
      <c r="C9" s="13" t="str">
        <f>"F"&amp;B9</f>
        <v>F442</v>
      </c>
      <c r="D9" s="14" t="str">
        <f>"G"&amp;B9</f>
        <v>G442</v>
      </c>
    </row>
    <row r="10" spans="1:6" x14ac:dyDescent="0.2">
      <c r="A10"/>
      <c r="B10"/>
      <c r="C10" s="15" t="s">
        <v>10</v>
      </c>
      <c r="D10" s="15" t="s">
        <v>11</v>
      </c>
      <c r="E10"/>
    </row>
    <row r="11" spans="1:6" x14ac:dyDescent="0.2">
      <c r="A11" t="s">
        <v>12</v>
      </c>
      <c r="B11"/>
      <c r="C11" s="16">
        <f ca="1">INTERCEPT(INDIRECT($D$9):G974,INDIRECT($C$9):F974)</f>
        <v>2.8939664375660982E-2</v>
      </c>
      <c r="D11" s="2"/>
      <c r="E11"/>
    </row>
    <row r="12" spans="1:6" x14ac:dyDescent="0.2">
      <c r="A12" t="s">
        <v>13</v>
      </c>
      <c r="B12"/>
      <c r="C12" s="16">
        <f ca="1">SLOPE(INDIRECT($D$9):G974,INDIRECT($C$9):F974)</f>
        <v>-2.8127026440157985E-6</v>
      </c>
      <c r="D12" s="2"/>
      <c r="E12"/>
    </row>
    <row r="13" spans="1:6" x14ac:dyDescent="0.2">
      <c r="A13" t="s">
        <v>14</v>
      </c>
      <c r="B13"/>
      <c r="C13" s="2" t="s">
        <v>15</v>
      </c>
    </row>
    <row r="14" spans="1:6" x14ac:dyDescent="0.2">
      <c r="A14"/>
      <c r="B14"/>
      <c r="C14"/>
    </row>
    <row r="15" spans="1:6" x14ac:dyDescent="0.2">
      <c r="A15" s="17" t="s">
        <v>16</v>
      </c>
      <c r="B15"/>
      <c r="C15" s="18">
        <f ca="1">(C7+C11)+(C8+C12)*INT(MAX(F21:F3515))</f>
        <v>59792.993046804659</v>
      </c>
      <c r="E15" s="11" t="s">
        <v>17</v>
      </c>
      <c r="F15" s="10">
        <v>1</v>
      </c>
    </row>
    <row r="16" spans="1:6" x14ac:dyDescent="0.2">
      <c r="A16" s="17" t="s">
        <v>18</v>
      </c>
      <c r="B16"/>
      <c r="C16" s="18">
        <f ca="1">+C8+C12</f>
        <v>0.66423558729735599</v>
      </c>
      <c r="E16" s="11" t="s">
        <v>19</v>
      </c>
      <c r="F16" s="16">
        <f ca="1">NOW()+15018.5+$C$5/24</f>
        <v>60374.801583217588</v>
      </c>
    </row>
    <row r="17" spans="1:21" x14ac:dyDescent="0.2">
      <c r="A17" s="11" t="s">
        <v>20</v>
      </c>
      <c r="B17"/>
      <c r="C17">
        <f>COUNT(C21:C2173)</f>
        <v>468</v>
      </c>
      <c r="E17" s="11" t="s">
        <v>21</v>
      </c>
      <c r="F17" s="16">
        <f ca="1">ROUND(2*(F16-$C$7)/$C$8,0)/2+F15</f>
        <v>23995</v>
      </c>
    </row>
    <row r="18" spans="1:21" x14ac:dyDescent="0.2">
      <c r="A18" s="17" t="s">
        <v>22</v>
      </c>
      <c r="B18"/>
      <c r="C18" s="19">
        <f ca="1">+C15</f>
        <v>59792.993046804659</v>
      </c>
      <c r="D18" s="20">
        <f ca="1">+C16</f>
        <v>0.66423558729735599</v>
      </c>
      <c r="E18" s="11" t="s">
        <v>23</v>
      </c>
      <c r="F18" s="14">
        <f ca="1">ROUND(2*(F16-$C$15)/$C$16,0)/2+F15</f>
        <v>877</v>
      </c>
    </row>
    <row r="19" spans="1:21" x14ac:dyDescent="0.2">
      <c r="E19" s="11" t="s">
        <v>24</v>
      </c>
      <c r="F19" s="21">
        <f ca="1">+$C$15+$C$16*F18-15018.5-$C$5/24</f>
        <v>45357.423490197776</v>
      </c>
    </row>
    <row r="20" spans="1:21" x14ac:dyDescent="0.2">
      <c r="A20" s="15" t="s">
        <v>25</v>
      </c>
      <c r="B20" s="15" t="s">
        <v>26</v>
      </c>
      <c r="C20" s="15" t="s">
        <v>27</v>
      </c>
      <c r="D20" s="15" t="s">
        <v>28</v>
      </c>
      <c r="E20" s="15" t="s">
        <v>29</v>
      </c>
      <c r="F20" s="15" t="s">
        <v>30</v>
      </c>
      <c r="G20" s="15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5" t="s">
        <v>41</v>
      </c>
      <c r="U20" s="23" t="s">
        <v>42</v>
      </c>
    </row>
    <row r="21" spans="1:21" x14ac:dyDescent="0.2">
      <c r="A21" s="24" t="s">
        <v>43</v>
      </c>
      <c r="B21" s="25" t="s">
        <v>44</v>
      </c>
      <c r="C21" s="26">
        <v>18424.271000000001</v>
      </c>
      <c r="D21" s="27"/>
      <c r="E21" s="1">
        <f t="shared" ref="E21:E84" si="0">+(C21-C$7)/C$8</f>
        <v>-39161.985817140354</v>
      </c>
      <c r="F21" s="1">
        <f t="shared" ref="F21:F84" si="1">ROUND(2*E21,0)/2</f>
        <v>-39162</v>
      </c>
      <c r="G21" s="1">
        <f t="shared" ref="G21:G84" si="2">+C21-(C$7+F21*C$8)</f>
        <v>9.4207999973150436E-3</v>
      </c>
      <c r="H21" s="1">
        <f t="shared" ref="H21:H52" si="3">G21</f>
        <v>9.4207999973150436E-3</v>
      </c>
      <c r="Q21" s="62">
        <f t="shared" ref="Q21:Q84" si="4">+C21-15018.5</f>
        <v>3405.7710000000006</v>
      </c>
    </row>
    <row r="22" spans="1:21" x14ac:dyDescent="0.2">
      <c r="A22" s="24" t="s">
        <v>45</v>
      </c>
      <c r="B22" s="25" t="s">
        <v>44</v>
      </c>
      <c r="C22" s="26">
        <v>18428.25</v>
      </c>
      <c r="D22" s="27"/>
      <c r="E22" s="1">
        <f t="shared" si="0"/>
        <v>-39155.995498001925</v>
      </c>
      <c r="F22" s="1">
        <f t="shared" si="1"/>
        <v>-39156</v>
      </c>
      <c r="G22" s="1">
        <f t="shared" si="2"/>
        <v>2.9903999966336414E-3</v>
      </c>
      <c r="H22" s="1">
        <f t="shared" si="3"/>
        <v>2.9903999966336414E-3</v>
      </c>
      <c r="Q22" s="62">
        <f t="shared" si="4"/>
        <v>3409.75</v>
      </c>
    </row>
    <row r="23" spans="1:21" x14ac:dyDescent="0.2">
      <c r="A23" s="24" t="s">
        <v>45</v>
      </c>
      <c r="B23" s="25" t="s">
        <v>44</v>
      </c>
      <c r="C23" s="26">
        <v>18444.22</v>
      </c>
      <c r="D23" s="27"/>
      <c r="E23" s="1">
        <f t="shared" si="0"/>
        <v>-39131.952925335245</v>
      </c>
      <c r="F23" s="1">
        <f t="shared" si="1"/>
        <v>-39132</v>
      </c>
      <c r="G23" s="1">
        <f t="shared" si="2"/>
        <v>3.1268799997633323E-2</v>
      </c>
      <c r="H23" s="1">
        <f t="shared" si="3"/>
        <v>3.1268799997633323E-2</v>
      </c>
      <c r="Q23" s="62">
        <f t="shared" si="4"/>
        <v>3425.7200000000012</v>
      </c>
    </row>
    <row r="24" spans="1:21" x14ac:dyDescent="0.2">
      <c r="A24" s="24" t="s">
        <v>45</v>
      </c>
      <c r="B24" s="25" t="s">
        <v>44</v>
      </c>
      <c r="C24" s="26">
        <v>18448.2</v>
      </c>
      <c r="D24" s="27"/>
      <c r="E24" s="1">
        <f t="shared" si="0"/>
        <v>-39125.961100713241</v>
      </c>
      <c r="F24" s="1">
        <f t="shared" si="1"/>
        <v>-39126</v>
      </c>
      <c r="G24" s="1">
        <f t="shared" si="2"/>
        <v>2.5838399997155648E-2</v>
      </c>
      <c r="H24" s="1">
        <f t="shared" si="3"/>
        <v>2.5838399997155648E-2</v>
      </c>
      <c r="Q24" s="62">
        <f t="shared" si="4"/>
        <v>3429.7000000000007</v>
      </c>
    </row>
    <row r="25" spans="1:21" x14ac:dyDescent="0.2">
      <c r="A25" s="24" t="s">
        <v>45</v>
      </c>
      <c r="B25" s="25" t="s">
        <v>44</v>
      </c>
      <c r="C25" s="26">
        <v>18527.240000000002</v>
      </c>
      <c r="D25" s="27"/>
      <c r="E25" s="1">
        <f t="shared" si="0"/>
        <v>-39006.96767907426</v>
      </c>
      <c r="F25" s="1">
        <f t="shared" si="1"/>
        <v>-39007</v>
      </c>
      <c r="G25" s="1">
        <f t="shared" si="2"/>
        <v>2.1468799997819588E-2</v>
      </c>
      <c r="H25" s="1">
        <f t="shared" si="3"/>
        <v>2.1468799997819588E-2</v>
      </c>
      <c r="Q25" s="62">
        <f t="shared" si="4"/>
        <v>3508.7400000000016</v>
      </c>
    </row>
    <row r="26" spans="1:21" x14ac:dyDescent="0.2">
      <c r="A26" s="24" t="s">
        <v>45</v>
      </c>
      <c r="B26" s="25" t="s">
        <v>44</v>
      </c>
      <c r="C26" s="26">
        <v>18535.22</v>
      </c>
      <c r="D26" s="27"/>
      <c r="E26" s="1">
        <f t="shared" si="0"/>
        <v>-38994.95392015879</v>
      </c>
      <c r="F26" s="1">
        <f t="shared" si="1"/>
        <v>-38995</v>
      </c>
      <c r="G26" s="1">
        <f t="shared" si="2"/>
        <v>3.0607999997300794E-2</v>
      </c>
      <c r="H26" s="1">
        <f t="shared" si="3"/>
        <v>3.0607999997300794E-2</v>
      </c>
      <c r="Q26" s="62">
        <f t="shared" si="4"/>
        <v>3516.7200000000012</v>
      </c>
    </row>
    <row r="27" spans="1:21" x14ac:dyDescent="0.2">
      <c r="A27" s="24" t="s">
        <v>45</v>
      </c>
      <c r="B27" s="25" t="s">
        <v>44</v>
      </c>
      <c r="C27" s="26">
        <v>18561.13</v>
      </c>
      <c r="D27" s="27"/>
      <c r="E27" s="1">
        <f t="shared" si="0"/>
        <v>-38955.946840772835</v>
      </c>
      <c r="F27" s="1">
        <f t="shared" si="1"/>
        <v>-38956</v>
      </c>
      <c r="G27" s="1">
        <f t="shared" si="2"/>
        <v>3.5310399998706998E-2</v>
      </c>
      <c r="H27" s="1">
        <f t="shared" si="3"/>
        <v>3.5310399998706998E-2</v>
      </c>
      <c r="Q27" s="62">
        <f t="shared" si="4"/>
        <v>3542.630000000001</v>
      </c>
    </row>
    <row r="28" spans="1:21" x14ac:dyDescent="0.2">
      <c r="A28" s="24" t="s">
        <v>43</v>
      </c>
      <c r="B28" s="25" t="s">
        <v>44</v>
      </c>
      <c r="C28" s="26">
        <v>18822.169999999998</v>
      </c>
      <c r="D28" s="27"/>
      <c r="E28" s="1">
        <f t="shared" si="0"/>
        <v>-38562.955408780952</v>
      </c>
      <c r="F28" s="1">
        <f t="shared" si="1"/>
        <v>-38563</v>
      </c>
      <c r="G28" s="1">
        <f t="shared" si="2"/>
        <v>2.9619199995067902E-2</v>
      </c>
      <c r="H28" s="1">
        <f t="shared" si="3"/>
        <v>2.9619199995067902E-2</v>
      </c>
      <c r="Q28" s="62">
        <f t="shared" si="4"/>
        <v>3803.6699999999983</v>
      </c>
    </row>
    <row r="29" spans="1:21" x14ac:dyDescent="0.2">
      <c r="A29" s="24" t="s">
        <v>43</v>
      </c>
      <c r="B29" s="25" t="s">
        <v>44</v>
      </c>
      <c r="C29" s="26">
        <v>18830.13</v>
      </c>
      <c r="D29" s="27"/>
      <c r="E29" s="1">
        <f t="shared" si="0"/>
        <v>-38550.971759536937</v>
      </c>
      <c r="F29" s="1">
        <f t="shared" si="1"/>
        <v>-38551</v>
      </c>
      <c r="G29" s="1">
        <f t="shared" si="2"/>
        <v>1.875839999775053E-2</v>
      </c>
      <c r="H29" s="1">
        <f t="shared" si="3"/>
        <v>1.875839999775053E-2</v>
      </c>
      <c r="Q29" s="62">
        <f t="shared" si="4"/>
        <v>3811.630000000001</v>
      </c>
    </row>
    <row r="30" spans="1:21" x14ac:dyDescent="0.2">
      <c r="A30" s="24" t="s">
        <v>43</v>
      </c>
      <c r="B30" s="25" t="s">
        <v>44</v>
      </c>
      <c r="C30" s="26">
        <v>18970.939999999999</v>
      </c>
      <c r="D30" s="27"/>
      <c r="E30" s="1">
        <f t="shared" si="0"/>
        <v>-38338.984617571048</v>
      </c>
      <c r="F30" s="1">
        <f t="shared" si="1"/>
        <v>-38339</v>
      </c>
      <c r="G30" s="1">
        <f t="shared" si="2"/>
        <v>1.0217599996394711E-2</v>
      </c>
      <c r="H30" s="1">
        <f t="shared" si="3"/>
        <v>1.0217599996394711E-2</v>
      </c>
      <c r="Q30" s="62">
        <f t="shared" si="4"/>
        <v>3952.4399999999987</v>
      </c>
    </row>
    <row r="31" spans="1:21" x14ac:dyDescent="0.2">
      <c r="A31" s="24" t="s">
        <v>46</v>
      </c>
      <c r="B31" s="25" t="s">
        <v>44</v>
      </c>
      <c r="C31" s="26">
        <v>19658.41</v>
      </c>
      <c r="D31" s="27"/>
      <c r="E31" s="1">
        <f t="shared" si="0"/>
        <v>-37304.009825387999</v>
      </c>
      <c r="F31" s="1">
        <f t="shared" si="1"/>
        <v>-37304</v>
      </c>
      <c r="G31" s="1">
        <f t="shared" si="2"/>
        <v>-6.5264000040770043E-3</v>
      </c>
      <c r="H31" s="1">
        <f t="shared" si="3"/>
        <v>-6.5264000040770043E-3</v>
      </c>
      <c r="Q31" s="62">
        <f t="shared" si="4"/>
        <v>4639.91</v>
      </c>
    </row>
    <row r="32" spans="1:21" x14ac:dyDescent="0.2">
      <c r="A32" s="24" t="s">
        <v>46</v>
      </c>
      <c r="B32" s="25" t="s">
        <v>47</v>
      </c>
      <c r="C32" s="26">
        <v>19665.349999999999</v>
      </c>
      <c r="D32" s="27"/>
      <c r="E32" s="1">
        <f t="shared" si="0"/>
        <v>-37293.561769388827</v>
      </c>
      <c r="F32" s="1">
        <f t="shared" si="1"/>
        <v>-37293.5</v>
      </c>
      <c r="G32" s="1">
        <f t="shared" si="2"/>
        <v>-4.1029600004549138E-2</v>
      </c>
      <c r="H32" s="1">
        <f t="shared" si="3"/>
        <v>-4.1029600004549138E-2</v>
      </c>
      <c r="Q32" s="62">
        <f t="shared" si="4"/>
        <v>4646.8499999999985</v>
      </c>
    </row>
    <row r="33" spans="1:17" x14ac:dyDescent="0.2">
      <c r="A33" s="24" t="s">
        <v>46</v>
      </c>
      <c r="B33" s="25" t="s">
        <v>44</v>
      </c>
      <c r="C33" s="26">
        <v>19666.38</v>
      </c>
      <c r="D33" s="27"/>
      <c r="E33" s="1">
        <f t="shared" si="0"/>
        <v>-37292.011121308256</v>
      </c>
      <c r="F33" s="1">
        <f t="shared" si="1"/>
        <v>-37292</v>
      </c>
      <c r="G33" s="1">
        <f t="shared" si="2"/>
        <v>-7.3872000029950868E-3</v>
      </c>
      <c r="H33" s="1">
        <f t="shared" si="3"/>
        <v>-7.3872000029950868E-3</v>
      </c>
      <c r="Q33" s="62">
        <f t="shared" si="4"/>
        <v>4647.880000000001</v>
      </c>
    </row>
    <row r="34" spans="1:17" x14ac:dyDescent="0.2">
      <c r="A34" s="24" t="s">
        <v>46</v>
      </c>
      <c r="B34" s="25" t="s">
        <v>44</v>
      </c>
      <c r="C34" s="26">
        <v>19666.39</v>
      </c>
      <c r="D34" s="27"/>
      <c r="E34" s="1">
        <f t="shared" si="0"/>
        <v>-37291.996066472522</v>
      </c>
      <c r="F34" s="1">
        <f t="shared" si="1"/>
        <v>-37292</v>
      </c>
      <c r="G34" s="1">
        <f t="shared" si="2"/>
        <v>2.6127999954042025E-3</v>
      </c>
      <c r="H34" s="1">
        <f t="shared" si="3"/>
        <v>2.6127999954042025E-3</v>
      </c>
      <c r="Q34" s="62">
        <f t="shared" si="4"/>
        <v>4647.8899999999994</v>
      </c>
    </row>
    <row r="35" spans="1:17" x14ac:dyDescent="0.2">
      <c r="A35" s="24" t="s">
        <v>46</v>
      </c>
      <c r="B35" s="25" t="s">
        <v>47</v>
      </c>
      <c r="C35" s="26">
        <v>19685.349999999999</v>
      </c>
      <c r="D35" s="27"/>
      <c r="E35" s="1">
        <f t="shared" si="0"/>
        <v>-37263.452097921472</v>
      </c>
      <c r="F35" s="1">
        <f t="shared" si="1"/>
        <v>-37263.5</v>
      </c>
      <c r="G35" s="1">
        <f t="shared" si="2"/>
        <v>3.1818399995245272E-2</v>
      </c>
      <c r="H35" s="1">
        <f t="shared" si="3"/>
        <v>3.1818399995245272E-2</v>
      </c>
      <c r="Q35" s="62">
        <f t="shared" si="4"/>
        <v>4666.8499999999985</v>
      </c>
    </row>
    <row r="36" spans="1:17" x14ac:dyDescent="0.2">
      <c r="A36" s="24" t="s">
        <v>46</v>
      </c>
      <c r="B36" s="25" t="s">
        <v>44</v>
      </c>
      <c r="C36" s="26">
        <v>19686.349999999999</v>
      </c>
      <c r="D36" s="27"/>
      <c r="E36" s="1">
        <f t="shared" si="0"/>
        <v>-37261.946614348104</v>
      </c>
      <c r="F36" s="1">
        <f t="shared" si="1"/>
        <v>-37262</v>
      </c>
      <c r="G36" s="1">
        <f t="shared" si="2"/>
        <v>3.5460799997963477E-2</v>
      </c>
      <c r="H36" s="1">
        <f t="shared" si="3"/>
        <v>3.5460799997963477E-2</v>
      </c>
      <c r="Q36" s="62">
        <f t="shared" si="4"/>
        <v>4667.8499999999985</v>
      </c>
    </row>
    <row r="37" spans="1:17" x14ac:dyDescent="0.2">
      <c r="A37" s="24" t="s">
        <v>48</v>
      </c>
      <c r="B37" s="25" t="s">
        <v>44</v>
      </c>
      <c r="C37" s="26">
        <v>20024.419000000002</v>
      </c>
      <c r="D37" s="27"/>
      <c r="E37" s="1">
        <f t="shared" si="0"/>
        <v>-36752.989288183278</v>
      </c>
      <c r="F37" s="1">
        <f t="shared" si="1"/>
        <v>-36753</v>
      </c>
      <c r="G37" s="1">
        <f t="shared" si="2"/>
        <v>7.1151999982248526E-3</v>
      </c>
      <c r="H37" s="1">
        <f t="shared" si="3"/>
        <v>7.1151999982248526E-3</v>
      </c>
      <c r="Q37" s="62">
        <f t="shared" si="4"/>
        <v>5005.9190000000017</v>
      </c>
    </row>
    <row r="38" spans="1:17" x14ac:dyDescent="0.2">
      <c r="A38" s="24" t="s">
        <v>48</v>
      </c>
      <c r="B38" s="25" t="s">
        <v>44</v>
      </c>
      <c r="C38" s="26">
        <v>20036.392</v>
      </c>
      <c r="D38" s="27"/>
      <c r="E38" s="1">
        <f t="shared" si="0"/>
        <v>-36734.964133359354</v>
      </c>
      <c r="F38" s="1">
        <f t="shared" si="1"/>
        <v>-36735</v>
      </c>
      <c r="G38" s="1">
        <f t="shared" si="2"/>
        <v>2.3823999996238854E-2</v>
      </c>
      <c r="H38" s="1">
        <f t="shared" si="3"/>
        <v>2.3823999996238854E-2</v>
      </c>
      <c r="Q38" s="62">
        <f t="shared" si="4"/>
        <v>5017.8919999999998</v>
      </c>
    </row>
    <row r="39" spans="1:17" x14ac:dyDescent="0.2">
      <c r="A39" s="24" t="s">
        <v>48</v>
      </c>
      <c r="B39" s="25" t="s">
        <v>44</v>
      </c>
      <c r="C39" s="26">
        <v>20040.370999999999</v>
      </c>
      <c r="D39" s="27"/>
      <c r="E39" s="1">
        <f t="shared" si="0"/>
        <v>-36728.973814220924</v>
      </c>
      <c r="F39" s="1">
        <f t="shared" si="1"/>
        <v>-36729</v>
      </c>
      <c r="G39" s="1">
        <f t="shared" si="2"/>
        <v>1.7393599995557452E-2</v>
      </c>
      <c r="H39" s="1">
        <f t="shared" si="3"/>
        <v>1.7393599995557452E-2</v>
      </c>
      <c r="Q39" s="62">
        <f t="shared" si="4"/>
        <v>5021.8709999999992</v>
      </c>
    </row>
    <row r="40" spans="1:17" x14ac:dyDescent="0.2">
      <c r="A40" s="24" t="s">
        <v>48</v>
      </c>
      <c r="B40" s="25" t="s">
        <v>44</v>
      </c>
      <c r="C40" s="26">
        <v>20054.316999999999</v>
      </c>
      <c r="D40" s="27"/>
      <c r="E40" s="1">
        <f t="shared" si="0"/>
        <v>-36707.978340306741</v>
      </c>
      <c r="F40" s="1">
        <f t="shared" si="1"/>
        <v>-36708</v>
      </c>
      <c r="G40" s="1">
        <f t="shared" si="2"/>
        <v>1.4387199997145217E-2</v>
      </c>
      <c r="H40" s="1">
        <f t="shared" si="3"/>
        <v>1.4387199997145217E-2</v>
      </c>
      <c r="Q40" s="62">
        <f t="shared" si="4"/>
        <v>5035.8169999999991</v>
      </c>
    </row>
    <row r="41" spans="1:17" x14ac:dyDescent="0.2">
      <c r="A41" s="24" t="s">
        <v>48</v>
      </c>
      <c r="B41" s="25" t="s">
        <v>44</v>
      </c>
      <c r="C41" s="26">
        <v>20058.298999999999</v>
      </c>
      <c r="D41" s="27"/>
      <c r="E41" s="1">
        <f t="shared" si="0"/>
        <v>-36701.983504717587</v>
      </c>
      <c r="F41" s="1">
        <f t="shared" si="1"/>
        <v>-36702</v>
      </c>
      <c r="G41" s="1">
        <f t="shared" si="2"/>
        <v>1.0956799997074995E-2</v>
      </c>
      <c r="H41" s="1">
        <f t="shared" si="3"/>
        <v>1.0956799997074995E-2</v>
      </c>
      <c r="Q41" s="62">
        <f t="shared" si="4"/>
        <v>5039.7989999999991</v>
      </c>
    </row>
    <row r="42" spans="1:17" x14ac:dyDescent="0.2">
      <c r="A42" s="24" t="s">
        <v>48</v>
      </c>
      <c r="B42" s="25" t="s">
        <v>44</v>
      </c>
      <c r="C42" s="26">
        <v>20062.289000000001</v>
      </c>
      <c r="D42" s="27"/>
      <c r="E42" s="1">
        <f t="shared" si="0"/>
        <v>-36695.976625259849</v>
      </c>
      <c r="F42" s="1">
        <f t="shared" si="1"/>
        <v>-36696</v>
      </c>
      <c r="G42" s="1">
        <f t="shared" si="2"/>
        <v>1.5526399998634588E-2</v>
      </c>
      <c r="H42" s="1">
        <f t="shared" si="3"/>
        <v>1.5526399998634588E-2</v>
      </c>
      <c r="Q42" s="62">
        <f t="shared" si="4"/>
        <v>5043.7890000000007</v>
      </c>
    </row>
    <row r="43" spans="1:17" x14ac:dyDescent="0.2">
      <c r="A43" s="24" t="s">
        <v>48</v>
      </c>
      <c r="B43" s="25" t="s">
        <v>44</v>
      </c>
      <c r="C43" s="26">
        <v>20064.278999999999</v>
      </c>
      <c r="D43" s="27"/>
      <c r="E43" s="1">
        <f t="shared" si="0"/>
        <v>-36692.980712948847</v>
      </c>
      <c r="F43" s="1">
        <f t="shared" si="1"/>
        <v>-36693</v>
      </c>
      <c r="G43" s="1">
        <f t="shared" si="2"/>
        <v>1.2811199994757771E-2</v>
      </c>
      <c r="H43" s="1">
        <f t="shared" si="3"/>
        <v>1.2811199994757771E-2</v>
      </c>
      <c r="Q43" s="62">
        <f t="shared" si="4"/>
        <v>5045.7789999999986</v>
      </c>
    </row>
    <row r="44" spans="1:17" x14ac:dyDescent="0.2">
      <c r="A44" s="24" t="s">
        <v>48</v>
      </c>
      <c r="B44" s="25" t="s">
        <v>44</v>
      </c>
      <c r="C44" s="26">
        <v>20066.267</v>
      </c>
      <c r="D44" s="27"/>
      <c r="E44" s="1">
        <f t="shared" si="0"/>
        <v>-36689.987811604995</v>
      </c>
      <c r="F44" s="1">
        <f t="shared" si="1"/>
        <v>-36690</v>
      </c>
      <c r="G44" s="1">
        <f t="shared" si="2"/>
        <v>8.095999997749459E-3</v>
      </c>
      <c r="H44" s="1">
        <f t="shared" si="3"/>
        <v>8.095999997749459E-3</v>
      </c>
      <c r="Q44" s="62">
        <f t="shared" si="4"/>
        <v>5047.7669999999998</v>
      </c>
    </row>
    <row r="45" spans="1:17" x14ac:dyDescent="0.2">
      <c r="A45" s="24" t="s">
        <v>48</v>
      </c>
      <c r="B45" s="25" t="s">
        <v>44</v>
      </c>
      <c r="C45" s="26">
        <v>20068.258999999998</v>
      </c>
      <c r="D45" s="27"/>
      <c r="E45" s="1">
        <f t="shared" si="0"/>
        <v>-36686.98888832685</v>
      </c>
      <c r="F45" s="1">
        <f t="shared" si="1"/>
        <v>-36687</v>
      </c>
      <c r="G45" s="1">
        <f t="shared" si="2"/>
        <v>7.3807999942800961E-3</v>
      </c>
      <c r="H45" s="1">
        <f t="shared" si="3"/>
        <v>7.3807999942800961E-3</v>
      </c>
      <c r="Q45" s="62">
        <f t="shared" si="4"/>
        <v>5049.7589999999982</v>
      </c>
    </row>
    <row r="46" spans="1:17" x14ac:dyDescent="0.2">
      <c r="A46" s="24" t="s">
        <v>48</v>
      </c>
      <c r="B46" s="25" t="s">
        <v>44</v>
      </c>
      <c r="C46" s="26">
        <v>20070.252</v>
      </c>
      <c r="D46" s="27"/>
      <c r="E46" s="1">
        <f t="shared" si="0"/>
        <v>-36683.988459565124</v>
      </c>
      <c r="F46" s="1">
        <f t="shared" si="1"/>
        <v>-36684</v>
      </c>
      <c r="G46" s="1">
        <f t="shared" si="2"/>
        <v>7.6655999982904177E-3</v>
      </c>
      <c r="H46" s="1">
        <f t="shared" si="3"/>
        <v>7.6655999982904177E-3</v>
      </c>
      <c r="Q46" s="62">
        <f t="shared" si="4"/>
        <v>5051.7520000000004</v>
      </c>
    </row>
    <row r="47" spans="1:17" x14ac:dyDescent="0.2">
      <c r="A47" s="24" t="s">
        <v>48</v>
      </c>
      <c r="B47" s="25" t="s">
        <v>44</v>
      </c>
      <c r="C47" s="26">
        <v>20072.241000000002</v>
      </c>
      <c r="D47" s="27"/>
      <c r="E47" s="1">
        <f t="shared" si="0"/>
        <v>-36680.994052737689</v>
      </c>
      <c r="F47" s="1">
        <f t="shared" si="1"/>
        <v>-36681</v>
      </c>
      <c r="G47" s="1">
        <f t="shared" si="2"/>
        <v>3.9503999978478532E-3</v>
      </c>
      <c r="H47" s="1">
        <f t="shared" si="3"/>
        <v>3.9503999978478532E-3</v>
      </c>
      <c r="Q47" s="62">
        <f t="shared" si="4"/>
        <v>5053.7410000000018</v>
      </c>
    </row>
    <row r="48" spans="1:17" x14ac:dyDescent="0.2">
      <c r="A48" s="24" t="s">
        <v>48</v>
      </c>
      <c r="B48" s="25" t="s">
        <v>44</v>
      </c>
      <c r="C48" s="26">
        <v>20076.226999999999</v>
      </c>
      <c r="D48" s="27"/>
      <c r="E48" s="1">
        <f t="shared" si="0"/>
        <v>-36674.993195214251</v>
      </c>
      <c r="F48" s="1">
        <f t="shared" si="1"/>
        <v>-36675</v>
      </c>
      <c r="G48" s="1">
        <f t="shared" si="2"/>
        <v>4.51999999495456E-3</v>
      </c>
      <c r="H48" s="1">
        <f t="shared" si="3"/>
        <v>4.51999999495456E-3</v>
      </c>
      <c r="Q48" s="62">
        <f t="shared" si="4"/>
        <v>5057.726999999999</v>
      </c>
    </row>
    <row r="49" spans="1:17" x14ac:dyDescent="0.2">
      <c r="A49" s="24" t="s">
        <v>49</v>
      </c>
      <c r="B49" s="25" t="s">
        <v>44</v>
      </c>
      <c r="C49" s="26">
        <v>23913.526999999998</v>
      </c>
      <c r="D49" s="27"/>
      <c r="E49" s="1">
        <f t="shared" si="0"/>
        <v>-30898.00107913063</v>
      </c>
      <c r="F49" s="1">
        <f t="shared" si="1"/>
        <v>-30898</v>
      </c>
      <c r="G49" s="1">
        <f t="shared" si="2"/>
        <v>-7.1680000473861583E-4</v>
      </c>
      <c r="H49" s="1">
        <f t="shared" si="3"/>
        <v>-7.1680000473861583E-4</v>
      </c>
      <c r="Q49" s="62">
        <f t="shared" si="4"/>
        <v>8895.0269999999982</v>
      </c>
    </row>
    <row r="50" spans="1:17" x14ac:dyDescent="0.2">
      <c r="A50" s="24" t="s">
        <v>49</v>
      </c>
      <c r="B50" s="25" t="s">
        <v>44</v>
      </c>
      <c r="C50" s="26">
        <v>23933.455999999998</v>
      </c>
      <c r="D50" s="27"/>
      <c r="E50" s="1">
        <f t="shared" si="0"/>
        <v>-30867.998296996986</v>
      </c>
      <c r="F50" s="1">
        <f t="shared" si="1"/>
        <v>-30868</v>
      </c>
      <c r="G50" s="1">
        <f t="shared" si="2"/>
        <v>1.1311999951431062E-3</v>
      </c>
      <c r="H50" s="1">
        <f t="shared" si="3"/>
        <v>1.1311999951431062E-3</v>
      </c>
      <c r="Q50" s="62">
        <f t="shared" si="4"/>
        <v>8914.9559999999983</v>
      </c>
    </row>
    <row r="51" spans="1:17" x14ac:dyDescent="0.2">
      <c r="A51" s="24" t="s">
        <v>50</v>
      </c>
      <c r="B51" s="25" t="s">
        <v>44</v>
      </c>
      <c r="C51" s="26">
        <v>24334.63</v>
      </c>
      <c r="D51" s="27"/>
      <c r="E51" s="1">
        <f t="shared" si="0"/>
        <v>-30264.037429934797</v>
      </c>
      <c r="F51" s="1">
        <f t="shared" si="1"/>
        <v>-30264</v>
      </c>
      <c r="G51" s="1">
        <f t="shared" si="2"/>
        <v>-2.48624000014388E-2</v>
      </c>
      <c r="H51" s="1">
        <f t="shared" si="3"/>
        <v>-2.48624000014388E-2</v>
      </c>
      <c r="Q51" s="62">
        <f t="shared" si="4"/>
        <v>9316.130000000001</v>
      </c>
    </row>
    <row r="52" spans="1:17" x14ac:dyDescent="0.2">
      <c r="A52" s="24" t="s">
        <v>51</v>
      </c>
      <c r="B52" s="25" t="s">
        <v>44</v>
      </c>
      <c r="C52" s="26">
        <v>24432.298999999999</v>
      </c>
      <c r="D52" s="27"/>
      <c r="E52" s="1">
        <f t="shared" si="0"/>
        <v>-30116.998354807554</v>
      </c>
      <c r="F52" s="1">
        <f t="shared" si="1"/>
        <v>-30117</v>
      </c>
      <c r="G52" s="1">
        <f t="shared" si="2"/>
        <v>1.0927999974228442E-3</v>
      </c>
      <c r="H52" s="1">
        <f t="shared" si="3"/>
        <v>1.0927999974228442E-3</v>
      </c>
      <c r="Q52" s="62">
        <f t="shared" si="4"/>
        <v>9413.7989999999991</v>
      </c>
    </row>
    <row r="53" spans="1:17" x14ac:dyDescent="0.2">
      <c r="A53" s="24" t="s">
        <v>51</v>
      </c>
      <c r="B53" s="25" t="s">
        <v>44</v>
      </c>
      <c r="C53" s="26">
        <v>24444.255000000001</v>
      </c>
      <c r="D53" s="27"/>
      <c r="E53" s="1">
        <f t="shared" si="0"/>
        <v>-30098.99879320437</v>
      </c>
      <c r="F53" s="1">
        <f t="shared" si="1"/>
        <v>-30099</v>
      </c>
      <c r="G53" s="1">
        <f t="shared" si="2"/>
        <v>8.0159999924944714E-4</v>
      </c>
      <c r="H53" s="1">
        <f t="shared" ref="H53:H84" si="5">G53</f>
        <v>8.0159999924944714E-4</v>
      </c>
      <c r="Q53" s="62">
        <f t="shared" si="4"/>
        <v>9425.755000000001</v>
      </c>
    </row>
    <row r="54" spans="1:17" x14ac:dyDescent="0.2">
      <c r="A54" s="24" t="s">
        <v>51</v>
      </c>
      <c r="B54" s="25" t="s">
        <v>44</v>
      </c>
      <c r="C54" s="26">
        <v>24446.243999999999</v>
      </c>
      <c r="D54" s="27"/>
      <c r="E54" s="1">
        <f t="shared" si="0"/>
        <v>-30096.004386376946</v>
      </c>
      <c r="F54" s="1">
        <f t="shared" si="1"/>
        <v>-30096</v>
      </c>
      <c r="G54" s="1">
        <f t="shared" si="2"/>
        <v>-2.9136000048310962E-3</v>
      </c>
      <c r="H54" s="1">
        <f t="shared" si="5"/>
        <v>-2.9136000048310962E-3</v>
      </c>
      <c r="Q54" s="62">
        <f t="shared" si="4"/>
        <v>9427.7439999999988</v>
      </c>
    </row>
    <row r="55" spans="1:17" x14ac:dyDescent="0.2">
      <c r="A55" s="24" t="s">
        <v>51</v>
      </c>
      <c r="B55" s="25" t="s">
        <v>44</v>
      </c>
      <c r="C55" s="26">
        <v>24450.234</v>
      </c>
      <c r="D55" s="27"/>
      <c r="E55" s="1">
        <f t="shared" si="0"/>
        <v>-30089.997506919204</v>
      </c>
      <c r="F55" s="1">
        <f t="shared" si="1"/>
        <v>-30090</v>
      </c>
      <c r="G55" s="1">
        <f t="shared" si="2"/>
        <v>1.6559999967284966E-3</v>
      </c>
      <c r="H55" s="1">
        <f t="shared" si="5"/>
        <v>1.6559999967284966E-3</v>
      </c>
      <c r="Q55" s="62">
        <f t="shared" si="4"/>
        <v>9431.7340000000004</v>
      </c>
    </row>
    <row r="56" spans="1:17" x14ac:dyDescent="0.2">
      <c r="A56" s="24" t="s">
        <v>51</v>
      </c>
      <c r="B56" s="25" t="s">
        <v>44</v>
      </c>
      <c r="C56" s="26">
        <v>24621.603999999999</v>
      </c>
      <c r="D56" s="27"/>
      <c r="E56" s="1">
        <f t="shared" si="0"/>
        <v>-29832.002786951194</v>
      </c>
      <c r="F56" s="1">
        <f t="shared" si="1"/>
        <v>-29832</v>
      </c>
      <c r="G56" s="1">
        <f t="shared" si="2"/>
        <v>-1.851200002420228E-3</v>
      </c>
      <c r="H56" s="1">
        <f t="shared" si="5"/>
        <v>-1.851200002420228E-3</v>
      </c>
      <c r="Q56" s="62">
        <f t="shared" si="4"/>
        <v>9603.1039999999994</v>
      </c>
    </row>
    <row r="57" spans="1:17" x14ac:dyDescent="0.2">
      <c r="A57" s="24" t="s">
        <v>51</v>
      </c>
      <c r="B57" s="25" t="s">
        <v>44</v>
      </c>
      <c r="C57" s="26">
        <v>24625.584999999999</v>
      </c>
      <c r="D57" s="27"/>
      <c r="E57" s="1">
        <f t="shared" si="0"/>
        <v>-29826.009456845619</v>
      </c>
      <c r="F57" s="1">
        <f t="shared" si="1"/>
        <v>-29826</v>
      </c>
      <c r="G57" s="1">
        <f t="shared" si="2"/>
        <v>-6.2816000026941765E-3</v>
      </c>
      <c r="H57" s="1">
        <f t="shared" si="5"/>
        <v>-6.2816000026941765E-3</v>
      </c>
      <c r="Q57" s="62">
        <f t="shared" si="4"/>
        <v>9607.0849999999991</v>
      </c>
    </row>
    <row r="58" spans="1:17" x14ac:dyDescent="0.2">
      <c r="A58" s="24" t="s">
        <v>51</v>
      </c>
      <c r="B58" s="25" t="s">
        <v>44</v>
      </c>
      <c r="C58" s="26">
        <v>24649.513999999999</v>
      </c>
      <c r="D58" s="27"/>
      <c r="E58" s="1">
        <f t="shared" si="0"/>
        <v>-29789.984740418506</v>
      </c>
      <c r="F58" s="1">
        <f t="shared" si="1"/>
        <v>-29790</v>
      </c>
      <c r="G58" s="1">
        <f t="shared" si="2"/>
        <v>1.0135999997146428E-2</v>
      </c>
      <c r="H58" s="1">
        <f t="shared" si="5"/>
        <v>1.0135999997146428E-2</v>
      </c>
      <c r="Q58" s="62">
        <f t="shared" si="4"/>
        <v>9631.0139999999992</v>
      </c>
    </row>
    <row r="59" spans="1:17" x14ac:dyDescent="0.2">
      <c r="A59" s="24" t="s">
        <v>51</v>
      </c>
      <c r="B59" s="25" t="s">
        <v>44</v>
      </c>
      <c r="C59" s="26">
        <v>24679.405999999999</v>
      </c>
      <c r="D59" s="27"/>
      <c r="E59" s="1">
        <f t="shared" si="0"/>
        <v>-29744.9828254434</v>
      </c>
      <c r="F59" s="1">
        <f t="shared" si="1"/>
        <v>-29745</v>
      </c>
      <c r="G59" s="1">
        <f t="shared" si="2"/>
        <v>1.140799999848241E-2</v>
      </c>
      <c r="H59" s="1">
        <f t="shared" si="5"/>
        <v>1.140799999848241E-2</v>
      </c>
      <c r="Q59" s="62">
        <f t="shared" si="4"/>
        <v>9660.905999999999</v>
      </c>
    </row>
    <row r="60" spans="1:17" x14ac:dyDescent="0.2">
      <c r="A60" s="24" t="s">
        <v>52</v>
      </c>
      <c r="B60" s="25" t="s">
        <v>44</v>
      </c>
      <c r="C60" s="26">
        <v>24762.428</v>
      </c>
      <c r="D60" s="27"/>
      <c r="E60" s="1">
        <f t="shared" si="0"/>
        <v>-29619.994568215272</v>
      </c>
      <c r="F60" s="1">
        <f t="shared" si="1"/>
        <v>-29620</v>
      </c>
      <c r="G60" s="1">
        <f t="shared" si="2"/>
        <v>3.607999999076128E-3</v>
      </c>
      <c r="H60" s="1">
        <f t="shared" si="5"/>
        <v>3.607999999076128E-3</v>
      </c>
      <c r="Q60" s="62">
        <f t="shared" si="4"/>
        <v>9743.9279999999999</v>
      </c>
    </row>
    <row r="61" spans="1:17" x14ac:dyDescent="0.2">
      <c r="A61" s="24" t="s">
        <v>51</v>
      </c>
      <c r="B61" s="25" t="s">
        <v>44</v>
      </c>
      <c r="C61" s="26">
        <v>24800.288</v>
      </c>
      <c r="D61" s="27"/>
      <c r="E61" s="1">
        <f t="shared" si="0"/>
        <v>-29562.99696012757</v>
      </c>
      <c r="F61" s="1">
        <f t="shared" si="1"/>
        <v>-29563</v>
      </c>
      <c r="G61" s="1">
        <f t="shared" si="2"/>
        <v>2.0191999974485952E-3</v>
      </c>
      <c r="H61" s="1">
        <f t="shared" si="5"/>
        <v>2.0191999974485952E-3</v>
      </c>
      <c r="Q61" s="62">
        <f t="shared" si="4"/>
        <v>9781.7880000000005</v>
      </c>
    </row>
    <row r="62" spans="1:17" x14ac:dyDescent="0.2">
      <c r="A62" s="24" t="s">
        <v>53</v>
      </c>
      <c r="B62" s="25" t="s">
        <v>44</v>
      </c>
      <c r="C62" s="26">
        <v>24814.240000000002</v>
      </c>
      <c r="D62" s="27"/>
      <c r="E62" s="1">
        <f t="shared" si="0"/>
        <v>-29541.992453311945</v>
      </c>
      <c r="F62" s="1">
        <f t="shared" si="1"/>
        <v>-29542</v>
      </c>
      <c r="G62" s="1">
        <f t="shared" si="2"/>
        <v>5.0128000002587214E-3</v>
      </c>
      <c r="H62" s="1">
        <f t="shared" si="5"/>
        <v>5.0128000002587214E-3</v>
      </c>
      <c r="Q62" s="62">
        <f t="shared" si="4"/>
        <v>9795.7400000000016</v>
      </c>
    </row>
    <row r="63" spans="1:17" x14ac:dyDescent="0.2">
      <c r="A63" s="24" t="s">
        <v>49</v>
      </c>
      <c r="B63" s="25" t="s">
        <v>44</v>
      </c>
      <c r="C63" s="26">
        <v>25009.530999999999</v>
      </c>
      <c r="D63" s="27"/>
      <c r="E63" s="1">
        <f t="shared" si="0"/>
        <v>-29247.98506078541</v>
      </c>
      <c r="F63" s="1">
        <f t="shared" si="1"/>
        <v>-29248</v>
      </c>
      <c r="G63" s="1">
        <f t="shared" si="2"/>
        <v>9.9231999956828076E-3</v>
      </c>
      <c r="H63" s="1">
        <f t="shared" si="5"/>
        <v>9.9231999956828076E-3</v>
      </c>
      <c r="Q63" s="62">
        <f t="shared" si="4"/>
        <v>9991.030999999999</v>
      </c>
    </row>
    <row r="64" spans="1:17" x14ac:dyDescent="0.2">
      <c r="A64" s="24" t="s">
        <v>49</v>
      </c>
      <c r="B64" s="25" t="s">
        <v>44</v>
      </c>
      <c r="C64" s="26">
        <v>25011.517</v>
      </c>
      <c r="D64" s="27"/>
      <c r="E64" s="1">
        <f t="shared" si="0"/>
        <v>-29244.9951704087</v>
      </c>
      <c r="F64" s="1">
        <f t="shared" si="1"/>
        <v>-29245</v>
      </c>
      <c r="G64" s="1">
        <f t="shared" si="2"/>
        <v>3.2079999982670415E-3</v>
      </c>
      <c r="H64" s="1">
        <f t="shared" si="5"/>
        <v>3.2079999982670415E-3</v>
      </c>
      <c r="Q64" s="62">
        <f t="shared" si="4"/>
        <v>9993.0169999999998</v>
      </c>
    </row>
    <row r="65" spans="1:17" x14ac:dyDescent="0.2">
      <c r="A65" s="24" t="s">
        <v>49</v>
      </c>
      <c r="B65" s="25" t="s">
        <v>44</v>
      </c>
      <c r="C65" s="26">
        <v>25013.507000000001</v>
      </c>
      <c r="D65" s="27"/>
      <c r="E65" s="1">
        <f t="shared" si="0"/>
        <v>-29241.999258097698</v>
      </c>
      <c r="F65" s="1">
        <f t="shared" si="1"/>
        <v>-29242</v>
      </c>
      <c r="G65" s="1">
        <f t="shared" si="2"/>
        <v>4.9279999802820385E-4</v>
      </c>
      <c r="H65" s="1">
        <f t="shared" si="5"/>
        <v>4.9279999802820385E-4</v>
      </c>
      <c r="Q65" s="62">
        <f t="shared" si="4"/>
        <v>9995.0070000000014</v>
      </c>
    </row>
    <row r="66" spans="1:17" x14ac:dyDescent="0.2">
      <c r="A66" s="24" t="s">
        <v>49</v>
      </c>
      <c r="B66" s="25" t="s">
        <v>44</v>
      </c>
      <c r="C66" s="26">
        <v>25019.495999999999</v>
      </c>
      <c r="D66" s="27"/>
      <c r="E66" s="1">
        <f t="shared" si="0"/>
        <v>-29232.982916976802</v>
      </c>
      <c r="F66" s="1">
        <f t="shared" si="1"/>
        <v>-29233</v>
      </c>
      <c r="G66" s="1">
        <f t="shared" si="2"/>
        <v>1.1347199997544521E-2</v>
      </c>
      <c r="H66" s="1">
        <f t="shared" si="5"/>
        <v>1.1347199997544521E-2</v>
      </c>
      <c r="Q66" s="62">
        <f t="shared" si="4"/>
        <v>10000.995999999999</v>
      </c>
    </row>
    <row r="67" spans="1:17" x14ac:dyDescent="0.2">
      <c r="A67" s="24" t="s">
        <v>49</v>
      </c>
      <c r="B67" s="25" t="s">
        <v>44</v>
      </c>
      <c r="C67" s="26">
        <v>25094.417000000001</v>
      </c>
      <c r="D67" s="27"/>
      <c r="E67" s="1">
        <f t="shared" si="0"/>
        <v>-29120.190582176521</v>
      </c>
      <c r="F67" s="1">
        <f t="shared" si="1"/>
        <v>-29120</v>
      </c>
      <c r="G67" s="1">
        <f t="shared" si="2"/>
        <v>-0.12659200000052806</v>
      </c>
      <c r="H67" s="1">
        <f t="shared" si="5"/>
        <v>-0.12659200000052806</v>
      </c>
      <c r="Q67" s="62">
        <f t="shared" si="4"/>
        <v>10075.917000000001</v>
      </c>
    </row>
    <row r="68" spans="1:17" x14ac:dyDescent="0.2">
      <c r="A68" s="24" t="s">
        <v>51</v>
      </c>
      <c r="B68" s="25" t="s">
        <v>44</v>
      </c>
      <c r="C68" s="26">
        <v>25128.43</v>
      </c>
      <c r="D68" s="27"/>
      <c r="E68" s="1">
        <f t="shared" si="0"/>
        <v>-29068.984569395569</v>
      </c>
      <c r="F68" s="1">
        <f t="shared" si="1"/>
        <v>-29069</v>
      </c>
      <c r="G68" s="1">
        <f t="shared" si="2"/>
        <v>1.0249599996313918E-2</v>
      </c>
      <c r="H68" s="1">
        <f t="shared" si="5"/>
        <v>1.0249599996313918E-2</v>
      </c>
      <c r="Q68" s="62">
        <f t="shared" si="4"/>
        <v>10109.93</v>
      </c>
    </row>
    <row r="69" spans="1:17" x14ac:dyDescent="0.2">
      <c r="A69" s="24" t="s">
        <v>51</v>
      </c>
      <c r="B69" s="25" t="s">
        <v>44</v>
      </c>
      <c r="C69" s="26">
        <v>25186.219000000001</v>
      </c>
      <c r="D69" s="27"/>
      <c r="E69" s="1">
        <f t="shared" si="0"/>
        <v>-28981.984179174226</v>
      </c>
      <c r="F69" s="1">
        <f t="shared" si="1"/>
        <v>-28982</v>
      </c>
      <c r="G69" s="1">
        <f t="shared" si="2"/>
        <v>1.0508799998206086E-2</v>
      </c>
      <c r="H69" s="1">
        <f t="shared" si="5"/>
        <v>1.0508799998206086E-2</v>
      </c>
      <c r="Q69" s="62">
        <f t="shared" si="4"/>
        <v>10167.719000000001</v>
      </c>
    </row>
    <row r="70" spans="1:17" x14ac:dyDescent="0.2">
      <c r="A70" s="24" t="s">
        <v>51</v>
      </c>
      <c r="B70" s="25" t="s">
        <v>44</v>
      </c>
      <c r="C70" s="26">
        <v>25411.393</v>
      </c>
      <c r="D70" s="27"/>
      <c r="E70" s="1">
        <f t="shared" si="0"/>
        <v>-28642.988421024744</v>
      </c>
      <c r="F70" s="1">
        <f t="shared" si="1"/>
        <v>-28643</v>
      </c>
      <c r="G70" s="1">
        <f t="shared" si="2"/>
        <v>7.6911999967705924E-3</v>
      </c>
      <c r="H70" s="1">
        <f t="shared" si="5"/>
        <v>7.6911999967705924E-3</v>
      </c>
      <c r="Q70" s="62">
        <f t="shared" si="4"/>
        <v>10392.893</v>
      </c>
    </row>
    <row r="71" spans="1:17" x14ac:dyDescent="0.2">
      <c r="A71" s="24" t="s">
        <v>54</v>
      </c>
      <c r="B71" s="25" t="s">
        <v>44</v>
      </c>
      <c r="C71" s="26">
        <v>25416.04</v>
      </c>
      <c r="D71" s="27"/>
      <c r="E71" s="1">
        <f t="shared" si="0"/>
        <v>-28635.992438859303</v>
      </c>
      <c r="F71" s="1">
        <f t="shared" si="1"/>
        <v>-28636</v>
      </c>
      <c r="G71" s="1">
        <f t="shared" si="2"/>
        <v>5.0223999969603028E-3</v>
      </c>
      <c r="H71" s="1">
        <f t="shared" si="5"/>
        <v>5.0223999969603028E-3</v>
      </c>
      <c r="Q71" s="62">
        <f t="shared" si="4"/>
        <v>10397.540000000001</v>
      </c>
    </row>
    <row r="72" spans="1:17" x14ac:dyDescent="0.2">
      <c r="A72" s="24" t="s">
        <v>54</v>
      </c>
      <c r="B72" s="25" t="s">
        <v>44</v>
      </c>
      <c r="C72" s="26">
        <v>25416.706999999999</v>
      </c>
      <c r="D72" s="27"/>
      <c r="E72" s="1">
        <f t="shared" si="0"/>
        <v>-28634.988281315869</v>
      </c>
      <c r="F72" s="1">
        <f t="shared" si="1"/>
        <v>-28635</v>
      </c>
      <c r="G72" s="1">
        <f t="shared" si="2"/>
        <v>7.7839999976276886E-3</v>
      </c>
      <c r="H72" s="1">
        <f t="shared" si="5"/>
        <v>7.7839999976276886E-3</v>
      </c>
      <c r="Q72" s="62">
        <f t="shared" si="4"/>
        <v>10398.206999999999</v>
      </c>
    </row>
    <row r="73" spans="1:17" x14ac:dyDescent="0.2">
      <c r="A73" s="24" t="s">
        <v>49</v>
      </c>
      <c r="B73" s="25" t="s">
        <v>44</v>
      </c>
      <c r="C73" s="26">
        <v>25502.381000000001</v>
      </c>
      <c r="D73" s="27"/>
      <c r="E73" s="1">
        <f t="shared" si="0"/>
        <v>-28506.007481651166</v>
      </c>
      <c r="F73" s="1">
        <f t="shared" si="1"/>
        <v>-28506</v>
      </c>
      <c r="G73" s="1">
        <f t="shared" si="2"/>
        <v>-4.9696000023686793E-3</v>
      </c>
      <c r="H73" s="1">
        <f t="shared" si="5"/>
        <v>-4.9696000023686793E-3</v>
      </c>
      <c r="Q73" s="62">
        <f t="shared" si="4"/>
        <v>10483.881000000001</v>
      </c>
    </row>
    <row r="74" spans="1:17" x14ac:dyDescent="0.2">
      <c r="A74" s="24" t="s">
        <v>51</v>
      </c>
      <c r="B74" s="25" t="s">
        <v>44</v>
      </c>
      <c r="C74" s="26">
        <v>25506.366000000002</v>
      </c>
      <c r="D74" s="27"/>
      <c r="E74" s="1">
        <f t="shared" si="0"/>
        <v>-28500.008129611299</v>
      </c>
      <c r="F74" s="1">
        <f t="shared" si="1"/>
        <v>-28500</v>
      </c>
      <c r="G74" s="1">
        <f t="shared" si="2"/>
        <v>-5.4000000018277206E-3</v>
      </c>
      <c r="H74" s="1">
        <f t="shared" si="5"/>
        <v>-5.4000000018277206E-3</v>
      </c>
      <c r="Q74" s="62">
        <f t="shared" si="4"/>
        <v>10487.866000000002</v>
      </c>
    </row>
    <row r="75" spans="1:17" x14ac:dyDescent="0.2">
      <c r="A75" s="24" t="s">
        <v>49</v>
      </c>
      <c r="B75" s="25" t="s">
        <v>44</v>
      </c>
      <c r="C75" s="26">
        <v>25506.370999999999</v>
      </c>
      <c r="D75" s="27"/>
      <c r="E75" s="1">
        <f t="shared" si="0"/>
        <v>-28500.000602193435</v>
      </c>
      <c r="F75" s="1">
        <f t="shared" si="1"/>
        <v>-28500</v>
      </c>
      <c r="G75" s="1">
        <f t="shared" si="2"/>
        <v>-4.0000000444706529E-4</v>
      </c>
      <c r="H75" s="1">
        <f t="shared" si="5"/>
        <v>-4.0000000444706529E-4</v>
      </c>
      <c r="Q75" s="62">
        <f t="shared" si="4"/>
        <v>10487.870999999999</v>
      </c>
    </row>
    <row r="76" spans="1:17" x14ac:dyDescent="0.2">
      <c r="A76" s="24" t="s">
        <v>49</v>
      </c>
      <c r="B76" s="25" t="s">
        <v>44</v>
      </c>
      <c r="C76" s="26">
        <v>25510.353999999999</v>
      </c>
      <c r="D76" s="27"/>
      <c r="E76" s="1">
        <f t="shared" si="0"/>
        <v>-28494.00426112071</v>
      </c>
      <c r="F76" s="1">
        <f t="shared" si="1"/>
        <v>-28494</v>
      </c>
      <c r="G76" s="1">
        <f t="shared" si="2"/>
        <v>-2.8304000043135602E-3</v>
      </c>
      <c r="H76" s="1">
        <f t="shared" si="5"/>
        <v>-2.8304000043135602E-3</v>
      </c>
      <c r="Q76" s="62">
        <f t="shared" si="4"/>
        <v>10491.853999999999</v>
      </c>
    </row>
    <row r="77" spans="1:17" x14ac:dyDescent="0.2">
      <c r="A77" s="24" t="s">
        <v>49</v>
      </c>
      <c r="B77" s="25" t="s">
        <v>44</v>
      </c>
      <c r="C77" s="26">
        <v>25534.276000000002</v>
      </c>
      <c r="D77" s="27"/>
      <c r="E77" s="1">
        <f t="shared" si="0"/>
        <v>-28457.990083078606</v>
      </c>
      <c r="F77" s="1">
        <f t="shared" si="1"/>
        <v>-28458</v>
      </c>
      <c r="G77" s="1">
        <f t="shared" si="2"/>
        <v>6.5871999977389351E-3</v>
      </c>
      <c r="H77" s="1">
        <f t="shared" si="5"/>
        <v>6.5871999977389351E-3</v>
      </c>
      <c r="Q77" s="62">
        <f t="shared" si="4"/>
        <v>10515.776000000002</v>
      </c>
    </row>
    <row r="78" spans="1:17" x14ac:dyDescent="0.2">
      <c r="A78" s="24" t="s">
        <v>51</v>
      </c>
      <c r="B78" s="25" t="s">
        <v>44</v>
      </c>
      <c r="C78" s="26">
        <v>25540.240000000002</v>
      </c>
      <c r="D78" s="27"/>
      <c r="E78" s="1">
        <f t="shared" si="0"/>
        <v>-28449.011379047042</v>
      </c>
      <c r="F78" s="1">
        <f t="shared" si="1"/>
        <v>-28449</v>
      </c>
      <c r="G78" s="1">
        <f t="shared" si="2"/>
        <v>-7.55840000056196E-3</v>
      </c>
      <c r="H78" s="1">
        <f t="shared" si="5"/>
        <v>-7.55840000056196E-3</v>
      </c>
      <c r="Q78" s="62">
        <f t="shared" si="4"/>
        <v>10521.740000000002</v>
      </c>
    </row>
    <row r="79" spans="1:17" x14ac:dyDescent="0.2">
      <c r="A79" s="24" t="s">
        <v>51</v>
      </c>
      <c r="B79" s="25" t="s">
        <v>44</v>
      </c>
      <c r="C79" s="26">
        <v>25719.59</v>
      </c>
      <c r="D79" s="27"/>
      <c r="E79" s="1">
        <f t="shared" si="0"/>
        <v>-28179.002900163559</v>
      </c>
      <c r="F79" s="1">
        <f t="shared" si="1"/>
        <v>-28179</v>
      </c>
      <c r="G79" s="1">
        <f t="shared" si="2"/>
        <v>-1.9264000038674567E-3</v>
      </c>
      <c r="H79" s="1">
        <f t="shared" si="5"/>
        <v>-1.9264000038674567E-3</v>
      </c>
      <c r="Q79" s="62">
        <f t="shared" si="4"/>
        <v>10701.09</v>
      </c>
    </row>
    <row r="80" spans="1:17" x14ac:dyDescent="0.2">
      <c r="A80" s="24" t="s">
        <v>51</v>
      </c>
      <c r="B80" s="25" t="s">
        <v>44</v>
      </c>
      <c r="C80" s="26">
        <v>25759.445</v>
      </c>
      <c r="D80" s="27"/>
      <c r="E80" s="1">
        <f t="shared" si="0"/>
        <v>-28119.001852346992</v>
      </c>
      <c r="F80" s="1">
        <f t="shared" si="1"/>
        <v>-28119</v>
      </c>
      <c r="G80" s="1">
        <f t="shared" si="2"/>
        <v>-1.2304000010772143E-3</v>
      </c>
      <c r="H80" s="1">
        <f t="shared" si="5"/>
        <v>-1.2304000010772143E-3</v>
      </c>
      <c r="Q80" s="62">
        <f t="shared" si="4"/>
        <v>10740.945</v>
      </c>
    </row>
    <row r="81" spans="1:17" x14ac:dyDescent="0.2">
      <c r="A81" s="24" t="s">
        <v>49</v>
      </c>
      <c r="B81" s="25" t="s">
        <v>44</v>
      </c>
      <c r="C81" s="26">
        <v>25759.453000000001</v>
      </c>
      <c r="D81" s="27"/>
      <c r="E81" s="1">
        <f t="shared" si="0"/>
        <v>-28118.989808478404</v>
      </c>
      <c r="F81" s="1">
        <f t="shared" si="1"/>
        <v>-28119</v>
      </c>
      <c r="G81" s="1">
        <f t="shared" si="2"/>
        <v>6.7696000005526002E-3</v>
      </c>
      <c r="H81" s="1">
        <f t="shared" si="5"/>
        <v>6.7696000005526002E-3</v>
      </c>
      <c r="Q81" s="62">
        <f t="shared" si="4"/>
        <v>10740.953000000001</v>
      </c>
    </row>
    <row r="82" spans="1:17" x14ac:dyDescent="0.2">
      <c r="A82" s="24" t="s">
        <v>49</v>
      </c>
      <c r="B82" s="25" t="s">
        <v>44</v>
      </c>
      <c r="C82" s="26">
        <v>25808.606</v>
      </c>
      <c r="D82" s="27"/>
      <c r="E82" s="1">
        <f t="shared" si="0"/>
        <v>-28044.990774396665</v>
      </c>
      <c r="F82" s="1">
        <f t="shared" si="1"/>
        <v>-28045</v>
      </c>
      <c r="G82" s="1">
        <f t="shared" si="2"/>
        <v>6.1279999972612131E-3</v>
      </c>
      <c r="H82" s="1">
        <f t="shared" si="5"/>
        <v>6.1279999972612131E-3</v>
      </c>
      <c r="Q82" s="62">
        <f t="shared" si="4"/>
        <v>10790.106</v>
      </c>
    </row>
    <row r="83" spans="1:17" x14ac:dyDescent="0.2">
      <c r="A83" s="24" t="s">
        <v>49</v>
      </c>
      <c r="B83" s="25" t="s">
        <v>44</v>
      </c>
      <c r="C83" s="26">
        <v>25816.585999999999</v>
      </c>
      <c r="D83" s="27"/>
      <c r="E83" s="1">
        <f t="shared" si="0"/>
        <v>-28032.977015481192</v>
      </c>
      <c r="F83" s="1">
        <f t="shared" si="1"/>
        <v>-28033</v>
      </c>
      <c r="G83" s="1">
        <f t="shared" si="2"/>
        <v>1.526719999674242E-2</v>
      </c>
      <c r="H83" s="1">
        <f t="shared" si="5"/>
        <v>1.526719999674242E-2</v>
      </c>
      <c r="Q83" s="62">
        <f t="shared" si="4"/>
        <v>10798.085999999999</v>
      </c>
    </row>
    <row r="84" spans="1:17" x14ac:dyDescent="0.2">
      <c r="A84" s="24" t="s">
        <v>49</v>
      </c>
      <c r="B84" s="25" t="s">
        <v>44</v>
      </c>
      <c r="C84" s="26">
        <v>25826.548999999999</v>
      </c>
      <c r="D84" s="27"/>
      <c r="E84" s="1">
        <f t="shared" si="0"/>
        <v>-28017.977882639731</v>
      </c>
      <c r="F84" s="1">
        <f t="shared" si="1"/>
        <v>-28018</v>
      </c>
      <c r="G84" s="1">
        <f t="shared" si="2"/>
        <v>1.469119999819668E-2</v>
      </c>
      <c r="H84" s="1">
        <f t="shared" si="5"/>
        <v>1.469119999819668E-2</v>
      </c>
      <c r="Q84" s="62">
        <f t="shared" si="4"/>
        <v>10808.048999999999</v>
      </c>
    </row>
    <row r="85" spans="1:17" x14ac:dyDescent="0.2">
      <c r="A85" s="24" t="s">
        <v>49</v>
      </c>
      <c r="B85" s="25" t="s">
        <v>44</v>
      </c>
      <c r="C85" s="26">
        <v>25834.52</v>
      </c>
      <c r="D85" s="27"/>
      <c r="E85" s="1">
        <f t="shared" ref="E85:E148" si="6">+(C85-C$7)/C$8</f>
        <v>-28005.977673076417</v>
      </c>
      <c r="F85" s="1">
        <f t="shared" ref="F85:F148" si="7">ROUND(2*E85,0)/2</f>
        <v>-28006</v>
      </c>
      <c r="G85" s="1">
        <f t="shared" ref="G85:G148" si="8">+C85-(C$7+F85*C$8)</f>
        <v>1.4830399999482324E-2</v>
      </c>
      <c r="H85" s="1">
        <f t="shared" ref="H85:H116" si="9">G85</f>
        <v>1.4830399999482324E-2</v>
      </c>
      <c r="Q85" s="62">
        <f t="shared" ref="Q85:Q148" si="10">+C85-15018.5</f>
        <v>10816.02</v>
      </c>
    </row>
    <row r="86" spans="1:17" x14ac:dyDescent="0.2">
      <c r="A86" s="24" t="s">
        <v>51</v>
      </c>
      <c r="B86" s="25" t="s">
        <v>44</v>
      </c>
      <c r="C86" s="26">
        <v>25864.394</v>
      </c>
      <c r="D86" s="27"/>
      <c r="E86" s="1">
        <f t="shared" si="6"/>
        <v>-27961.002856805633</v>
      </c>
      <c r="F86" s="1">
        <f t="shared" si="7"/>
        <v>-27961</v>
      </c>
      <c r="G86" s="1">
        <f t="shared" si="8"/>
        <v>-1.8976000028487761E-3</v>
      </c>
      <c r="H86" s="1">
        <f t="shared" si="9"/>
        <v>-1.8976000028487761E-3</v>
      </c>
      <c r="Q86" s="62">
        <f t="shared" si="10"/>
        <v>10845.894</v>
      </c>
    </row>
    <row r="87" spans="1:17" x14ac:dyDescent="0.2">
      <c r="A87" s="24" t="s">
        <v>51</v>
      </c>
      <c r="B87" s="25" t="s">
        <v>44</v>
      </c>
      <c r="C87" s="26">
        <v>25880.331999999999</v>
      </c>
      <c r="D87" s="27"/>
      <c r="E87" s="1">
        <f t="shared" si="6"/>
        <v>-27937.008459613302</v>
      </c>
      <c r="F87" s="1">
        <f t="shared" si="7"/>
        <v>-27937</v>
      </c>
      <c r="G87" s="1">
        <f t="shared" si="8"/>
        <v>-5.6192000047303736E-3</v>
      </c>
      <c r="H87" s="1">
        <f t="shared" si="9"/>
        <v>-5.6192000047303736E-3</v>
      </c>
      <c r="Q87" s="62">
        <f t="shared" si="10"/>
        <v>10861.831999999999</v>
      </c>
    </row>
    <row r="88" spans="1:17" x14ac:dyDescent="0.2">
      <c r="A88" s="24" t="s">
        <v>51</v>
      </c>
      <c r="B88" s="25" t="s">
        <v>44</v>
      </c>
      <c r="C88" s="26">
        <v>25882.334999999999</v>
      </c>
      <c r="D88" s="27"/>
      <c r="E88" s="1">
        <f t="shared" si="6"/>
        <v>-27933.992976015845</v>
      </c>
      <c r="F88" s="1">
        <f t="shared" si="7"/>
        <v>-27934</v>
      </c>
      <c r="G88" s="1">
        <f t="shared" si="8"/>
        <v>4.6655999976792373E-3</v>
      </c>
      <c r="H88" s="1">
        <f t="shared" si="9"/>
        <v>4.6655999976792373E-3</v>
      </c>
      <c r="Q88" s="62">
        <f t="shared" si="10"/>
        <v>10863.834999999999</v>
      </c>
    </row>
    <row r="89" spans="1:17" x14ac:dyDescent="0.2">
      <c r="A89" s="24" t="s">
        <v>51</v>
      </c>
      <c r="B89" s="25" t="s">
        <v>44</v>
      </c>
      <c r="C89" s="26">
        <v>25890.294000000002</v>
      </c>
      <c r="D89" s="27"/>
      <c r="E89" s="1">
        <f t="shared" si="6"/>
        <v>-27922.010832255408</v>
      </c>
      <c r="F89" s="1">
        <f t="shared" si="7"/>
        <v>-27922</v>
      </c>
      <c r="G89" s="1">
        <f t="shared" si="8"/>
        <v>-7.1951999998418614E-3</v>
      </c>
      <c r="H89" s="1">
        <f t="shared" si="9"/>
        <v>-7.1951999998418614E-3</v>
      </c>
      <c r="Q89" s="62">
        <f t="shared" si="10"/>
        <v>10871.794000000002</v>
      </c>
    </row>
    <row r="90" spans="1:17" x14ac:dyDescent="0.2">
      <c r="A90" s="24" t="s">
        <v>51</v>
      </c>
      <c r="B90" s="25" t="s">
        <v>44</v>
      </c>
      <c r="C90" s="26">
        <v>25922.179</v>
      </c>
      <c r="D90" s="27"/>
      <c r="E90" s="1">
        <f t="shared" si="6"/>
        <v>-27874.008488518582</v>
      </c>
      <c r="F90" s="1">
        <f t="shared" si="7"/>
        <v>-27874</v>
      </c>
      <c r="G90" s="1">
        <f t="shared" si="8"/>
        <v>-5.6384000017715152E-3</v>
      </c>
      <c r="H90" s="1">
        <f t="shared" si="9"/>
        <v>-5.6384000017715152E-3</v>
      </c>
      <c r="Q90" s="62">
        <f t="shared" si="10"/>
        <v>10903.679</v>
      </c>
    </row>
    <row r="91" spans="1:17" x14ac:dyDescent="0.2">
      <c r="A91" s="24" t="s">
        <v>49</v>
      </c>
      <c r="B91" s="25" t="s">
        <v>44</v>
      </c>
      <c r="C91" s="26">
        <v>26214.435000000001</v>
      </c>
      <c r="D91" s="27"/>
      <c r="E91" s="1">
        <f t="shared" si="6"/>
        <v>-27434.02188130045</v>
      </c>
      <c r="F91" s="1">
        <f t="shared" si="7"/>
        <v>-27434</v>
      </c>
      <c r="G91" s="1">
        <f t="shared" si="8"/>
        <v>-1.4534400001139147E-2</v>
      </c>
      <c r="H91" s="1">
        <f t="shared" si="9"/>
        <v>-1.4534400001139147E-2</v>
      </c>
      <c r="Q91" s="62">
        <f t="shared" si="10"/>
        <v>11195.935000000001</v>
      </c>
    </row>
    <row r="92" spans="1:17" x14ac:dyDescent="0.2">
      <c r="A92" s="24" t="s">
        <v>49</v>
      </c>
      <c r="B92" s="25" t="s">
        <v>44</v>
      </c>
      <c r="C92" s="26">
        <v>26216.424999999999</v>
      </c>
      <c r="D92" s="27"/>
      <c r="E92" s="1">
        <f t="shared" si="6"/>
        <v>-27431.025968989452</v>
      </c>
      <c r="F92" s="1">
        <f t="shared" si="7"/>
        <v>-27431</v>
      </c>
      <c r="G92" s="1">
        <f t="shared" si="8"/>
        <v>-1.7249600001377985E-2</v>
      </c>
      <c r="H92" s="1">
        <f t="shared" si="9"/>
        <v>-1.7249600001377985E-2</v>
      </c>
      <c r="Q92" s="62">
        <f t="shared" si="10"/>
        <v>11197.924999999999</v>
      </c>
    </row>
    <row r="93" spans="1:17" x14ac:dyDescent="0.2">
      <c r="A93" s="24" t="s">
        <v>51</v>
      </c>
      <c r="B93" s="25" t="s">
        <v>44</v>
      </c>
      <c r="C93" s="26">
        <v>26473.498</v>
      </c>
      <c r="D93" s="27"/>
      <c r="E93" s="1">
        <f t="shared" si="6"/>
        <v>-27044.006790333115</v>
      </c>
      <c r="F93" s="1">
        <f t="shared" si="7"/>
        <v>-27044</v>
      </c>
      <c r="G93" s="1">
        <f t="shared" si="8"/>
        <v>-4.5104000018909574E-3</v>
      </c>
      <c r="H93" s="1">
        <f t="shared" si="9"/>
        <v>-4.5104000018909574E-3</v>
      </c>
      <c r="Q93" s="62">
        <f t="shared" si="10"/>
        <v>11454.998</v>
      </c>
    </row>
    <row r="94" spans="1:17" x14ac:dyDescent="0.2">
      <c r="A94" s="24" t="s">
        <v>51</v>
      </c>
      <c r="B94" s="25" t="s">
        <v>44</v>
      </c>
      <c r="C94" s="26">
        <v>26507.377</v>
      </c>
      <c r="D94" s="27"/>
      <c r="E94" s="1">
        <f t="shared" si="6"/>
        <v>-26993.002512350991</v>
      </c>
      <c r="F94" s="1">
        <f t="shared" si="7"/>
        <v>-26993</v>
      </c>
      <c r="G94" s="1">
        <f t="shared" si="8"/>
        <v>-1.6688000032445416E-3</v>
      </c>
      <c r="H94" s="1">
        <f t="shared" si="9"/>
        <v>-1.6688000032445416E-3</v>
      </c>
      <c r="Q94" s="62">
        <f t="shared" si="10"/>
        <v>11488.877</v>
      </c>
    </row>
    <row r="95" spans="1:17" x14ac:dyDescent="0.2">
      <c r="A95" s="24" t="s">
        <v>51</v>
      </c>
      <c r="B95" s="25" t="s">
        <v>44</v>
      </c>
      <c r="C95" s="26">
        <v>26509.370999999999</v>
      </c>
      <c r="D95" s="27"/>
      <c r="E95" s="1">
        <f t="shared" si="6"/>
        <v>-26990.000578105697</v>
      </c>
      <c r="F95" s="1">
        <f t="shared" si="7"/>
        <v>-26990</v>
      </c>
      <c r="G95" s="1">
        <f t="shared" si="8"/>
        <v>-3.8400000266847201E-4</v>
      </c>
      <c r="H95" s="1">
        <f t="shared" si="9"/>
        <v>-3.8400000266847201E-4</v>
      </c>
      <c r="Q95" s="62">
        <f t="shared" si="10"/>
        <v>11490.870999999999</v>
      </c>
    </row>
    <row r="96" spans="1:17" x14ac:dyDescent="0.2">
      <c r="A96" s="24" t="s">
        <v>51</v>
      </c>
      <c r="B96" s="25" t="s">
        <v>44</v>
      </c>
      <c r="C96" s="26">
        <v>27175.602999999999</v>
      </c>
      <c r="D96" s="27"/>
      <c r="E96" s="1">
        <f t="shared" si="6"/>
        <v>-25986.999246053831</v>
      </c>
      <c r="F96" s="1">
        <f t="shared" si="7"/>
        <v>-25987</v>
      </c>
      <c r="G96" s="1">
        <f t="shared" si="8"/>
        <v>5.0079999709851108E-4</v>
      </c>
      <c r="H96" s="1">
        <f t="shared" si="9"/>
        <v>5.0079999709851108E-4</v>
      </c>
      <c r="Q96" s="62">
        <f t="shared" si="10"/>
        <v>12157.102999999999</v>
      </c>
    </row>
    <row r="97" spans="1:17" x14ac:dyDescent="0.2">
      <c r="A97" s="24" t="s">
        <v>51</v>
      </c>
      <c r="B97" s="25" t="s">
        <v>44</v>
      </c>
      <c r="C97" s="26">
        <v>27189.553</v>
      </c>
      <c r="D97" s="27"/>
      <c r="E97" s="1">
        <f t="shared" si="6"/>
        <v>-25965.997750205352</v>
      </c>
      <c r="F97" s="1">
        <f t="shared" si="7"/>
        <v>-25966</v>
      </c>
      <c r="G97" s="1">
        <f t="shared" si="8"/>
        <v>1.4943999958632048E-3</v>
      </c>
      <c r="H97" s="1">
        <f t="shared" si="9"/>
        <v>1.4943999958632048E-3</v>
      </c>
      <c r="Q97" s="62">
        <f t="shared" si="10"/>
        <v>12171.053</v>
      </c>
    </row>
    <row r="98" spans="1:17" x14ac:dyDescent="0.2">
      <c r="A98" s="24" t="s">
        <v>51</v>
      </c>
      <c r="B98" s="25" t="s">
        <v>44</v>
      </c>
      <c r="C98" s="26">
        <v>27197.524000000001</v>
      </c>
      <c r="D98" s="27"/>
      <c r="E98" s="1">
        <f t="shared" si="6"/>
        <v>-25953.997540642034</v>
      </c>
      <c r="F98" s="1">
        <f t="shared" si="7"/>
        <v>-25954</v>
      </c>
      <c r="G98" s="1">
        <f t="shared" si="8"/>
        <v>1.6335999971488491E-3</v>
      </c>
      <c r="H98" s="1">
        <f t="shared" si="9"/>
        <v>1.6335999971488491E-3</v>
      </c>
      <c r="Q98" s="62">
        <f t="shared" si="10"/>
        <v>12179.024000000001</v>
      </c>
    </row>
    <row r="99" spans="1:17" x14ac:dyDescent="0.2">
      <c r="A99" s="24" t="s">
        <v>51</v>
      </c>
      <c r="B99" s="25" t="s">
        <v>44</v>
      </c>
      <c r="C99" s="26">
        <v>27213.465</v>
      </c>
      <c r="D99" s="27"/>
      <c r="E99" s="1">
        <f t="shared" si="6"/>
        <v>-25929.998626998986</v>
      </c>
      <c r="F99" s="1">
        <f t="shared" si="7"/>
        <v>-25930</v>
      </c>
      <c r="G99" s="1">
        <f t="shared" si="8"/>
        <v>9.1199999951641075E-4</v>
      </c>
      <c r="H99" s="1">
        <f t="shared" si="9"/>
        <v>9.1199999951641075E-4</v>
      </c>
      <c r="Q99" s="62">
        <f t="shared" si="10"/>
        <v>12194.965</v>
      </c>
    </row>
    <row r="100" spans="1:17" x14ac:dyDescent="0.2">
      <c r="A100" s="24" t="s">
        <v>51</v>
      </c>
      <c r="B100" s="25" t="s">
        <v>44</v>
      </c>
      <c r="C100" s="26">
        <v>27227.415000000001</v>
      </c>
      <c r="D100" s="27"/>
      <c r="E100" s="1">
        <f t="shared" si="6"/>
        <v>-25908.997131150503</v>
      </c>
      <c r="F100" s="1">
        <f t="shared" si="7"/>
        <v>-25909</v>
      </c>
      <c r="G100" s="1">
        <f t="shared" si="8"/>
        <v>1.9055999982811045E-3</v>
      </c>
      <c r="H100" s="1">
        <f t="shared" si="9"/>
        <v>1.9055999982811045E-3</v>
      </c>
      <c r="Q100" s="62">
        <f t="shared" si="10"/>
        <v>12208.915000000001</v>
      </c>
    </row>
    <row r="101" spans="1:17" x14ac:dyDescent="0.2">
      <c r="A101" s="24" t="s">
        <v>51</v>
      </c>
      <c r="B101" s="25" t="s">
        <v>44</v>
      </c>
      <c r="C101" s="26">
        <v>27342.322</v>
      </c>
      <c r="D101" s="27"/>
      <c r="E101" s="1">
        <f t="shared" si="6"/>
        <v>-25736.00653018555</v>
      </c>
      <c r="F101" s="1">
        <f t="shared" si="7"/>
        <v>-25736</v>
      </c>
      <c r="G101" s="1">
        <f t="shared" si="8"/>
        <v>-4.3376000030548312E-3</v>
      </c>
      <c r="H101" s="1">
        <f t="shared" si="9"/>
        <v>-4.3376000030548312E-3</v>
      </c>
      <c r="Q101" s="62">
        <f t="shared" si="10"/>
        <v>12323.822</v>
      </c>
    </row>
    <row r="102" spans="1:17" x14ac:dyDescent="0.2">
      <c r="A102" s="24" t="s">
        <v>51</v>
      </c>
      <c r="B102" s="25" t="s">
        <v>44</v>
      </c>
      <c r="C102" s="26">
        <v>27344.319</v>
      </c>
      <c r="D102" s="27"/>
      <c r="E102" s="1">
        <f t="shared" si="6"/>
        <v>-25733.000079489539</v>
      </c>
      <c r="F102" s="1">
        <f t="shared" si="7"/>
        <v>-25733</v>
      </c>
      <c r="G102" s="1">
        <f t="shared" si="8"/>
        <v>-5.2800001867581159E-5</v>
      </c>
      <c r="H102" s="1">
        <f t="shared" si="9"/>
        <v>-5.2800001867581159E-5</v>
      </c>
      <c r="Q102" s="62">
        <f t="shared" si="10"/>
        <v>12325.819</v>
      </c>
    </row>
    <row r="103" spans="1:17" x14ac:dyDescent="0.2">
      <c r="A103" s="24" t="s">
        <v>51</v>
      </c>
      <c r="B103" s="25" t="s">
        <v>44</v>
      </c>
      <c r="C103" s="26">
        <v>27368.225999999999</v>
      </c>
      <c r="D103" s="27"/>
      <c r="E103" s="1">
        <f t="shared" si="6"/>
        <v>-25697.008483701036</v>
      </c>
      <c r="F103" s="1">
        <f t="shared" si="7"/>
        <v>-25697</v>
      </c>
      <c r="G103" s="1">
        <f t="shared" si="8"/>
        <v>-5.6352000028709881E-3</v>
      </c>
      <c r="H103" s="1">
        <f t="shared" si="9"/>
        <v>-5.6352000028709881E-3</v>
      </c>
      <c r="Q103" s="62">
        <f t="shared" si="10"/>
        <v>12349.725999999999</v>
      </c>
    </row>
    <row r="104" spans="1:17" x14ac:dyDescent="0.2">
      <c r="A104" s="24" t="s">
        <v>51</v>
      </c>
      <c r="B104" s="25" t="s">
        <v>44</v>
      </c>
      <c r="C104" s="26">
        <v>27692.366000000002</v>
      </c>
      <c r="D104" s="27"/>
      <c r="E104" s="1">
        <f t="shared" si="6"/>
        <v>-25209.02103822965</v>
      </c>
      <c r="F104" s="1">
        <f t="shared" si="7"/>
        <v>-25209</v>
      </c>
      <c r="G104" s="1">
        <f t="shared" si="8"/>
        <v>-1.3974400000734022E-2</v>
      </c>
      <c r="H104" s="1">
        <f t="shared" si="9"/>
        <v>-1.3974400000734022E-2</v>
      </c>
      <c r="Q104" s="62">
        <f t="shared" si="10"/>
        <v>12673.866000000002</v>
      </c>
    </row>
    <row r="105" spans="1:17" x14ac:dyDescent="0.2">
      <c r="A105" s="24" t="s">
        <v>51</v>
      </c>
      <c r="B105" s="25" t="s">
        <v>44</v>
      </c>
      <c r="C105" s="26">
        <v>27694.358</v>
      </c>
      <c r="D105" s="27"/>
      <c r="E105" s="1">
        <f t="shared" si="6"/>
        <v>-25206.022114951502</v>
      </c>
      <c r="F105" s="1">
        <f t="shared" si="7"/>
        <v>-25206</v>
      </c>
      <c r="G105" s="1">
        <f t="shared" si="8"/>
        <v>-1.4689600000565406E-2</v>
      </c>
      <c r="H105" s="1">
        <f t="shared" si="9"/>
        <v>-1.4689600000565406E-2</v>
      </c>
      <c r="Q105" s="62">
        <f t="shared" si="10"/>
        <v>12675.858</v>
      </c>
    </row>
    <row r="106" spans="1:17" x14ac:dyDescent="0.2">
      <c r="A106" s="24" t="s">
        <v>51</v>
      </c>
      <c r="B106" s="25" t="s">
        <v>44</v>
      </c>
      <c r="C106" s="26">
        <v>27696.355</v>
      </c>
      <c r="D106" s="27"/>
      <c r="E106" s="1">
        <f t="shared" si="6"/>
        <v>-25203.015664255487</v>
      </c>
      <c r="F106" s="1">
        <f t="shared" si="7"/>
        <v>-25203</v>
      </c>
      <c r="G106" s="1">
        <f t="shared" si="8"/>
        <v>-1.0404800003016135E-2</v>
      </c>
      <c r="H106" s="1">
        <f t="shared" si="9"/>
        <v>-1.0404800003016135E-2</v>
      </c>
      <c r="Q106" s="62">
        <f t="shared" si="10"/>
        <v>12677.855</v>
      </c>
    </row>
    <row r="107" spans="1:17" x14ac:dyDescent="0.2">
      <c r="A107" s="24" t="s">
        <v>51</v>
      </c>
      <c r="B107" s="25" t="s">
        <v>44</v>
      </c>
      <c r="C107" s="26">
        <v>27710.304</v>
      </c>
      <c r="D107" s="27"/>
      <c r="E107" s="1">
        <f t="shared" si="6"/>
        <v>-25182.015673890583</v>
      </c>
      <c r="F107" s="1">
        <f t="shared" si="7"/>
        <v>-25182</v>
      </c>
      <c r="G107" s="1">
        <f t="shared" si="8"/>
        <v>-1.0411200000817189E-2</v>
      </c>
      <c r="H107" s="1">
        <f t="shared" si="9"/>
        <v>-1.0411200000817189E-2</v>
      </c>
      <c r="Q107" s="62">
        <f t="shared" si="10"/>
        <v>12691.804</v>
      </c>
    </row>
    <row r="108" spans="1:17" x14ac:dyDescent="0.2">
      <c r="A108" s="24" t="s">
        <v>51</v>
      </c>
      <c r="B108" s="25" t="s">
        <v>44</v>
      </c>
      <c r="C108" s="26">
        <v>27714.294000000002</v>
      </c>
      <c r="D108" s="27"/>
      <c r="E108" s="1">
        <f t="shared" si="6"/>
        <v>-25176.008794432844</v>
      </c>
      <c r="F108" s="1">
        <f t="shared" si="7"/>
        <v>-25176</v>
      </c>
      <c r="G108" s="1">
        <f t="shared" si="8"/>
        <v>-5.8415999992575962E-3</v>
      </c>
      <c r="H108" s="1">
        <f t="shared" si="9"/>
        <v>-5.8415999992575962E-3</v>
      </c>
      <c r="Q108" s="62">
        <f t="shared" si="10"/>
        <v>12695.794000000002</v>
      </c>
    </row>
    <row r="109" spans="1:17" x14ac:dyDescent="0.2">
      <c r="A109" s="24" t="s">
        <v>51</v>
      </c>
      <c r="B109" s="25" t="s">
        <v>44</v>
      </c>
      <c r="C109" s="26">
        <v>27951.424999999999</v>
      </c>
      <c r="D109" s="27"/>
      <c r="E109" s="1">
        <f t="shared" si="6"/>
        <v>-24819.011969196607</v>
      </c>
      <c r="F109" s="1">
        <f t="shared" si="7"/>
        <v>-24819</v>
      </c>
      <c r="G109" s="1">
        <f t="shared" si="8"/>
        <v>-7.9504000023007393E-3</v>
      </c>
      <c r="H109" s="1">
        <f t="shared" si="9"/>
        <v>-7.9504000023007393E-3</v>
      </c>
      <c r="Q109" s="62">
        <f t="shared" si="10"/>
        <v>12932.924999999999</v>
      </c>
    </row>
    <row r="110" spans="1:17" x14ac:dyDescent="0.2">
      <c r="A110" s="24" t="s">
        <v>51</v>
      </c>
      <c r="B110" s="25" t="s">
        <v>44</v>
      </c>
      <c r="C110" s="26">
        <v>27955.41</v>
      </c>
      <c r="D110" s="27"/>
      <c r="E110" s="1">
        <f t="shared" si="6"/>
        <v>-24813.012617156735</v>
      </c>
      <c r="F110" s="1">
        <f t="shared" si="7"/>
        <v>-24813</v>
      </c>
      <c r="G110" s="1">
        <f t="shared" si="8"/>
        <v>-8.3808000017597806E-3</v>
      </c>
      <c r="H110" s="1">
        <f t="shared" si="9"/>
        <v>-8.3808000017597806E-3</v>
      </c>
      <c r="Q110" s="62">
        <f t="shared" si="10"/>
        <v>12936.91</v>
      </c>
    </row>
    <row r="111" spans="1:17" x14ac:dyDescent="0.2">
      <c r="A111" s="24" t="s">
        <v>51</v>
      </c>
      <c r="B111" s="25" t="s">
        <v>44</v>
      </c>
      <c r="C111" s="26">
        <v>27957.401999999998</v>
      </c>
      <c r="D111" s="27"/>
      <c r="E111" s="1">
        <f t="shared" si="6"/>
        <v>-24810.013693878591</v>
      </c>
      <c r="F111" s="1">
        <f t="shared" si="7"/>
        <v>-24810</v>
      </c>
      <c r="G111" s="1">
        <f t="shared" si="8"/>
        <v>-9.0960000052291434E-3</v>
      </c>
      <c r="H111" s="1">
        <f t="shared" si="9"/>
        <v>-9.0960000052291434E-3</v>
      </c>
      <c r="Q111" s="62">
        <f t="shared" si="10"/>
        <v>12938.901999999998</v>
      </c>
    </row>
    <row r="112" spans="1:17" x14ac:dyDescent="0.2">
      <c r="A112" s="24" t="s">
        <v>51</v>
      </c>
      <c r="B112" s="25" t="s">
        <v>44</v>
      </c>
      <c r="C112" s="26">
        <v>27961.381000000001</v>
      </c>
      <c r="D112" s="27"/>
      <c r="E112" s="1">
        <f t="shared" si="6"/>
        <v>-24804.023374740154</v>
      </c>
      <c r="F112" s="1">
        <f t="shared" si="7"/>
        <v>-24804</v>
      </c>
      <c r="G112" s="1">
        <f t="shared" si="8"/>
        <v>-1.5526400002272567E-2</v>
      </c>
      <c r="H112" s="1">
        <f t="shared" si="9"/>
        <v>-1.5526400002272567E-2</v>
      </c>
      <c r="Q112" s="62">
        <f t="shared" si="10"/>
        <v>12942.881000000001</v>
      </c>
    </row>
    <row r="113" spans="1:17" x14ac:dyDescent="0.2">
      <c r="A113" s="24" t="s">
        <v>55</v>
      </c>
      <c r="B113" s="25" t="s">
        <v>44</v>
      </c>
      <c r="C113" s="26">
        <v>27979.323</v>
      </c>
      <c r="D113" s="27"/>
      <c r="E113" s="1">
        <f t="shared" si="6"/>
        <v>-24777.011988466795</v>
      </c>
      <c r="F113" s="1">
        <f t="shared" si="7"/>
        <v>-24777</v>
      </c>
      <c r="G113" s="1">
        <f t="shared" si="8"/>
        <v>-7.9632000015408266E-3</v>
      </c>
      <c r="H113" s="1">
        <f t="shared" si="9"/>
        <v>-7.9632000015408266E-3</v>
      </c>
      <c r="Q113" s="62">
        <f t="shared" si="10"/>
        <v>12960.823</v>
      </c>
    </row>
    <row r="114" spans="1:17" x14ac:dyDescent="0.2">
      <c r="A114" s="24" t="s">
        <v>55</v>
      </c>
      <c r="B114" s="25" t="s">
        <v>44</v>
      </c>
      <c r="C114" s="26">
        <v>27985.295999999998</v>
      </c>
      <c r="D114" s="27"/>
      <c r="E114" s="1">
        <f t="shared" si="6"/>
        <v>-24768.019735083071</v>
      </c>
      <c r="F114" s="1">
        <f t="shared" si="7"/>
        <v>-24768</v>
      </c>
      <c r="G114" s="1">
        <f t="shared" si="8"/>
        <v>-1.3108800005284138E-2</v>
      </c>
      <c r="H114" s="1">
        <f t="shared" si="9"/>
        <v>-1.3108800005284138E-2</v>
      </c>
      <c r="Q114" s="62">
        <f t="shared" si="10"/>
        <v>12966.795999999998</v>
      </c>
    </row>
    <row r="115" spans="1:17" x14ac:dyDescent="0.2">
      <c r="A115" s="24" t="s">
        <v>55</v>
      </c>
      <c r="B115" s="25" t="s">
        <v>44</v>
      </c>
      <c r="C115" s="26">
        <v>27988.633999999998</v>
      </c>
      <c r="D115" s="27"/>
      <c r="E115" s="1">
        <f t="shared" si="6"/>
        <v>-24762.994430915172</v>
      </c>
      <c r="F115" s="1">
        <f t="shared" si="7"/>
        <v>-24763</v>
      </c>
      <c r="G115" s="1">
        <f t="shared" si="8"/>
        <v>3.6991999950259924E-3</v>
      </c>
      <c r="H115" s="1">
        <f t="shared" si="9"/>
        <v>3.6991999950259924E-3</v>
      </c>
      <c r="Q115" s="62">
        <f t="shared" si="10"/>
        <v>12970.133999999998</v>
      </c>
    </row>
    <row r="116" spans="1:17" x14ac:dyDescent="0.2">
      <c r="A116" s="24" t="s">
        <v>56</v>
      </c>
      <c r="B116" s="25" t="s">
        <v>44</v>
      </c>
      <c r="C116" s="26">
        <v>28347.32</v>
      </c>
      <c r="D116" s="27"/>
      <c r="E116" s="1">
        <f t="shared" si="6"/>
        <v>-24222.998549918226</v>
      </c>
      <c r="F116" s="1">
        <f t="shared" si="7"/>
        <v>-24223</v>
      </c>
      <c r="G116" s="1">
        <f t="shared" si="8"/>
        <v>9.6319999647676013E-4</v>
      </c>
      <c r="H116" s="1">
        <f t="shared" si="9"/>
        <v>9.6319999647676013E-4</v>
      </c>
      <c r="Q116" s="62">
        <f t="shared" si="10"/>
        <v>13328.82</v>
      </c>
    </row>
    <row r="117" spans="1:17" x14ac:dyDescent="0.2">
      <c r="A117" s="24" t="s">
        <v>56</v>
      </c>
      <c r="B117" s="25" t="s">
        <v>44</v>
      </c>
      <c r="C117" s="26">
        <v>28376.546999999999</v>
      </c>
      <c r="D117" s="27"/>
      <c r="E117" s="1">
        <f t="shared" si="6"/>
        <v>-24178.997781519411</v>
      </c>
      <c r="F117" s="1">
        <f t="shared" si="7"/>
        <v>-24179</v>
      </c>
      <c r="G117" s="1">
        <f t="shared" si="8"/>
        <v>1.4735999939148314E-3</v>
      </c>
      <c r="H117" s="1">
        <f t="shared" ref="H117:H145" si="11">G117</f>
        <v>1.4735999939148314E-3</v>
      </c>
      <c r="Q117" s="62">
        <f t="shared" si="10"/>
        <v>13358.046999999999</v>
      </c>
    </row>
    <row r="118" spans="1:17" x14ac:dyDescent="0.2">
      <c r="A118" s="24" t="s">
        <v>56</v>
      </c>
      <c r="B118" s="25" t="s">
        <v>44</v>
      </c>
      <c r="C118" s="26">
        <v>28665.5</v>
      </c>
      <c r="D118" s="27"/>
      <c r="E118" s="1">
        <f t="shared" si="6"/>
        <v>-23743.983786544111</v>
      </c>
      <c r="F118" s="1">
        <f t="shared" si="7"/>
        <v>-23744</v>
      </c>
      <c r="G118" s="1">
        <f t="shared" si="8"/>
        <v>1.0769599997729529E-2</v>
      </c>
      <c r="H118" s="1">
        <f t="shared" si="11"/>
        <v>1.0769599997729529E-2</v>
      </c>
      <c r="Q118" s="62">
        <f t="shared" si="10"/>
        <v>13647</v>
      </c>
    </row>
    <row r="119" spans="1:17" x14ac:dyDescent="0.2">
      <c r="A119" s="24" t="s">
        <v>55</v>
      </c>
      <c r="B119" s="25" t="s">
        <v>44</v>
      </c>
      <c r="C119" s="26">
        <v>28772.438999999998</v>
      </c>
      <c r="D119" s="27"/>
      <c r="E119" s="1">
        <f t="shared" si="6"/>
        <v>-23582.988878691751</v>
      </c>
      <c r="F119" s="1">
        <f t="shared" si="7"/>
        <v>-23583</v>
      </c>
      <c r="G119" s="1">
        <f t="shared" si="8"/>
        <v>7.3871999957191292E-3</v>
      </c>
      <c r="H119" s="1">
        <f t="shared" si="11"/>
        <v>7.3871999957191292E-3</v>
      </c>
      <c r="Q119" s="62">
        <f t="shared" si="10"/>
        <v>13753.938999999998</v>
      </c>
    </row>
    <row r="120" spans="1:17" x14ac:dyDescent="0.2">
      <c r="A120" s="24" t="s">
        <v>57</v>
      </c>
      <c r="B120" s="25" t="s">
        <v>44</v>
      </c>
      <c r="C120" s="26">
        <v>28784.397000000001</v>
      </c>
      <c r="D120" s="27"/>
      <c r="E120" s="1">
        <f t="shared" si="6"/>
        <v>-23564.98630612142</v>
      </c>
      <c r="F120" s="1">
        <f t="shared" si="7"/>
        <v>-23565</v>
      </c>
      <c r="G120" s="1">
        <f t="shared" si="8"/>
        <v>9.0959999979531858E-3</v>
      </c>
      <c r="H120" s="1">
        <f t="shared" si="11"/>
        <v>9.0959999979531858E-3</v>
      </c>
      <c r="Q120" s="62">
        <f t="shared" si="10"/>
        <v>13765.897000000001</v>
      </c>
    </row>
    <row r="121" spans="1:17" x14ac:dyDescent="0.2">
      <c r="A121" s="24" t="s">
        <v>55</v>
      </c>
      <c r="B121" s="25" t="s">
        <v>44</v>
      </c>
      <c r="C121" s="26">
        <v>28788.362000000001</v>
      </c>
      <c r="D121" s="27"/>
      <c r="E121" s="1">
        <f t="shared" si="6"/>
        <v>-23559.017063753017</v>
      </c>
      <c r="F121" s="1">
        <f t="shared" si="7"/>
        <v>-23559</v>
      </c>
      <c r="G121" s="1">
        <f t="shared" si="8"/>
        <v>-1.1334400001942413E-2</v>
      </c>
      <c r="H121" s="1">
        <f t="shared" si="11"/>
        <v>-1.1334400001942413E-2</v>
      </c>
      <c r="Q121" s="62">
        <f t="shared" si="10"/>
        <v>13769.862000000001</v>
      </c>
    </row>
    <row r="122" spans="1:17" x14ac:dyDescent="0.2">
      <c r="A122" s="24" t="s">
        <v>55</v>
      </c>
      <c r="B122" s="25" t="s">
        <v>44</v>
      </c>
      <c r="C122" s="26">
        <v>29015.528999999999</v>
      </c>
      <c r="D122" s="27"/>
      <c r="E122" s="1">
        <f t="shared" si="6"/>
        <v>-23217.020876841812</v>
      </c>
      <c r="F122" s="1">
        <f t="shared" si="7"/>
        <v>-23217</v>
      </c>
      <c r="G122" s="1">
        <f t="shared" si="8"/>
        <v>-1.3867200003005564E-2</v>
      </c>
      <c r="H122" s="1">
        <f t="shared" si="11"/>
        <v>-1.3867200003005564E-2</v>
      </c>
      <c r="Q122" s="62">
        <f t="shared" si="10"/>
        <v>13997.028999999999</v>
      </c>
    </row>
    <row r="123" spans="1:17" x14ac:dyDescent="0.2">
      <c r="A123" s="24" t="s">
        <v>55</v>
      </c>
      <c r="B123" s="25" t="s">
        <v>44</v>
      </c>
      <c r="C123" s="26">
        <v>29049.412</v>
      </c>
      <c r="D123" s="27"/>
      <c r="E123" s="1">
        <f t="shared" si="6"/>
        <v>-23166.010576925397</v>
      </c>
      <c r="F123" s="1">
        <f t="shared" si="7"/>
        <v>-23166</v>
      </c>
      <c r="G123" s="1">
        <f t="shared" si="8"/>
        <v>-7.0255999999062624E-3</v>
      </c>
      <c r="H123" s="1">
        <f t="shared" si="11"/>
        <v>-7.0255999999062624E-3</v>
      </c>
      <c r="Q123" s="62">
        <f t="shared" si="10"/>
        <v>14030.912</v>
      </c>
    </row>
    <row r="124" spans="1:17" x14ac:dyDescent="0.2">
      <c r="A124" s="24" t="s">
        <v>55</v>
      </c>
      <c r="B124" s="25" t="s">
        <v>44</v>
      </c>
      <c r="C124" s="26">
        <v>29077.323</v>
      </c>
      <c r="D124" s="27"/>
      <c r="E124" s="1">
        <f t="shared" si="6"/>
        <v>-23123.991024909134</v>
      </c>
      <c r="F124" s="1">
        <f t="shared" si="7"/>
        <v>-23124</v>
      </c>
      <c r="G124" s="1">
        <f t="shared" si="8"/>
        <v>5.9615999962261412E-3</v>
      </c>
      <c r="H124" s="1">
        <f t="shared" si="11"/>
        <v>5.9615999962261412E-3</v>
      </c>
      <c r="Q124" s="62">
        <f t="shared" si="10"/>
        <v>14058.823</v>
      </c>
    </row>
    <row r="125" spans="1:17" x14ac:dyDescent="0.2">
      <c r="A125" s="24" t="s">
        <v>55</v>
      </c>
      <c r="B125" s="25" t="s">
        <v>44</v>
      </c>
      <c r="C125" s="26">
        <v>29097.249</v>
      </c>
      <c r="D125" s="27"/>
      <c r="E125" s="1">
        <f t="shared" si="6"/>
        <v>-23093.99275922621</v>
      </c>
      <c r="F125" s="1">
        <f t="shared" si="7"/>
        <v>-23094</v>
      </c>
      <c r="G125" s="1">
        <f t="shared" si="8"/>
        <v>4.8095999991346616E-3</v>
      </c>
      <c r="H125" s="1">
        <f t="shared" si="11"/>
        <v>4.8095999991346616E-3</v>
      </c>
      <c r="Q125" s="62">
        <f t="shared" si="10"/>
        <v>14078.749</v>
      </c>
    </row>
    <row r="126" spans="1:17" x14ac:dyDescent="0.2">
      <c r="A126" s="24" t="s">
        <v>56</v>
      </c>
      <c r="B126" s="25" t="s">
        <v>44</v>
      </c>
      <c r="C126" s="26">
        <v>29130.45</v>
      </c>
      <c r="D126" s="27"/>
      <c r="E126" s="1">
        <f t="shared" si="6"/>
        <v>-23044.009199106829</v>
      </c>
      <c r="F126" s="1">
        <f t="shared" si="7"/>
        <v>-23044</v>
      </c>
      <c r="G126" s="1">
        <f t="shared" si="8"/>
        <v>-6.1104000014893245E-3</v>
      </c>
      <c r="H126" s="1">
        <f t="shared" si="11"/>
        <v>-6.1104000014893245E-3</v>
      </c>
      <c r="Q126" s="62">
        <f t="shared" si="10"/>
        <v>14111.95</v>
      </c>
    </row>
    <row r="127" spans="1:17" x14ac:dyDescent="0.2">
      <c r="A127" s="24" t="s">
        <v>57</v>
      </c>
      <c r="B127" s="25" t="s">
        <v>44</v>
      </c>
      <c r="C127" s="26">
        <v>29132.441999999999</v>
      </c>
      <c r="D127" s="27"/>
      <c r="E127" s="1">
        <f t="shared" si="6"/>
        <v>-23041.010275828685</v>
      </c>
      <c r="F127" s="1">
        <f t="shared" si="7"/>
        <v>-23041</v>
      </c>
      <c r="G127" s="1">
        <f t="shared" si="8"/>
        <v>-6.8256000049586874E-3</v>
      </c>
      <c r="H127" s="1">
        <f t="shared" si="11"/>
        <v>-6.8256000049586874E-3</v>
      </c>
      <c r="Q127" s="62">
        <f t="shared" si="10"/>
        <v>14113.941999999999</v>
      </c>
    </row>
    <row r="128" spans="1:17" x14ac:dyDescent="0.2">
      <c r="A128" s="24" t="s">
        <v>56</v>
      </c>
      <c r="B128" s="25" t="s">
        <v>44</v>
      </c>
      <c r="C128" s="26">
        <v>29136.437000000002</v>
      </c>
      <c r="D128" s="27"/>
      <c r="E128" s="1">
        <f t="shared" si="6"/>
        <v>-23034.995868953076</v>
      </c>
      <c r="F128" s="1">
        <f t="shared" si="7"/>
        <v>-23035</v>
      </c>
      <c r="G128" s="1">
        <f t="shared" si="8"/>
        <v>2.7440000012575183E-3</v>
      </c>
      <c r="H128" s="1">
        <f t="shared" si="11"/>
        <v>2.7440000012575183E-3</v>
      </c>
      <c r="Q128" s="62">
        <f t="shared" si="10"/>
        <v>14117.937000000002</v>
      </c>
    </row>
    <row r="129" spans="1:17" x14ac:dyDescent="0.2">
      <c r="A129" s="24" t="s">
        <v>57</v>
      </c>
      <c r="B129" s="25" t="s">
        <v>44</v>
      </c>
      <c r="C129" s="26">
        <v>29144.411</v>
      </c>
      <c r="D129" s="27"/>
      <c r="E129" s="1">
        <f t="shared" si="6"/>
        <v>-23022.991142939045</v>
      </c>
      <c r="F129" s="1">
        <f t="shared" si="7"/>
        <v>-23023</v>
      </c>
      <c r="G129" s="1">
        <f t="shared" si="8"/>
        <v>5.8831999995163642E-3</v>
      </c>
      <c r="H129" s="1">
        <f t="shared" si="11"/>
        <v>5.8831999995163642E-3</v>
      </c>
      <c r="Q129" s="62">
        <f t="shared" si="10"/>
        <v>14125.911</v>
      </c>
    </row>
    <row r="130" spans="1:17" x14ac:dyDescent="0.2">
      <c r="A130" s="24" t="s">
        <v>55</v>
      </c>
      <c r="B130" s="25" t="s">
        <v>44</v>
      </c>
      <c r="C130" s="26">
        <v>29407.45</v>
      </c>
      <c r="D130" s="27"/>
      <c r="E130" s="1">
        <f t="shared" si="6"/>
        <v>-22626.990249283994</v>
      </c>
      <c r="F130" s="1">
        <f t="shared" si="7"/>
        <v>-22627</v>
      </c>
      <c r="G130" s="1">
        <f t="shared" si="8"/>
        <v>6.4767999974719714E-3</v>
      </c>
      <c r="H130" s="1">
        <f t="shared" si="11"/>
        <v>6.4767999974719714E-3</v>
      </c>
      <c r="Q130" s="62">
        <f t="shared" si="10"/>
        <v>14388.95</v>
      </c>
    </row>
    <row r="131" spans="1:17" x14ac:dyDescent="0.2">
      <c r="A131" s="24" t="s">
        <v>55</v>
      </c>
      <c r="B131" s="25" t="s">
        <v>44</v>
      </c>
      <c r="C131" s="26">
        <v>29546.273000000001</v>
      </c>
      <c r="D131" s="27"/>
      <c r="E131" s="1">
        <f t="shared" si="6"/>
        <v>-22417.994503178379</v>
      </c>
      <c r="F131" s="1">
        <f t="shared" si="7"/>
        <v>-22418</v>
      </c>
      <c r="G131" s="1">
        <f t="shared" si="8"/>
        <v>3.651200000604149E-3</v>
      </c>
      <c r="H131" s="1">
        <f t="shared" si="11"/>
        <v>3.651200000604149E-3</v>
      </c>
      <c r="Q131" s="62">
        <f t="shared" si="10"/>
        <v>14527.773000000001</v>
      </c>
    </row>
    <row r="132" spans="1:17" x14ac:dyDescent="0.2">
      <c r="A132" s="24" t="s">
        <v>56</v>
      </c>
      <c r="B132" s="25" t="s">
        <v>44</v>
      </c>
      <c r="C132" s="26">
        <v>30634.291000000001</v>
      </c>
      <c r="D132" s="27"/>
      <c r="E132" s="1">
        <f t="shared" si="6"/>
        <v>-20780.001276650073</v>
      </c>
      <c r="F132" s="1">
        <f t="shared" si="7"/>
        <v>-20780</v>
      </c>
      <c r="G132" s="1">
        <f t="shared" si="8"/>
        <v>-8.4799999967799522E-4</v>
      </c>
      <c r="H132" s="1">
        <f t="shared" si="11"/>
        <v>-8.4799999967799522E-4</v>
      </c>
      <c r="Q132" s="62">
        <f t="shared" si="10"/>
        <v>15615.791000000001</v>
      </c>
    </row>
    <row r="133" spans="1:17" x14ac:dyDescent="0.2">
      <c r="A133" s="24" t="s">
        <v>56</v>
      </c>
      <c r="B133" s="25" t="s">
        <v>44</v>
      </c>
      <c r="C133" s="26">
        <v>31704.378000000001</v>
      </c>
      <c r="D133" s="27"/>
      <c r="E133" s="1">
        <f t="shared" si="6"/>
        <v>-19169.002876075821</v>
      </c>
      <c r="F133" s="1">
        <f t="shared" si="7"/>
        <v>-19169</v>
      </c>
      <c r="G133" s="1">
        <f t="shared" si="8"/>
        <v>-1.9104000020888634E-3</v>
      </c>
      <c r="H133" s="1">
        <f t="shared" si="11"/>
        <v>-1.9104000020888634E-3</v>
      </c>
      <c r="Q133" s="62">
        <f t="shared" si="10"/>
        <v>16685.878000000001</v>
      </c>
    </row>
    <row r="134" spans="1:17" x14ac:dyDescent="0.2">
      <c r="A134" s="24" t="s">
        <v>56</v>
      </c>
      <c r="B134" s="25" t="s">
        <v>44</v>
      </c>
      <c r="C134" s="26">
        <v>32466.266</v>
      </c>
      <c r="D134" s="27"/>
      <c r="E134" s="1">
        <f t="shared" si="6"/>
        <v>-18021.993007329904</v>
      </c>
      <c r="F134" s="1">
        <f t="shared" si="7"/>
        <v>-18022</v>
      </c>
      <c r="G134" s="1">
        <f t="shared" si="8"/>
        <v>4.6447999957308639E-3</v>
      </c>
      <c r="H134" s="1">
        <f t="shared" si="11"/>
        <v>4.6447999957308639E-3</v>
      </c>
      <c r="Q134" s="62">
        <f t="shared" si="10"/>
        <v>17447.766</v>
      </c>
    </row>
    <row r="135" spans="1:17" x14ac:dyDescent="0.2">
      <c r="A135" s="24" t="s">
        <v>58</v>
      </c>
      <c r="B135" s="25" t="s">
        <v>44</v>
      </c>
      <c r="C135" s="26">
        <v>32815.650999999998</v>
      </c>
      <c r="D135" s="27"/>
      <c r="E135" s="1">
        <f t="shared" si="6"/>
        <v>-17495.999629048853</v>
      </c>
      <c r="F135" s="1">
        <f t="shared" si="7"/>
        <v>-17496</v>
      </c>
      <c r="G135" s="1">
        <f t="shared" si="8"/>
        <v>2.4639999901410192E-4</v>
      </c>
      <c r="H135" s="1">
        <f t="shared" si="11"/>
        <v>2.4639999901410192E-4</v>
      </c>
      <c r="Q135" s="62">
        <f t="shared" si="10"/>
        <v>17797.150999999998</v>
      </c>
    </row>
    <row r="136" spans="1:17" x14ac:dyDescent="0.2">
      <c r="A136" s="24" t="s">
        <v>58</v>
      </c>
      <c r="B136" s="25" t="s">
        <v>44</v>
      </c>
      <c r="C136" s="26">
        <v>33187.620999999999</v>
      </c>
      <c r="D136" s="27"/>
      <c r="E136" s="1">
        <f t="shared" si="6"/>
        <v>-16936.004904263293</v>
      </c>
      <c r="F136" s="1">
        <f t="shared" si="7"/>
        <v>-16936</v>
      </c>
      <c r="G136" s="1">
        <f t="shared" si="8"/>
        <v>-3.2576000012340955E-3</v>
      </c>
      <c r="H136" s="1">
        <f t="shared" si="11"/>
        <v>-3.2576000012340955E-3</v>
      </c>
      <c r="Q136" s="62">
        <f t="shared" si="10"/>
        <v>18169.120999999999</v>
      </c>
    </row>
    <row r="137" spans="1:17" x14ac:dyDescent="0.2">
      <c r="A137" s="24" t="s">
        <v>56</v>
      </c>
      <c r="B137" s="25" t="s">
        <v>44</v>
      </c>
      <c r="C137" s="26">
        <v>33540.328000000001</v>
      </c>
      <c r="D137" s="27"/>
      <c r="E137" s="1">
        <f t="shared" si="6"/>
        <v>-16405.010309551511</v>
      </c>
      <c r="F137" s="1">
        <f t="shared" si="7"/>
        <v>-16405</v>
      </c>
      <c r="G137" s="1">
        <f t="shared" si="8"/>
        <v>-6.8479999972623773E-3</v>
      </c>
      <c r="H137" s="1">
        <f t="shared" si="11"/>
        <v>-6.8479999972623773E-3</v>
      </c>
      <c r="Q137" s="62">
        <f t="shared" si="10"/>
        <v>18521.828000000001</v>
      </c>
    </row>
    <row r="138" spans="1:17" x14ac:dyDescent="0.2">
      <c r="A138" s="24" t="s">
        <v>59</v>
      </c>
      <c r="B138" s="25" t="s">
        <v>44</v>
      </c>
      <c r="C138" s="26">
        <v>34598.463000000003</v>
      </c>
      <c r="D138" s="27"/>
      <c r="E138" s="1">
        <f t="shared" si="6"/>
        <v>-14812.005448646147</v>
      </c>
      <c r="F138" s="1">
        <f t="shared" si="7"/>
        <v>-14812</v>
      </c>
      <c r="G138" s="1">
        <f t="shared" si="8"/>
        <v>-3.6191999970469624E-3</v>
      </c>
      <c r="H138" s="1">
        <f t="shared" si="11"/>
        <v>-3.6191999970469624E-3</v>
      </c>
      <c r="Q138" s="62">
        <f t="shared" si="10"/>
        <v>19579.963000000003</v>
      </c>
    </row>
    <row r="139" spans="1:17" x14ac:dyDescent="0.2">
      <c r="A139" s="24" t="s">
        <v>60</v>
      </c>
      <c r="B139" s="25" t="s">
        <v>44</v>
      </c>
      <c r="C139" s="26">
        <v>34850.879000000001</v>
      </c>
      <c r="D139" s="27"/>
      <c r="E139" s="1">
        <f t="shared" si="6"/>
        <v>-14431.997306990987</v>
      </c>
      <c r="F139" s="1">
        <f t="shared" si="7"/>
        <v>-14432</v>
      </c>
      <c r="G139" s="1">
        <f t="shared" si="8"/>
        <v>1.7888000002130866E-3</v>
      </c>
      <c r="H139" s="1">
        <f t="shared" si="11"/>
        <v>1.7888000002130866E-3</v>
      </c>
      <c r="Q139" s="62">
        <f t="shared" si="10"/>
        <v>19832.379000000001</v>
      </c>
    </row>
    <row r="140" spans="1:17" x14ac:dyDescent="0.2">
      <c r="A140" s="24" t="s">
        <v>58</v>
      </c>
      <c r="B140" s="25" t="s">
        <v>44</v>
      </c>
      <c r="C140" s="26">
        <v>35363.661999999997</v>
      </c>
      <c r="D140" s="27"/>
      <c r="E140" s="1">
        <f t="shared" si="6"/>
        <v>-13660.010923788817</v>
      </c>
      <c r="F140" s="1">
        <f t="shared" si="7"/>
        <v>-13660</v>
      </c>
      <c r="G140" s="1">
        <f t="shared" si="8"/>
        <v>-7.2560000044177286E-3</v>
      </c>
      <c r="H140" s="1">
        <f t="shared" si="11"/>
        <v>-7.2560000044177286E-3</v>
      </c>
      <c r="Q140" s="62">
        <f t="shared" si="10"/>
        <v>20345.161999999997</v>
      </c>
    </row>
    <row r="141" spans="1:17" x14ac:dyDescent="0.2">
      <c r="A141" s="24" t="s">
        <v>58</v>
      </c>
      <c r="B141" s="25" t="s">
        <v>44</v>
      </c>
      <c r="C141" s="26">
        <v>35741.610999999997</v>
      </c>
      <c r="D141" s="27"/>
      <c r="E141" s="1">
        <f t="shared" si="6"/>
        <v>-13091.014912718092</v>
      </c>
      <c r="F141" s="1">
        <f t="shared" si="7"/>
        <v>-13091</v>
      </c>
      <c r="G141" s="1">
        <f t="shared" si="8"/>
        <v>-9.9056000035488978E-3</v>
      </c>
      <c r="H141" s="1">
        <f t="shared" si="11"/>
        <v>-9.9056000035488978E-3</v>
      </c>
      <c r="Q141" s="62">
        <f t="shared" si="10"/>
        <v>20723.110999999997</v>
      </c>
    </row>
    <row r="142" spans="1:17" x14ac:dyDescent="0.2">
      <c r="A142" s="24" t="s">
        <v>58</v>
      </c>
      <c r="B142" s="25" t="s">
        <v>44</v>
      </c>
      <c r="C142" s="26">
        <v>36075.728999999999</v>
      </c>
      <c r="D142" s="27"/>
      <c r="E142" s="1">
        <f t="shared" si="6"/>
        <v>-12588.005752151641</v>
      </c>
      <c r="F142" s="1">
        <f t="shared" si="7"/>
        <v>-12588</v>
      </c>
      <c r="G142" s="1">
        <f t="shared" si="8"/>
        <v>-3.8208000041777268E-3</v>
      </c>
      <c r="H142" s="1">
        <f t="shared" si="11"/>
        <v>-3.8208000041777268E-3</v>
      </c>
      <c r="Q142" s="62">
        <f t="shared" si="10"/>
        <v>21057.228999999999</v>
      </c>
    </row>
    <row r="143" spans="1:17" x14ac:dyDescent="0.2">
      <c r="A143" s="24" t="s">
        <v>61</v>
      </c>
      <c r="B143" s="25" t="s">
        <v>44</v>
      </c>
      <c r="C143" s="26">
        <v>38614.457999999999</v>
      </c>
      <c r="D143" s="27"/>
      <c r="E143" s="1">
        <f t="shared" si="6"/>
        <v>-8765.9909454196022</v>
      </c>
      <c r="F143" s="1">
        <f t="shared" si="7"/>
        <v>-8766</v>
      </c>
      <c r="G143" s="1">
        <f t="shared" si="8"/>
        <v>6.0143999944557436E-3</v>
      </c>
      <c r="H143" s="1">
        <f t="shared" si="11"/>
        <v>6.0143999944557436E-3</v>
      </c>
      <c r="Q143" s="62">
        <f t="shared" si="10"/>
        <v>23595.957999999999</v>
      </c>
    </row>
    <row r="144" spans="1:17" x14ac:dyDescent="0.2">
      <c r="A144" s="24" t="s">
        <v>62</v>
      </c>
      <c r="B144" s="25" t="s">
        <v>44</v>
      </c>
      <c r="C144" s="26">
        <v>38988.404000000002</v>
      </c>
      <c r="D144" s="27"/>
      <c r="E144" s="1">
        <f t="shared" si="6"/>
        <v>-8203.0213850930631</v>
      </c>
      <c r="F144" s="1">
        <f t="shared" si="7"/>
        <v>-8203</v>
      </c>
      <c r="G144" s="1">
        <f t="shared" si="8"/>
        <v>-1.4204799997969531E-2</v>
      </c>
      <c r="H144" s="1">
        <f t="shared" si="11"/>
        <v>-1.4204799997969531E-2</v>
      </c>
      <c r="Q144" s="62">
        <f t="shared" si="10"/>
        <v>23969.904000000002</v>
      </c>
    </row>
    <row r="145" spans="1:17" x14ac:dyDescent="0.2">
      <c r="A145" s="24" t="s">
        <v>62</v>
      </c>
      <c r="B145" s="25" t="s">
        <v>44</v>
      </c>
      <c r="C145" s="26">
        <v>38990.406999999999</v>
      </c>
      <c r="D145" s="27"/>
      <c r="E145" s="1">
        <f t="shared" si="6"/>
        <v>-8200.0059014956132</v>
      </c>
      <c r="F145" s="1">
        <f t="shared" si="7"/>
        <v>-8200</v>
      </c>
      <c r="G145" s="1">
        <f t="shared" si="8"/>
        <v>-3.9200000028358772E-3</v>
      </c>
      <c r="H145" s="1">
        <f t="shared" si="11"/>
        <v>-3.9200000028358772E-3</v>
      </c>
      <c r="Q145" s="62">
        <f t="shared" si="10"/>
        <v>23971.906999999999</v>
      </c>
    </row>
    <row r="146" spans="1:17" x14ac:dyDescent="0.2">
      <c r="A146" s="1" t="s">
        <v>63</v>
      </c>
      <c r="C146" s="27">
        <v>40046.557999999997</v>
      </c>
      <c r="D146" s="27"/>
      <c r="E146" s="1">
        <f t="shared" si="6"/>
        <v>-6609.9879199998149</v>
      </c>
      <c r="F146" s="1">
        <f t="shared" si="7"/>
        <v>-6610</v>
      </c>
      <c r="G146" s="1">
        <f t="shared" si="8"/>
        <v>8.0239999952027574E-3</v>
      </c>
      <c r="I146" s="1">
        <f t="shared" ref="I146:I184" si="12">+G146</f>
        <v>8.0239999952027574E-3</v>
      </c>
      <c r="Q146" s="62">
        <f t="shared" si="10"/>
        <v>25028.057999999997</v>
      </c>
    </row>
    <row r="147" spans="1:17" x14ac:dyDescent="0.2">
      <c r="A147" s="28" t="s">
        <v>63</v>
      </c>
      <c r="C147" s="27">
        <v>40060.504999999997</v>
      </c>
      <c r="D147" s="27"/>
      <c r="E147" s="1">
        <f t="shared" si="6"/>
        <v>-6588.990940602057</v>
      </c>
      <c r="F147" s="1">
        <f t="shared" si="7"/>
        <v>-6589</v>
      </c>
      <c r="G147" s="1">
        <f t="shared" si="8"/>
        <v>6.0175999969942495E-3</v>
      </c>
      <c r="I147" s="1">
        <f t="shared" si="12"/>
        <v>6.0175999969942495E-3</v>
      </c>
      <c r="Q147" s="62">
        <f t="shared" si="10"/>
        <v>25042.004999999997</v>
      </c>
    </row>
    <row r="148" spans="1:17" x14ac:dyDescent="0.2">
      <c r="A148" s="28" t="s">
        <v>63</v>
      </c>
      <c r="C148" s="27">
        <v>40062.498</v>
      </c>
      <c r="D148" s="27"/>
      <c r="E148" s="1">
        <f t="shared" si="6"/>
        <v>-6585.9905118403312</v>
      </c>
      <c r="F148" s="1">
        <f t="shared" si="7"/>
        <v>-6586</v>
      </c>
      <c r="G148" s="1">
        <f t="shared" si="8"/>
        <v>6.3023999973665923E-3</v>
      </c>
      <c r="I148" s="1">
        <f t="shared" si="12"/>
        <v>6.3023999973665923E-3</v>
      </c>
      <c r="Q148" s="62">
        <f t="shared" si="10"/>
        <v>25043.998</v>
      </c>
    </row>
    <row r="149" spans="1:17" x14ac:dyDescent="0.2">
      <c r="A149" s="28" t="s">
        <v>63</v>
      </c>
      <c r="C149" s="27">
        <v>40064.493000000002</v>
      </c>
      <c r="D149" s="27"/>
      <c r="E149" s="1">
        <f t="shared" ref="E149:E212" si="13">+(C149-C$7)/C$8</f>
        <v>-6582.9870721114594</v>
      </c>
      <c r="F149" s="1">
        <f t="shared" ref="F149:F212" si="14">ROUND(2*E149,0)/2</f>
        <v>-6583</v>
      </c>
      <c r="G149" s="1">
        <f t="shared" ref="G149:G212" si="15">+C149-(C$7+F149*C$8)</f>
        <v>8.5871999981463887E-3</v>
      </c>
      <c r="I149" s="1">
        <f t="shared" si="12"/>
        <v>8.5871999981463887E-3</v>
      </c>
      <c r="Q149" s="62">
        <f t="shared" ref="Q149:Q212" si="16">+C149-15018.5</f>
        <v>25045.993000000002</v>
      </c>
    </row>
    <row r="150" spans="1:17" x14ac:dyDescent="0.2">
      <c r="A150" s="28" t="s">
        <v>64</v>
      </c>
      <c r="C150" s="27">
        <v>40086.415999999997</v>
      </c>
      <c r="D150" s="27"/>
      <c r="E150" s="1">
        <f t="shared" si="13"/>
        <v>-6549.982355732528</v>
      </c>
      <c r="F150" s="1">
        <f t="shared" si="14"/>
        <v>-6550</v>
      </c>
      <c r="G150" s="1">
        <f t="shared" si="15"/>
        <v>1.1719999994966201E-2</v>
      </c>
      <c r="I150" s="1">
        <f t="shared" si="12"/>
        <v>1.1719999994966201E-2</v>
      </c>
      <c r="Q150" s="62">
        <f t="shared" si="16"/>
        <v>25067.915999999997</v>
      </c>
    </row>
    <row r="151" spans="1:17" x14ac:dyDescent="0.2">
      <c r="A151" s="28" t="s">
        <v>64</v>
      </c>
      <c r="C151" s="27">
        <v>40088.409</v>
      </c>
      <c r="D151" s="27"/>
      <c r="E151" s="1">
        <f t="shared" si="13"/>
        <v>-6546.9819269708023</v>
      </c>
      <c r="F151" s="1">
        <f t="shared" si="14"/>
        <v>-6547</v>
      </c>
      <c r="G151" s="1">
        <f t="shared" si="15"/>
        <v>1.2004799995338544E-2</v>
      </c>
      <c r="I151" s="1">
        <f t="shared" si="12"/>
        <v>1.2004799995338544E-2</v>
      </c>
      <c r="Q151" s="62">
        <f t="shared" si="16"/>
        <v>25069.909</v>
      </c>
    </row>
    <row r="152" spans="1:17" x14ac:dyDescent="0.2">
      <c r="A152" s="28" t="s">
        <v>64</v>
      </c>
      <c r="C152" s="27">
        <v>40088.410000000003</v>
      </c>
      <c r="D152" s="27"/>
      <c r="E152" s="1">
        <f t="shared" si="13"/>
        <v>-6546.9804214872238</v>
      </c>
      <c r="F152" s="1">
        <f t="shared" si="14"/>
        <v>-6547</v>
      </c>
      <c r="G152" s="1">
        <f t="shared" si="15"/>
        <v>1.300479999918025E-2</v>
      </c>
      <c r="I152" s="1">
        <f t="shared" si="12"/>
        <v>1.300479999918025E-2</v>
      </c>
      <c r="Q152" s="62">
        <f t="shared" si="16"/>
        <v>25069.910000000003</v>
      </c>
    </row>
    <row r="153" spans="1:17" x14ac:dyDescent="0.2">
      <c r="A153" s="28" t="s">
        <v>64</v>
      </c>
      <c r="C153" s="27">
        <v>40090.400000000001</v>
      </c>
      <c r="D153" s="27"/>
      <c r="E153" s="1">
        <f t="shared" si="13"/>
        <v>-6543.9845091762254</v>
      </c>
      <c r="F153" s="1">
        <f t="shared" si="14"/>
        <v>-6544</v>
      </c>
      <c r="G153" s="1">
        <f t="shared" si="15"/>
        <v>1.0289599995303433E-2</v>
      </c>
      <c r="I153" s="1">
        <f t="shared" si="12"/>
        <v>1.0289599995303433E-2</v>
      </c>
      <c r="Q153" s="62">
        <f t="shared" si="16"/>
        <v>25071.9</v>
      </c>
    </row>
    <row r="154" spans="1:17" x14ac:dyDescent="0.2">
      <c r="A154" s="28" t="s">
        <v>64</v>
      </c>
      <c r="C154" s="27">
        <v>40092.396000000001</v>
      </c>
      <c r="D154" s="27"/>
      <c r="E154" s="1">
        <f t="shared" si="13"/>
        <v>-6540.9795639637841</v>
      </c>
      <c r="F154" s="1">
        <f t="shared" si="14"/>
        <v>-6541</v>
      </c>
      <c r="G154" s="1">
        <f t="shared" si="15"/>
        <v>1.3574399999924935E-2</v>
      </c>
      <c r="I154" s="1">
        <f t="shared" si="12"/>
        <v>1.3574399999924935E-2</v>
      </c>
      <c r="Q154" s="62">
        <f t="shared" si="16"/>
        <v>25073.896000000001</v>
      </c>
    </row>
    <row r="155" spans="1:17" x14ac:dyDescent="0.2">
      <c r="A155" s="28" t="s">
        <v>64</v>
      </c>
      <c r="C155" s="27">
        <v>40094.383000000002</v>
      </c>
      <c r="D155" s="27"/>
      <c r="E155" s="1">
        <f t="shared" si="13"/>
        <v>-6537.9881681035013</v>
      </c>
      <c r="F155" s="1">
        <f t="shared" si="14"/>
        <v>-6538</v>
      </c>
      <c r="G155" s="1">
        <f t="shared" si="15"/>
        <v>7.8591999990749173E-3</v>
      </c>
      <c r="I155" s="1">
        <f t="shared" si="12"/>
        <v>7.8591999990749173E-3</v>
      </c>
      <c r="Q155" s="62">
        <f t="shared" si="16"/>
        <v>25075.883000000002</v>
      </c>
    </row>
    <row r="156" spans="1:17" x14ac:dyDescent="0.2">
      <c r="A156" s="28" t="s">
        <v>64</v>
      </c>
      <c r="C156" s="27">
        <v>40108.337</v>
      </c>
      <c r="D156" s="27"/>
      <c r="E156" s="1">
        <f t="shared" si="13"/>
        <v>-6516.9806503207328</v>
      </c>
      <c r="F156" s="1">
        <f t="shared" si="14"/>
        <v>-6517</v>
      </c>
      <c r="G156" s="1">
        <f t="shared" si="15"/>
        <v>1.2852799998654518E-2</v>
      </c>
      <c r="I156" s="1">
        <f t="shared" si="12"/>
        <v>1.2852799998654518E-2</v>
      </c>
      <c r="Q156" s="62">
        <f t="shared" si="16"/>
        <v>25089.837</v>
      </c>
    </row>
    <row r="157" spans="1:17" x14ac:dyDescent="0.2">
      <c r="A157" s="28" t="s">
        <v>64</v>
      </c>
      <c r="C157" s="27">
        <v>40110.328999999998</v>
      </c>
      <c r="D157" s="27"/>
      <c r="E157" s="1">
        <f t="shared" si="13"/>
        <v>-6513.9817270425865</v>
      </c>
      <c r="F157" s="1">
        <f t="shared" si="14"/>
        <v>-6514</v>
      </c>
      <c r="G157" s="1">
        <f t="shared" si="15"/>
        <v>1.2137599995185155E-2</v>
      </c>
      <c r="I157" s="1">
        <f t="shared" si="12"/>
        <v>1.2137599995185155E-2</v>
      </c>
      <c r="Q157" s="62">
        <f t="shared" si="16"/>
        <v>25091.828999999998</v>
      </c>
    </row>
    <row r="158" spans="1:17" x14ac:dyDescent="0.2">
      <c r="A158" s="28" t="s">
        <v>65</v>
      </c>
      <c r="C158" s="27">
        <v>40402.595000000001</v>
      </c>
      <c r="D158" s="27"/>
      <c r="E158" s="1">
        <f t="shared" si="13"/>
        <v>-6073.9800649887165</v>
      </c>
      <c r="F158" s="1">
        <f t="shared" si="14"/>
        <v>-6074</v>
      </c>
      <c r="G158" s="1">
        <f t="shared" si="15"/>
        <v>1.3241599997854792E-2</v>
      </c>
      <c r="I158" s="1">
        <f t="shared" si="12"/>
        <v>1.3241599997854792E-2</v>
      </c>
      <c r="Q158" s="62">
        <f t="shared" si="16"/>
        <v>25384.095000000001</v>
      </c>
    </row>
    <row r="159" spans="1:17" x14ac:dyDescent="0.2">
      <c r="A159" s="28" t="s">
        <v>65</v>
      </c>
      <c r="C159" s="27">
        <v>40416.540999999997</v>
      </c>
      <c r="D159" s="27"/>
      <c r="E159" s="1">
        <f t="shared" si="13"/>
        <v>-6052.9845910745371</v>
      </c>
      <c r="F159" s="1">
        <f t="shared" si="14"/>
        <v>-6053</v>
      </c>
      <c r="G159" s="1">
        <f t="shared" si="15"/>
        <v>1.0235199995804578E-2</v>
      </c>
      <c r="I159" s="1">
        <f t="shared" si="12"/>
        <v>1.0235199995804578E-2</v>
      </c>
      <c r="Q159" s="62">
        <f t="shared" si="16"/>
        <v>25398.040999999997</v>
      </c>
    </row>
    <row r="160" spans="1:17" x14ac:dyDescent="0.2">
      <c r="A160" s="28" t="s">
        <v>65</v>
      </c>
      <c r="C160" s="27">
        <v>40418.536999999997</v>
      </c>
      <c r="D160" s="27"/>
      <c r="E160" s="1">
        <f t="shared" si="13"/>
        <v>-6049.9796458620967</v>
      </c>
      <c r="F160" s="1">
        <f t="shared" si="14"/>
        <v>-6050</v>
      </c>
      <c r="G160" s="1">
        <f t="shared" si="15"/>
        <v>1.3519999993150122E-2</v>
      </c>
      <c r="I160" s="1">
        <f t="shared" si="12"/>
        <v>1.3519999993150122E-2</v>
      </c>
      <c r="Q160" s="62">
        <f t="shared" si="16"/>
        <v>25400.036999999997</v>
      </c>
    </row>
    <row r="161" spans="1:17" x14ac:dyDescent="0.2">
      <c r="A161" s="28" t="s">
        <v>65</v>
      </c>
      <c r="C161" s="27">
        <v>40422.527999999998</v>
      </c>
      <c r="D161" s="27"/>
      <c r="E161" s="1">
        <f t="shared" si="13"/>
        <v>-6043.9712609207836</v>
      </c>
      <c r="F161" s="1">
        <f t="shared" si="14"/>
        <v>-6044</v>
      </c>
      <c r="G161" s="1">
        <f t="shared" si="15"/>
        <v>1.9089599998551421E-2</v>
      </c>
      <c r="I161" s="1">
        <f t="shared" si="12"/>
        <v>1.9089599998551421E-2</v>
      </c>
      <c r="Q161" s="62">
        <f t="shared" si="16"/>
        <v>25404.027999999998</v>
      </c>
    </row>
    <row r="162" spans="1:17" x14ac:dyDescent="0.2">
      <c r="A162" s="28" t="s">
        <v>65</v>
      </c>
      <c r="C162" s="27">
        <v>40424.512999999999</v>
      </c>
      <c r="D162" s="27"/>
      <c r="E162" s="1">
        <f t="shared" si="13"/>
        <v>-6040.9828760276487</v>
      </c>
      <c r="F162" s="1">
        <f t="shared" si="14"/>
        <v>-6041</v>
      </c>
      <c r="G162" s="1">
        <f t="shared" si="15"/>
        <v>1.1374399997293949E-2</v>
      </c>
      <c r="I162" s="1">
        <f t="shared" si="12"/>
        <v>1.1374399997293949E-2</v>
      </c>
      <c r="Q162" s="62">
        <f t="shared" si="16"/>
        <v>25406.012999999999</v>
      </c>
    </row>
    <row r="163" spans="1:17" x14ac:dyDescent="0.2">
      <c r="A163" s="28" t="s">
        <v>65</v>
      </c>
      <c r="C163" s="27">
        <v>40434.478000000003</v>
      </c>
      <c r="D163" s="27"/>
      <c r="E163" s="1">
        <f t="shared" si="13"/>
        <v>-6025.9807322190345</v>
      </c>
      <c r="F163" s="1">
        <f t="shared" si="14"/>
        <v>-6026</v>
      </c>
      <c r="G163" s="1">
        <f t="shared" si="15"/>
        <v>1.2798399999155663E-2</v>
      </c>
      <c r="I163" s="1">
        <f t="shared" si="12"/>
        <v>1.2798399999155663E-2</v>
      </c>
      <c r="Q163" s="62">
        <f t="shared" si="16"/>
        <v>25415.978000000003</v>
      </c>
    </row>
    <row r="164" spans="1:17" x14ac:dyDescent="0.2">
      <c r="A164" s="28" t="s">
        <v>66</v>
      </c>
      <c r="C164" s="27">
        <v>40442.442999999999</v>
      </c>
      <c r="D164" s="27"/>
      <c r="E164" s="1">
        <f t="shared" si="13"/>
        <v>-6013.9895555571666</v>
      </c>
      <c r="F164" s="1">
        <f t="shared" si="14"/>
        <v>-6014</v>
      </c>
      <c r="G164" s="1">
        <f t="shared" si="15"/>
        <v>6.9375999955809675E-3</v>
      </c>
      <c r="I164" s="1">
        <f t="shared" si="12"/>
        <v>6.9375999955809675E-3</v>
      </c>
      <c r="Q164" s="62">
        <f t="shared" si="16"/>
        <v>25423.942999999999</v>
      </c>
    </row>
    <row r="165" spans="1:17" x14ac:dyDescent="0.2">
      <c r="A165" s="28" t="s">
        <v>66</v>
      </c>
      <c r="C165" s="27">
        <v>40464.366999999998</v>
      </c>
      <c r="D165" s="27"/>
      <c r="E165" s="1">
        <f t="shared" si="13"/>
        <v>-5980.9833336946558</v>
      </c>
      <c r="F165" s="1">
        <f t="shared" si="14"/>
        <v>-5981</v>
      </c>
      <c r="G165" s="1">
        <f t="shared" si="15"/>
        <v>1.1070399996242486E-2</v>
      </c>
      <c r="I165" s="1">
        <f t="shared" si="12"/>
        <v>1.1070399996242486E-2</v>
      </c>
      <c r="Q165" s="62">
        <f t="shared" si="16"/>
        <v>25445.866999999998</v>
      </c>
    </row>
    <row r="166" spans="1:17" x14ac:dyDescent="0.2">
      <c r="A166" s="28" t="s">
        <v>66</v>
      </c>
      <c r="C166" s="27">
        <v>40466.360999999997</v>
      </c>
      <c r="D166" s="27"/>
      <c r="E166" s="1">
        <f t="shared" si="13"/>
        <v>-5977.9813994493625</v>
      </c>
      <c r="F166" s="1">
        <f t="shared" si="14"/>
        <v>-5978</v>
      </c>
      <c r="G166" s="1">
        <f t="shared" si="15"/>
        <v>1.2355199993180577E-2</v>
      </c>
      <c r="I166" s="1">
        <f t="shared" si="12"/>
        <v>1.2355199993180577E-2</v>
      </c>
      <c r="Q166" s="62">
        <f t="shared" si="16"/>
        <v>25447.860999999997</v>
      </c>
    </row>
    <row r="167" spans="1:17" x14ac:dyDescent="0.2">
      <c r="A167" s="28" t="s">
        <v>66</v>
      </c>
      <c r="C167" s="27">
        <v>40466.364000000001</v>
      </c>
      <c r="D167" s="27"/>
      <c r="E167" s="1">
        <f t="shared" si="13"/>
        <v>-5977.976882998636</v>
      </c>
      <c r="F167" s="1">
        <f t="shared" si="14"/>
        <v>-5978</v>
      </c>
      <c r="G167" s="1">
        <f t="shared" si="15"/>
        <v>1.5355199997429736E-2</v>
      </c>
      <c r="I167" s="1">
        <f t="shared" si="12"/>
        <v>1.5355199997429736E-2</v>
      </c>
      <c r="Q167" s="62">
        <f t="shared" si="16"/>
        <v>25447.864000000001</v>
      </c>
    </row>
    <row r="168" spans="1:17" x14ac:dyDescent="0.2">
      <c r="A168" s="28" t="s">
        <v>66</v>
      </c>
      <c r="C168" s="27">
        <v>40478.311999999998</v>
      </c>
      <c r="D168" s="27"/>
      <c r="E168" s="1">
        <f t="shared" si="13"/>
        <v>-5959.989365264044</v>
      </c>
      <c r="F168" s="1">
        <f t="shared" si="14"/>
        <v>-5960</v>
      </c>
      <c r="G168" s="1">
        <f t="shared" si="15"/>
        <v>7.0639999976265244E-3</v>
      </c>
      <c r="I168" s="1">
        <f t="shared" si="12"/>
        <v>7.0639999976265244E-3</v>
      </c>
      <c r="Q168" s="62">
        <f t="shared" si="16"/>
        <v>25459.811999999998</v>
      </c>
    </row>
    <row r="169" spans="1:17" x14ac:dyDescent="0.2">
      <c r="A169" s="28" t="s">
        <v>67</v>
      </c>
      <c r="C169" s="27">
        <v>40772.567999999999</v>
      </c>
      <c r="D169" s="27"/>
      <c r="E169" s="1">
        <f t="shared" si="13"/>
        <v>-5516.9917908991756</v>
      </c>
      <c r="F169" s="1">
        <f t="shared" si="14"/>
        <v>-5517</v>
      </c>
      <c r="G169" s="1">
        <f t="shared" si="15"/>
        <v>5.4527999964193441E-3</v>
      </c>
      <c r="I169" s="1">
        <f t="shared" si="12"/>
        <v>5.4527999964193441E-3</v>
      </c>
      <c r="Q169" s="62">
        <f t="shared" si="16"/>
        <v>25754.067999999999</v>
      </c>
    </row>
    <row r="170" spans="1:17" x14ac:dyDescent="0.2">
      <c r="A170" s="28" t="s">
        <v>67</v>
      </c>
      <c r="C170" s="27">
        <v>40774.565000000002</v>
      </c>
      <c r="D170" s="27"/>
      <c r="E170" s="1">
        <f t="shared" si="13"/>
        <v>-5513.9853402031558</v>
      </c>
      <c r="F170" s="1">
        <f t="shared" si="14"/>
        <v>-5514</v>
      </c>
      <c r="G170" s="1">
        <f t="shared" si="15"/>
        <v>9.7375999976065941E-3</v>
      </c>
      <c r="I170" s="1">
        <f t="shared" si="12"/>
        <v>9.7375999976065941E-3</v>
      </c>
      <c r="Q170" s="62">
        <f t="shared" si="16"/>
        <v>25756.065000000002</v>
      </c>
    </row>
    <row r="171" spans="1:17" x14ac:dyDescent="0.2">
      <c r="A171" s="28" t="s">
        <v>67</v>
      </c>
      <c r="C171" s="27">
        <v>40780.550999999999</v>
      </c>
      <c r="D171" s="27"/>
      <c r="E171" s="1">
        <f t="shared" si="13"/>
        <v>-5504.9735155329818</v>
      </c>
      <c r="F171" s="1">
        <f t="shared" si="14"/>
        <v>-5505</v>
      </c>
      <c r="G171" s="1">
        <f t="shared" si="15"/>
        <v>1.7591999996511731E-2</v>
      </c>
      <c r="I171" s="1">
        <f t="shared" si="12"/>
        <v>1.7591999996511731E-2</v>
      </c>
      <c r="Q171" s="62">
        <f t="shared" si="16"/>
        <v>25762.050999999999</v>
      </c>
    </row>
    <row r="172" spans="1:17" x14ac:dyDescent="0.2">
      <c r="A172" s="28" t="s">
        <v>67</v>
      </c>
      <c r="C172" s="27">
        <v>40796.487999999998</v>
      </c>
      <c r="D172" s="27"/>
      <c r="E172" s="1">
        <f t="shared" si="13"/>
        <v>-5480.9806238242245</v>
      </c>
      <c r="F172" s="1">
        <f t="shared" si="14"/>
        <v>-5481</v>
      </c>
      <c r="G172" s="1">
        <f t="shared" si="15"/>
        <v>1.2870399994426407E-2</v>
      </c>
      <c r="I172" s="1">
        <f t="shared" si="12"/>
        <v>1.2870399994426407E-2</v>
      </c>
      <c r="Q172" s="62">
        <f t="shared" si="16"/>
        <v>25777.987999999998</v>
      </c>
    </row>
    <row r="173" spans="1:17" x14ac:dyDescent="0.2">
      <c r="A173" s="28" t="s">
        <v>67</v>
      </c>
      <c r="C173" s="27">
        <v>40804.457999999999</v>
      </c>
      <c r="D173" s="27"/>
      <c r="E173" s="1">
        <f t="shared" si="13"/>
        <v>-5468.9819197444831</v>
      </c>
      <c r="F173" s="1">
        <f t="shared" si="14"/>
        <v>-5469</v>
      </c>
      <c r="G173" s="1">
        <f t="shared" si="15"/>
        <v>1.2009599995508324E-2</v>
      </c>
      <c r="I173" s="1">
        <f t="shared" si="12"/>
        <v>1.2009599995508324E-2</v>
      </c>
      <c r="Q173" s="62">
        <f t="shared" si="16"/>
        <v>25785.957999999999</v>
      </c>
    </row>
    <row r="174" spans="1:17" x14ac:dyDescent="0.2">
      <c r="A174" s="28" t="s">
        <v>67</v>
      </c>
      <c r="C174" s="27">
        <v>40806.453000000001</v>
      </c>
      <c r="D174" s="27"/>
      <c r="E174" s="1">
        <f t="shared" si="13"/>
        <v>-5465.9784800156103</v>
      </c>
      <c r="F174" s="1">
        <f t="shared" si="14"/>
        <v>-5466</v>
      </c>
      <c r="G174" s="1">
        <f t="shared" si="15"/>
        <v>1.4294399996288121E-2</v>
      </c>
      <c r="I174" s="1">
        <f t="shared" si="12"/>
        <v>1.4294399996288121E-2</v>
      </c>
      <c r="Q174" s="62">
        <f t="shared" si="16"/>
        <v>25787.953000000001</v>
      </c>
    </row>
    <row r="175" spans="1:17" x14ac:dyDescent="0.2">
      <c r="A175" s="28" t="s">
        <v>68</v>
      </c>
      <c r="C175" s="27">
        <v>40824.39</v>
      </c>
      <c r="D175" s="27"/>
      <c r="E175" s="1">
        <f t="shared" si="13"/>
        <v>-5438.9746211601177</v>
      </c>
      <c r="F175" s="1">
        <f t="shared" si="14"/>
        <v>-5439</v>
      </c>
      <c r="G175" s="1">
        <f t="shared" si="15"/>
        <v>1.6857599999639206E-2</v>
      </c>
      <c r="I175" s="1">
        <f t="shared" si="12"/>
        <v>1.6857599999639206E-2</v>
      </c>
      <c r="Q175" s="62">
        <f t="shared" si="16"/>
        <v>25805.89</v>
      </c>
    </row>
    <row r="176" spans="1:17" x14ac:dyDescent="0.2">
      <c r="A176" s="29" t="s">
        <v>69</v>
      </c>
      <c r="B176" s="30"/>
      <c r="C176" s="27">
        <v>40826.375999999997</v>
      </c>
      <c r="D176" s="27"/>
      <c r="E176" s="1">
        <f t="shared" si="13"/>
        <v>-5435.9847307834143</v>
      </c>
      <c r="F176" s="1">
        <f t="shared" si="14"/>
        <v>-5436</v>
      </c>
      <c r="G176" s="1">
        <f t="shared" si="15"/>
        <v>1.0142399994947482E-2</v>
      </c>
      <c r="I176" s="1">
        <f t="shared" si="12"/>
        <v>1.0142399994947482E-2</v>
      </c>
      <c r="Q176" s="62">
        <f t="shared" si="16"/>
        <v>25807.875999999997</v>
      </c>
    </row>
    <row r="177" spans="1:17" x14ac:dyDescent="0.2">
      <c r="A177" s="28" t="s">
        <v>68</v>
      </c>
      <c r="C177" s="27">
        <v>40832.358</v>
      </c>
      <c r="D177" s="27"/>
      <c r="E177" s="1">
        <f t="shared" si="13"/>
        <v>-5426.9789280475234</v>
      </c>
      <c r="F177" s="1">
        <f t="shared" si="14"/>
        <v>-5427</v>
      </c>
      <c r="G177" s="1">
        <f t="shared" si="15"/>
        <v>1.3996800000313669E-2</v>
      </c>
      <c r="I177" s="1">
        <f t="shared" si="12"/>
        <v>1.3996800000313669E-2</v>
      </c>
      <c r="Q177" s="62">
        <f t="shared" si="16"/>
        <v>25813.858</v>
      </c>
    </row>
    <row r="178" spans="1:17" x14ac:dyDescent="0.2">
      <c r="A178" s="28" t="s">
        <v>68</v>
      </c>
      <c r="C178" s="27">
        <v>40836.338000000003</v>
      </c>
      <c r="D178" s="27"/>
      <c r="E178" s="1">
        <f t="shared" si="13"/>
        <v>-5420.9871034255157</v>
      </c>
      <c r="F178" s="1">
        <f t="shared" si="14"/>
        <v>-5421</v>
      </c>
      <c r="G178" s="1">
        <f t="shared" si="15"/>
        <v>8.5663999998359941E-3</v>
      </c>
      <c r="I178" s="1">
        <f t="shared" si="12"/>
        <v>8.5663999998359941E-3</v>
      </c>
      <c r="Q178" s="62">
        <f t="shared" si="16"/>
        <v>25817.838000000003</v>
      </c>
    </row>
    <row r="179" spans="1:17" x14ac:dyDescent="0.2">
      <c r="A179" s="28" t="s">
        <v>68</v>
      </c>
      <c r="C179" s="27">
        <v>40848.294000000002</v>
      </c>
      <c r="D179" s="27"/>
      <c r="E179" s="1">
        <f t="shared" si="13"/>
        <v>-5402.9875418223346</v>
      </c>
      <c r="F179" s="1">
        <f t="shared" si="14"/>
        <v>-5403</v>
      </c>
      <c r="G179" s="1">
        <f t="shared" si="15"/>
        <v>8.2752000016625971E-3</v>
      </c>
      <c r="I179" s="1">
        <f t="shared" si="12"/>
        <v>8.2752000016625971E-3</v>
      </c>
      <c r="Q179" s="62">
        <f t="shared" si="16"/>
        <v>25829.794000000002</v>
      </c>
    </row>
    <row r="180" spans="1:17" x14ac:dyDescent="0.2">
      <c r="A180" s="28" t="s">
        <v>68</v>
      </c>
      <c r="C180" s="27">
        <v>40850.300999999999</v>
      </c>
      <c r="D180" s="27"/>
      <c r="E180" s="1">
        <f t="shared" si="13"/>
        <v>-5399.9660362905897</v>
      </c>
      <c r="F180" s="1">
        <f t="shared" si="14"/>
        <v>-5400</v>
      </c>
      <c r="G180" s="1">
        <f t="shared" si="15"/>
        <v>2.2559999997611158E-2</v>
      </c>
      <c r="I180" s="1">
        <f t="shared" si="12"/>
        <v>2.2559999997611158E-2</v>
      </c>
      <c r="Q180" s="62">
        <f t="shared" si="16"/>
        <v>25831.800999999999</v>
      </c>
    </row>
    <row r="181" spans="1:17" x14ac:dyDescent="0.2">
      <c r="A181" s="28" t="s">
        <v>70</v>
      </c>
      <c r="C181" s="27">
        <v>41148.534</v>
      </c>
      <c r="D181" s="27"/>
      <c r="E181" s="1">
        <f t="shared" si="13"/>
        <v>-4950.9811537544392</v>
      </c>
      <c r="F181" s="1">
        <f t="shared" si="14"/>
        <v>-4951</v>
      </c>
      <c r="G181" s="1">
        <f t="shared" si="15"/>
        <v>1.25183999989531E-2</v>
      </c>
      <c r="I181" s="1">
        <f t="shared" si="12"/>
        <v>1.25183999989531E-2</v>
      </c>
      <c r="Q181" s="62">
        <f t="shared" si="16"/>
        <v>26130.034</v>
      </c>
    </row>
    <row r="182" spans="1:17" x14ac:dyDescent="0.2">
      <c r="A182" s="29" t="s">
        <v>71</v>
      </c>
      <c r="B182" s="30"/>
      <c r="C182" s="27">
        <v>41156.495999999999</v>
      </c>
      <c r="D182" s="27">
        <v>6.0000000000000001E-3</v>
      </c>
      <c r="E182" s="1">
        <f t="shared" si="13"/>
        <v>-4938.9944935432868</v>
      </c>
      <c r="F182" s="1">
        <f t="shared" si="14"/>
        <v>-4939</v>
      </c>
      <c r="G182" s="1">
        <f t="shared" si="15"/>
        <v>3.6575999984052032E-3</v>
      </c>
      <c r="I182" s="1">
        <f t="shared" si="12"/>
        <v>3.6575999984052032E-3</v>
      </c>
      <c r="Q182" s="62">
        <f t="shared" si="16"/>
        <v>26137.995999999999</v>
      </c>
    </row>
    <row r="183" spans="1:17" x14ac:dyDescent="0.2">
      <c r="A183" s="29" t="s">
        <v>71</v>
      </c>
      <c r="B183" s="30"/>
      <c r="C183" s="27">
        <v>41156.495999999999</v>
      </c>
      <c r="D183" s="27">
        <v>7.0000000000000001E-3</v>
      </c>
      <c r="E183" s="1">
        <f t="shared" si="13"/>
        <v>-4938.9944935432868</v>
      </c>
      <c r="F183" s="1">
        <f t="shared" si="14"/>
        <v>-4939</v>
      </c>
      <c r="G183" s="1">
        <f t="shared" si="15"/>
        <v>3.6575999984052032E-3</v>
      </c>
      <c r="I183" s="1">
        <f t="shared" si="12"/>
        <v>3.6575999984052032E-3</v>
      </c>
      <c r="Q183" s="62">
        <f t="shared" si="16"/>
        <v>26137.995999999999</v>
      </c>
    </row>
    <row r="184" spans="1:17" x14ac:dyDescent="0.2">
      <c r="A184" s="29" t="s">
        <v>71</v>
      </c>
      <c r="B184" s="30"/>
      <c r="C184" s="27">
        <v>41156.5</v>
      </c>
      <c r="D184" s="27">
        <v>4.0000000000000001E-3</v>
      </c>
      <c r="E184" s="1">
        <f t="shared" si="13"/>
        <v>-4938.9884716089919</v>
      </c>
      <c r="F184" s="1">
        <f t="shared" si="14"/>
        <v>-4939</v>
      </c>
      <c r="G184" s="1">
        <f t="shared" si="15"/>
        <v>7.6575999992201105E-3</v>
      </c>
      <c r="I184" s="1">
        <f t="shared" si="12"/>
        <v>7.6575999992201105E-3</v>
      </c>
      <c r="Q184" s="62">
        <f t="shared" si="16"/>
        <v>26138</v>
      </c>
    </row>
    <row r="185" spans="1:17" x14ac:dyDescent="0.2">
      <c r="A185" s="29" t="s">
        <v>72</v>
      </c>
      <c r="B185" s="30"/>
      <c r="C185" s="27">
        <v>41156.500599999999</v>
      </c>
      <c r="D185" s="27"/>
      <c r="E185" s="1">
        <f t="shared" si="13"/>
        <v>-4938.9875683188493</v>
      </c>
      <c r="F185" s="1">
        <f t="shared" si="14"/>
        <v>-4939</v>
      </c>
      <c r="G185" s="1">
        <f t="shared" si="15"/>
        <v>8.2575999986147508E-3</v>
      </c>
      <c r="Q185" s="62">
        <f t="shared" si="16"/>
        <v>26138.000599999999</v>
      </c>
    </row>
    <row r="186" spans="1:17" x14ac:dyDescent="0.2">
      <c r="A186" s="29" t="s">
        <v>71</v>
      </c>
      <c r="B186" s="30"/>
      <c r="C186" s="27">
        <v>41156.502999999997</v>
      </c>
      <c r="D186" s="27">
        <v>6.0000000000000001E-3</v>
      </c>
      <c r="E186" s="1">
        <f t="shared" si="13"/>
        <v>-4938.9839551582763</v>
      </c>
      <c r="F186" s="1">
        <f t="shared" si="14"/>
        <v>-4939</v>
      </c>
      <c r="G186" s="1">
        <f t="shared" si="15"/>
        <v>1.0657599996193312E-2</v>
      </c>
      <c r="I186" s="1">
        <f>G186</f>
        <v>1.0657599996193312E-2</v>
      </c>
      <c r="Q186" s="62">
        <f t="shared" si="16"/>
        <v>26138.002999999997</v>
      </c>
    </row>
    <row r="187" spans="1:17" x14ac:dyDescent="0.2">
      <c r="A187" s="28" t="s">
        <v>70</v>
      </c>
      <c r="C187" s="27">
        <v>41162.476999999999</v>
      </c>
      <c r="D187" s="27"/>
      <c r="E187" s="1">
        <f t="shared" si="13"/>
        <v>-4929.9901962909753</v>
      </c>
      <c r="F187" s="1">
        <f t="shared" si="14"/>
        <v>-4930</v>
      </c>
      <c r="G187" s="1">
        <f t="shared" si="15"/>
        <v>6.5119999926537275E-3</v>
      </c>
      <c r="I187" s="1">
        <f>+G187</f>
        <v>6.5119999926537275E-3</v>
      </c>
      <c r="Q187" s="62">
        <f t="shared" si="16"/>
        <v>26143.976999999999</v>
      </c>
    </row>
    <row r="188" spans="1:17" x14ac:dyDescent="0.2">
      <c r="A188" s="28" t="s">
        <v>70</v>
      </c>
      <c r="C188" s="27">
        <v>41162.483999999997</v>
      </c>
      <c r="D188" s="27"/>
      <c r="E188" s="1">
        <f t="shared" si="13"/>
        <v>-4929.9796579059648</v>
      </c>
      <c r="F188" s="1">
        <f t="shared" si="14"/>
        <v>-4930</v>
      </c>
      <c r="G188" s="1">
        <f t="shared" si="15"/>
        <v>1.3511999990441836E-2</v>
      </c>
      <c r="I188" s="1">
        <f>+G188</f>
        <v>1.3511999990441836E-2</v>
      </c>
      <c r="Q188" s="62">
        <f t="shared" si="16"/>
        <v>26143.983999999997</v>
      </c>
    </row>
    <row r="189" spans="1:17" x14ac:dyDescent="0.2">
      <c r="A189" s="28" t="s">
        <v>70</v>
      </c>
      <c r="C189" s="27">
        <v>41176.444000000003</v>
      </c>
      <c r="D189" s="27"/>
      <c r="E189" s="1">
        <f t="shared" si="13"/>
        <v>-4908.9631072217435</v>
      </c>
      <c r="F189" s="1">
        <f t="shared" si="14"/>
        <v>-4909</v>
      </c>
      <c r="G189" s="1">
        <f t="shared" si="15"/>
        <v>2.4505599998519756E-2</v>
      </c>
      <c r="I189" s="1">
        <f>+G189</f>
        <v>2.4505599998519756E-2</v>
      </c>
      <c r="Q189" s="62">
        <f t="shared" si="16"/>
        <v>26157.944000000003</v>
      </c>
    </row>
    <row r="190" spans="1:17" x14ac:dyDescent="0.2">
      <c r="A190" s="28" t="s">
        <v>70</v>
      </c>
      <c r="C190" s="27">
        <v>41178.430999999997</v>
      </c>
      <c r="D190" s="27"/>
      <c r="E190" s="1">
        <f t="shared" si="13"/>
        <v>-4905.9717113614715</v>
      </c>
      <c r="F190" s="1">
        <f t="shared" si="14"/>
        <v>-4906</v>
      </c>
      <c r="G190" s="1">
        <f t="shared" si="15"/>
        <v>1.8790399997669738E-2</v>
      </c>
      <c r="I190" s="1">
        <f>+G190</f>
        <v>1.8790399997669738E-2</v>
      </c>
      <c r="Q190" s="62">
        <f t="shared" si="16"/>
        <v>26159.930999999997</v>
      </c>
    </row>
    <row r="191" spans="1:17" x14ac:dyDescent="0.2">
      <c r="A191" s="28" t="s">
        <v>70</v>
      </c>
      <c r="C191" s="27">
        <v>41182.410000000003</v>
      </c>
      <c r="D191" s="27"/>
      <c r="E191" s="1">
        <f t="shared" si="13"/>
        <v>-4899.9813922230314</v>
      </c>
      <c r="F191" s="1">
        <f t="shared" si="14"/>
        <v>-4900</v>
      </c>
      <c r="G191" s="1">
        <f t="shared" si="15"/>
        <v>1.2360000000626314E-2</v>
      </c>
      <c r="I191" s="1">
        <f>+G191</f>
        <v>1.2360000000626314E-2</v>
      </c>
      <c r="Q191" s="62">
        <f t="shared" si="16"/>
        <v>26163.910000000003</v>
      </c>
    </row>
    <row r="192" spans="1:17" x14ac:dyDescent="0.2">
      <c r="A192" s="29" t="s">
        <v>72</v>
      </c>
      <c r="B192" s="30"/>
      <c r="C192" s="27">
        <v>41188.381999999998</v>
      </c>
      <c r="D192" s="27"/>
      <c r="E192" s="1">
        <f t="shared" si="13"/>
        <v>-4890.9906443228883</v>
      </c>
      <c r="F192" s="1">
        <f t="shared" si="14"/>
        <v>-4891</v>
      </c>
      <c r="G192" s="1">
        <f t="shared" si="15"/>
        <v>6.2143999966792762E-3</v>
      </c>
      <c r="Q192" s="62">
        <f t="shared" si="16"/>
        <v>26169.881999999998</v>
      </c>
    </row>
    <row r="193" spans="1:17" x14ac:dyDescent="0.2">
      <c r="A193" s="28" t="s">
        <v>70</v>
      </c>
      <c r="C193" s="27">
        <v>41192.381000000001</v>
      </c>
      <c r="D193" s="27"/>
      <c r="E193" s="1">
        <f t="shared" si="13"/>
        <v>-4884.9702155129862</v>
      </c>
      <c r="F193" s="1">
        <f t="shared" si="14"/>
        <v>-4885</v>
      </c>
      <c r="G193" s="1">
        <f t="shared" si="15"/>
        <v>1.9783999996434432E-2</v>
      </c>
      <c r="I193" s="1">
        <f t="shared" ref="I193:I199" si="17">+G193</f>
        <v>1.9783999996434432E-2</v>
      </c>
      <c r="Q193" s="62">
        <f t="shared" si="16"/>
        <v>26173.881000000001</v>
      </c>
    </row>
    <row r="194" spans="1:17" x14ac:dyDescent="0.2">
      <c r="A194" s="28" t="s">
        <v>73</v>
      </c>
      <c r="C194" s="27">
        <v>41202.332000000002</v>
      </c>
      <c r="D194" s="27"/>
      <c r="E194" s="1">
        <f t="shared" si="13"/>
        <v>-4869.9891484744039</v>
      </c>
      <c r="F194" s="1">
        <f t="shared" si="14"/>
        <v>-4870</v>
      </c>
      <c r="G194" s="1">
        <f t="shared" si="15"/>
        <v>7.2080000027199276E-3</v>
      </c>
      <c r="I194" s="1">
        <f t="shared" si="17"/>
        <v>7.2080000027199276E-3</v>
      </c>
      <c r="Q194" s="62">
        <f t="shared" si="16"/>
        <v>26183.832000000002</v>
      </c>
    </row>
    <row r="195" spans="1:17" x14ac:dyDescent="0.2">
      <c r="A195" s="28" t="s">
        <v>73</v>
      </c>
      <c r="C195" s="27">
        <v>41202.334000000003</v>
      </c>
      <c r="D195" s="27"/>
      <c r="E195" s="1">
        <f t="shared" si="13"/>
        <v>-4869.986137507256</v>
      </c>
      <c r="F195" s="1">
        <f t="shared" si="14"/>
        <v>-4870</v>
      </c>
      <c r="G195" s="1">
        <f t="shared" si="15"/>
        <v>9.2080000031273812E-3</v>
      </c>
      <c r="I195" s="1">
        <f t="shared" si="17"/>
        <v>9.2080000031273812E-3</v>
      </c>
      <c r="Q195" s="62">
        <f t="shared" si="16"/>
        <v>26183.834000000003</v>
      </c>
    </row>
    <row r="196" spans="1:17" x14ac:dyDescent="0.2">
      <c r="A196" s="28" t="s">
        <v>74</v>
      </c>
      <c r="C196" s="27">
        <v>41516.512999999999</v>
      </c>
      <c r="D196" s="27"/>
      <c r="E196" s="1">
        <f t="shared" si="13"/>
        <v>-4396.9948139101916</v>
      </c>
      <c r="F196" s="1">
        <f t="shared" si="14"/>
        <v>-4397</v>
      </c>
      <c r="G196" s="1">
        <f t="shared" si="15"/>
        <v>3.4447999933036044E-3</v>
      </c>
      <c r="I196" s="1">
        <f t="shared" si="17"/>
        <v>3.4447999933036044E-3</v>
      </c>
      <c r="Q196" s="62">
        <f t="shared" si="16"/>
        <v>26498.012999999999</v>
      </c>
    </row>
    <row r="197" spans="1:17" x14ac:dyDescent="0.2">
      <c r="A197" s="28" t="s">
        <v>74</v>
      </c>
      <c r="C197" s="27">
        <v>41528.485000000001</v>
      </c>
      <c r="D197" s="27"/>
      <c r="E197" s="1">
        <f t="shared" si="13"/>
        <v>-4378.9711645698317</v>
      </c>
      <c r="F197" s="1">
        <f t="shared" si="14"/>
        <v>-4379</v>
      </c>
      <c r="G197" s="1">
        <f t="shared" si="15"/>
        <v>1.9153599998389836E-2</v>
      </c>
      <c r="I197" s="1">
        <f t="shared" si="17"/>
        <v>1.9153599998389836E-2</v>
      </c>
      <c r="Q197" s="62">
        <f t="shared" si="16"/>
        <v>26509.985000000001</v>
      </c>
    </row>
    <row r="198" spans="1:17" x14ac:dyDescent="0.2">
      <c r="A198" s="28" t="s">
        <v>74</v>
      </c>
      <c r="C198" s="27">
        <v>41534.462</v>
      </c>
      <c r="D198" s="27"/>
      <c r="E198" s="1">
        <f t="shared" si="13"/>
        <v>-4369.9728892518151</v>
      </c>
      <c r="F198" s="1">
        <f t="shared" si="14"/>
        <v>-4370</v>
      </c>
      <c r="G198" s="1">
        <f t="shared" si="15"/>
        <v>1.8007999999099411E-2</v>
      </c>
      <c r="I198" s="1">
        <f t="shared" si="17"/>
        <v>1.8007999999099411E-2</v>
      </c>
      <c r="Q198" s="62">
        <f t="shared" si="16"/>
        <v>26515.962</v>
      </c>
    </row>
    <row r="199" spans="1:17" x14ac:dyDescent="0.2">
      <c r="A199" s="28" t="s">
        <v>74</v>
      </c>
      <c r="C199" s="27">
        <v>41536.449000000001</v>
      </c>
      <c r="D199" s="27"/>
      <c r="E199" s="1">
        <f t="shared" si="13"/>
        <v>-4366.9814933915322</v>
      </c>
      <c r="F199" s="1">
        <f t="shared" si="14"/>
        <v>-4367</v>
      </c>
      <c r="G199" s="1">
        <f t="shared" si="15"/>
        <v>1.2292799998249393E-2</v>
      </c>
      <c r="I199" s="1">
        <f t="shared" si="17"/>
        <v>1.2292799998249393E-2</v>
      </c>
      <c r="Q199" s="62">
        <f t="shared" si="16"/>
        <v>26517.949000000001</v>
      </c>
    </row>
    <row r="200" spans="1:17" x14ac:dyDescent="0.2">
      <c r="A200" s="29" t="s">
        <v>75</v>
      </c>
      <c r="B200" s="30"/>
      <c r="C200" s="27">
        <v>41542.421999999999</v>
      </c>
      <c r="D200" s="27">
        <v>5.0000000000000001E-3</v>
      </c>
      <c r="E200" s="1">
        <f t="shared" si="13"/>
        <v>-4357.9892400078097</v>
      </c>
      <c r="F200" s="1">
        <f t="shared" si="14"/>
        <v>-4358</v>
      </c>
      <c r="G200" s="1">
        <f t="shared" si="15"/>
        <v>7.1471999981440604E-3</v>
      </c>
      <c r="I200" s="1">
        <f>G200</f>
        <v>7.1471999981440604E-3</v>
      </c>
      <c r="Q200" s="62">
        <f t="shared" si="16"/>
        <v>26523.921999999999</v>
      </c>
    </row>
    <row r="201" spans="1:17" x14ac:dyDescent="0.2">
      <c r="A201" s="28" t="s">
        <v>74</v>
      </c>
      <c r="C201" s="27">
        <v>41554.381000000001</v>
      </c>
      <c r="D201" s="27"/>
      <c r="E201" s="1">
        <f t="shared" si="13"/>
        <v>-4339.9851619539031</v>
      </c>
      <c r="F201" s="1">
        <f t="shared" si="14"/>
        <v>-4340</v>
      </c>
      <c r="G201" s="1">
        <f t="shared" si="15"/>
        <v>9.855999996943865E-3</v>
      </c>
      <c r="I201" s="1">
        <f t="shared" ref="I201:I215" si="18">+G201</f>
        <v>9.855999996943865E-3</v>
      </c>
      <c r="Q201" s="62">
        <f t="shared" si="16"/>
        <v>26535.881000000001</v>
      </c>
    </row>
    <row r="202" spans="1:17" x14ac:dyDescent="0.2">
      <c r="A202" s="28" t="s">
        <v>74</v>
      </c>
      <c r="C202" s="27">
        <v>41558.370999999999</v>
      </c>
      <c r="D202" s="27"/>
      <c r="E202" s="1">
        <f t="shared" si="13"/>
        <v>-4333.9782824961694</v>
      </c>
      <c r="F202" s="1">
        <f t="shared" si="14"/>
        <v>-4334</v>
      </c>
      <c r="G202" s="1">
        <f t="shared" si="15"/>
        <v>1.4425599998503458E-2</v>
      </c>
      <c r="I202" s="1">
        <f t="shared" si="18"/>
        <v>1.4425599998503458E-2</v>
      </c>
      <c r="Q202" s="62">
        <f t="shared" si="16"/>
        <v>26539.870999999999</v>
      </c>
    </row>
    <row r="203" spans="1:17" x14ac:dyDescent="0.2">
      <c r="A203" s="28" t="s">
        <v>74</v>
      </c>
      <c r="C203" s="27">
        <v>41560.370999999999</v>
      </c>
      <c r="D203" s="27"/>
      <c r="E203" s="1">
        <f t="shared" si="13"/>
        <v>-4330.9673153494341</v>
      </c>
      <c r="F203" s="1">
        <f t="shared" si="14"/>
        <v>-4331</v>
      </c>
      <c r="G203" s="1">
        <f t="shared" si="15"/>
        <v>2.1710399996663909E-2</v>
      </c>
      <c r="I203" s="1">
        <f t="shared" si="18"/>
        <v>2.1710399996663909E-2</v>
      </c>
      <c r="Q203" s="62">
        <f t="shared" si="16"/>
        <v>26541.870999999999</v>
      </c>
    </row>
    <row r="204" spans="1:17" x14ac:dyDescent="0.2">
      <c r="A204" s="28" t="s">
        <v>74</v>
      </c>
      <c r="C204" s="27">
        <v>41562.377</v>
      </c>
      <c r="D204" s="27"/>
      <c r="E204" s="1">
        <f t="shared" si="13"/>
        <v>-4327.9473153012568</v>
      </c>
      <c r="F204" s="1">
        <f t="shared" si="14"/>
        <v>-4328</v>
      </c>
      <c r="G204" s="1">
        <f t="shared" si="15"/>
        <v>3.4995199996046722E-2</v>
      </c>
      <c r="I204" s="1">
        <f t="shared" si="18"/>
        <v>3.4995199996046722E-2</v>
      </c>
      <c r="Q204" s="62">
        <f t="shared" si="16"/>
        <v>26543.877</v>
      </c>
    </row>
    <row r="205" spans="1:17" x14ac:dyDescent="0.2">
      <c r="A205" s="28" t="s">
        <v>76</v>
      </c>
      <c r="C205" s="27">
        <v>41866.578000000001</v>
      </c>
      <c r="D205" s="27"/>
      <c r="E205" s="1">
        <f t="shared" si="13"/>
        <v>-3869.9777067992472</v>
      </c>
      <c r="F205" s="1">
        <f t="shared" si="14"/>
        <v>-3870</v>
      </c>
      <c r="G205" s="1">
        <f t="shared" si="15"/>
        <v>1.4807999999902677E-2</v>
      </c>
      <c r="I205" s="1">
        <f t="shared" si="18"/>
        <v>1.4807999999902677E-2</v>
      </c>
      <c r="Q205" s="62">
        <f t="shared" si="16"/>
        <v>26848.078000000001</v>
      </c>
    </row>
    <row r="206" spans="1:17" x14ac:dyDescent="0.2">
      <c r="A206" s="28" t="s">
        <v>76</v>
      </c>
      <c r="C206" s="27">
        <v>41874.548000000003</v>
      </c>
      <c r="D206" s="27"/>
      <c r="E206" s="1">
        <f t="shared" si="13"/>
        <v>-3857.9790027195054</v>
      </c>
      <c r="F206" s="1">
        <f t="shared" si="14"/>
        <v>-3858</v>
      </c>
      <c r="G206" s="1">
        <f t="shared" si="15"/>
        <v>1.3947200000984594E-2</v>
      </c>
      <c r="I206" s="1">
        <f t="shared" si="18"/>
        <v>1.3947200000984594E-2</v>
      </c>
      <c r="Q206" s="62">
        <f t="shared" si="16"/>
        <v>26856.048000000003</v>
      </c>
    </row>
    <row r="207" spans="1:17" x14ac:dyDescent="0.2">
      <c r="A207" s="28" t="s">
        <v>76</v>
      </c>
      <c r="C207" s="27">
        <v>41884.500999999997</v>
      </c>
      <c r="D207" s="27"/>
      <c r="E207" s="1">
        <f t="shared" si="13"/>
        <v>-3842.9949247137865</v>
      </c>
      <c r="F207" s="1">
        <f t="shared" si="14"/>
        <v>-3843</v>
      </c>
      <c r="G207" s="1">
        <f t="shared" si="15"/>
        <v>3.3711999931256287E-3</v>
      </c>
      <c r="I207" s="1">
        <f t="shared" si="18"/>
        <v>3.3711999931256287E-3</v>
      </c>
      <c r="Q207" s="62">
        <f t="shared" si="16"/>
        <v>26866.000999999997</v>
      </c>
    </row>
    <row r="208" spans="1:17" x14ac:dyDescent="0.2">
      <c r="A208" s="28" t="s">
        <v>76</v>
      </c>
      <c r="C208" s="27">
        <v>41892.485000000001</v>
      </c>
      <c r="D208" s="27"/>
      <c r="E208" s="1">
        <f t="shared" si="13"/>
        <v>-3830.9751438640133</v>
      </c>
      <c r="F208" s="1">
        <f t="shared" si="14"/>
        <v>-3831</v>
      </c>
      <c r="G208" s="1">
        <f t="shared" si="15"/>
        <v>1.6510399997059721E-2</v>
      </c>
      <c r="I208" s="1">
        <f t="shared" si="18"/>
        <v>1.6510399997059721E-2</v>
      </c>
      <c r="Q208" s="62">
        <f t="shared" si="16"/>
        <v>26873.985000000001</v>
      </c>
    </row>
    <row r="209" spans="1:17" x14ac:dyDescent="0.2">
      <c r="A209" s="28" t="s">
        <v>76</v>
      </c>
      <c r="C209" s="27">
        <v>41894.472000000002</v>
      </c>
      <c r="D209" s="27"/>
      <c r="E209" s="1">
        <f t="shared" si="13"/>
        <v>-3827.9837480037299</v>
      </c>
      <c r="F209" s="1">
        <f t="shared" si="14"/>
        <v>-3828</v>
      </c>
      <c r="G209" s="1">
        <f t="shared" si="15"/>
        <v>1.0795199996209703E-2</v>
      </c>
      <c r="I209" s="1">
        <f t="shared" si="18"/>
        <v>1.0795199996209703E-2</v>
      </c>
      <c r="Q209" s="62">
        <f t="shared" si="16"/>
        <v>26875.972000000002</v>
      </c>
    </row>
    <row r="210" spans="1:17" x14ac:dyDescent="0.2">
      <c r="A210" s="28" t="s">
        <v>76</v>
      </c>
      <c r="C210" s="27">
        <v>41894.480000000003</v>
      </c>
      <c r="D210" s="27"/>
      <c r="E210" s="1">
        <f t="shared" si="13"/>
        <v>-3827.971704135141</v>
      </c>
      <c r="F210" s="1">
        <f t="shared" si="14"/>
        <v>-3828</v>
      </c>
      <c r="G210" s="1">
        <f t="shared" si="15"/>
        <v>1.8795199997839518E-2</v>
      </c>
      <c r="I210" s="1">
        <f t="shared" si="18"/>
        <v>1.8795199997839518E-2</v>
      </c>
      <c r="Q210" s="62">
        <f t="shared" si="16"/>
        <v>26875.980000000003</v>
      </c>
    </row>
    <row r="211" spans="1:17" x14ac:dyDescent="0.2">
      <c r="A211" s="28" t="s">
        <v>77</v>
      </c>
      <c r="C211" s="27">
        <v>41900.466999999997</v>
      </c>
      <c r="D211" s="27"/>
      <c r="E211" s="1">
        <f t="shared" si="13"/>
        <v>-3818.9583739813984</v>
      </c>
      <c r="F211" s="1">
        <f t="shared" si="14"/>
        <v>-3819</v>
      </c>
      <c r="G211" s="1">
        <f t="shared" si="15"/>
        <v>2.7649599993310403E-2</v>
      </c>
      <c r="I211" s="1">
        <f t="shared" si="18"/>
        <v>2.7649599993310403E-2</v>
      </c>
      <c r="Q211" s="62">
        <f t="shared" si="16"/>
        <v>26881.966999999997</v>
      </c>
    </row>
    <row r="212" spans="1:17" x14ac:dyDescent="0.2">
      <c r="A212" s="28" t="s">
        <v>77</v>
      </c>
      <c r="C212" s="27">
        <v>41916.383999999998</v>
      </c>
      <c r="D212" s="27"/>
      <c r="E212" s="1">
        <f t="shared" si="13"/>
        <v>-3794.9955919441036</v>
      </c>
      <c r="F212" s="1">
        <f t="shared" si="14"/>
        <v>-3795</v>
      </c>
      <c r="G212" s="1">
        <f t="shared" si="15"/>
        <v>2.9279999944265001E-3</v>
      </c>
      <c r="I212" s="1">
        <f t="shared" si="18"/>
        <v>2.9279999944265001E-3</v>
      </c>
      <c r="Q212" s="62">
        <f t="shared" si="16"/>
        <v>26897.883999999998</v>
      </c>
    </row>
    <row r="213" spans="1:17" x14ac:dyDescent="0.2">
      <c r="A213" s="28" t="s">
        <v>77</v>
      </c>
      <c r="C213" s="27">
        <v>41916.396000000001</v>
      </c>
      <c r="D213" s="27"/>
      <c r="E213" s="1">
        <f t="shared" ref="E213:E276" si="19">+(C213-C$7)/C$8</f>
        <v>-3794.9775261412196</v>
      </c>
      <c r="F213" s="1">
        <f t="shared" ref="F213:F276" si="20">ROUND(2*E213,0)/2</f>
        <v>-3795</v>
      </c>
      <c r="G213" s="1">
        <f t="shared" ref="G213:G276" si="21">+C213-(C$7+F213*C$8)</f>
        <v>1.4927999996871222E-2</v>
      </c>
      <c r="I213" s="1">
        <f t="shared" si="18"/>
        <v>1.4927999996871222E-2</v>
      </c>
      <c r="Q213" s="62">
        <f t="shared" ref="Q213:Q276" si="22">+C213-15018.5</f>
        <v>26897.896000000001</v>
      </c>
    </row>
    <row r="214" spans="1:17" x14ac:dyDescent="0.2">
      <c r="A214" s="28" t="s">
        <v>77</v>
      </c>
      <c r="C214" s="27">
        <v>41918.377</v>
      </c>
      <c r="D214" s="27"/>
      <c r="E214" s="1">
        <f t="shared" si="19"/>
        <v>-3791.9951631823787</v>
      </c>
      <c r="F214" s="1">
        <f t="shared" si="20"/>
        <v>-3792</v>
      </c>
      <c r="G214" s="1">
        <f t="shared" si="21"/>
        <v>3.2127999947988428E-3</v>
      </c>
      <c r="I214" s="1">
        <f t="shared" si="18"/>
        <v>3.2127999947988428E-3</v>
      </c>
      <c r="Q214" s="62">
        <f t="shared" si="22"/>
        <v>26899.877</v>
      </c>
    </row>
    <row r="215" spans="1:17" x14ac:dyDescent="0.2">
      <c r="A215" s="28" t="s">
        <v>77</v>
      </c>
      <c r="C215" s="27">
        <v>41918.383000000002</v>
      </c>
      <c r="D215" s="27"/>
      <c r="E215" s="1">
        <f t="shared" si="19"/>
        <v>-3791.9861302809363</v>
      </c>
      <c r="F215" s="1">
        <f t="shared" si="20"/>
        <v>-3792</v>
      </c>
      <c r="G215" s="1">
        <f t="shared" si="21"/>
        <v>9.2127999960212037E-3</v>
      </c>
      <c r="I215" s="1">
        <f t="shared" si="18"/>
        <v>9.2127999960212037E-3</v>
      </c>
      <c r="Q215" s="62">
        <f t="shared" si="22"/>
        <v>26899.883000000002</v>
      </c>
    </row>
    <row r="216" spans="1:17" x14ac:dyDescent="0.2">
      <c r="A216" s="29" t="s">
        <v>78</v>
      </c>
      <c r="B216" s="30"/>
      <c r="C216" s="27">
        <v>41922.370199999998</v>
      </c>
      <c r="D216" s="27"/>
      <c r="E216" s="1">
        <f t="shared" si="19"/>
        <v>-3785.9834661772111</v>
      </c>
      <c r="F216" s="1">
        <f t="shared" si="20"/>
        <v>-3786</v>
      </c>
      <c r="G216" s="1">
        <f t="shared" si="21"/>
        <v>1.098239999555517E-2</v>
      </c>
      <c r="Q216" s="62">
        <f t="shared" si="22"/>
        <v>26903.870199999998</v>
      </c>
    </row>
    <row r="217" spans="1:17" x14ac:dyDescent="0.2">
      <c r="A217" s="28" t="s">
        <v>77</v>
      </c>
      <c r="C217" s="27">
        <v>41926.358</v>
      </c>
      <c r="D217" s="27"/>
      <c r="E217" s="1">
        <f t="shared" si="19"/>
        <v>-3779.9798987833319</v>
      </c>
      <c r="F217" s="1">
        <f t="shared" si="20"/>
        <v>-3780</v>
      </c>
      <c r="G217" s="1">
        <f t="shared" si="21"/>
        <v>1.3351999994483776E-2</v>
      </c>
      <c r="I217" s="1">
        <f>+G217</f>
        <v>1.3351999994483776E-2</v>
      </c>
      <c r="Q217" s="62">
        <f t="shared" si="22"/>
        <v>26907.858</v>
      </c>
    </row>
    <row r="218" spans="1:17" x14ac:dyDescent="0.2">
      <c r="A218" s="28" t="s">
        <v>77</v>
      </c>
      <c r="C218" s="27">
        <v>41930.345000000001</v>
      </c>
      <c r="D218" s="27"/>
      <c r="E218" s="1">
        <f t="shared" si="19"/>
        <v>-3773.9775357763137</v>
      </c>
      <c r="F218" s="1">
        <f t="shared" si="20"/>
        <v>-3774</v>
      </c>
      <c r="G218" s="1">
        <f t="shared" si="21"/>
        <v>1.4921599999070168E-2</v>
      </c>
      <c r="I218" s="1">
        <f>+G218</f>
        <v>1.4921599999070168E-2</v>
      </c>
      <c r="Q218" s="62">
        <f t="shared" si="22"/>
        <v>26911.845000000001</v>
      </c>
    </row>
    <row r="219" spans="1:17" x14ac:dyDescent="0.2">
      <c r="A219" s="29" t="s">
        <v>78</v>
      </c>
      <c r="B219" s="30"/>
      <c r="C219" s="27">
        <v>41958.239000000001</v>
      </c>
      <c r="D219" s="27"/>
      <c r="E219" s="1">
        <f t="shared" si="19"/>
        <v>-3731.9835769807964</v>
      </c>
      <c r="F219" s="1">
        <f t="shared" si="20"/>
        <v>-3732</v>
      </c>
      <c r="G219" s="1">
        <f t="shared" si="21"/>
        <v>1.0908800002653152E-2</v>
      </c>
      <c r="Q219" s="62">
        <f t="shared" si="22"/>
        <v>26939.739000000001</v>
      </c>
    </row>
    <row r="220" spans="1:17" x14ac:dyDescent="0.2">
      <c r="A220" s="28" t="s">
        <v>74</v>
      </c>
      <c r="C220" s="27">
        <v>42109.686000000002</v>
      </c>
      <c r="D220" s="27"/>
      <c r="E220" s="1">
        <f t="shared" si="19"/>
        <v>-3503.9826062449883</v>
      </c>
      <c r="F220" s="1">
        <f t="shared" si="20"/>
        <v>-3504</v>
      </c>
      <c r="G220" s="1">
        <f t="shared" si="21"/>
        <v>1.1553600001207087E-2</v>
      </c>
      <c r="I220" s="1">
        <f t="shared" ref="I220:I251" si="23">+G220</f>
        <v>1.1553600001207087E-2</v>
      </c>
      <c r="Q220" s="62">
        <f t="shared" si="22"/>
        <v>27091.186000000002</v>
      </c>
    </row>
    <row r="221" spans="1:17" x14ac:dyDescent="0.2">
      <c r="A221" s="28" t="s">
        <v>74</v>
      </c>
      <c r="C221" s="27">
        <v>42258.474000000002</v>
      </c>
      <c r="D221" s="27"/>
      <c r="E221" s="1">
        <f t="shared" si="19"/>
        <v>-3279.9847163307641</v>
      </c>
      <c r="F221" s="1">
        <f t="shared" si="20"/>
        <v>-3280</v>
      </c>
      <c r="G221" s="1">
        <f t="shared" si="21"/>
        <v>1.0152000002563E-2</v>
      </c>
      <c r="I221" s="1">
        <f t="shared" si="23"/>
        <v>1.0152000002563E-2</v>
      </c>
      <c r="Q221" s="62">
        <f t="shared" si="22"/>
        <v>27239.974000000002</v>
      </c>
    </row>
    <row r="222" spans="1:17" x14ac:dyDescent="0.2">
      <c r="A222" s="28" t="s">
        <v>74</v>
      </c>
      <c r="C222" s="27">
        <v>42272.421000000002</v>
      </c>
      <c r="D222" s="27"/>
      <c r="E222" s="1">
        <f t="shared" si="19"/>
        <v>-3258.9877369330052</v>
      </c>
      <c r="F222" s="1">
        <f t="shared" si="20"/>
        <v>-3259</v>
      </c>
      <c r="G222" s="1">
        <f t="shared" si="21"/>
        <v>8.1455999970785342E-3</v>
      </c>
      <c r="I222" s="1">
        <f t="shared" si="23"/>
        <v>8.1455999970785342E-3</v>
      </c>
      <c r="Q222" s="62">
        <f t="shared" si="22"/>
        <v>27253.921000000002</v>
      </c>
    </row>
    <row r="223" spans="1:17" x14ac:dyDescent="0.2">
      <c r="A223" s="28" t="s">
        <v>74</v>
      </c>
      <c r="C223" s="27">
        <v>42288.37</v>
      </c>
      <c r="D223" s="27"/>
      <c r="E223" s="1">
        <f t="shared" si="19"/>
        <v>-3234.976779421364</v>
      </c>
      <c r="F223" s="1">
        <f t="shared" si="20"/>
        <v>-3235</v>
      </c>
      <c r="G223" s="1">
        <f t="shared" si="21"/>
        <v>1.5423999997437932E-2</v>
      </c>
      <c r="I223" s="1">
        <f t="shared" si="23"/>
        <v>1.5423999997437932E-2</v>
      </c>
      <c r="Q223" s="62">
        <f t="shared" si="22"/>
        <v>27269.870000000003</v>
      </c>
    </row>
    <row r="224" spans="1:17" x14ac:dyDescent="0.2">
      <c r="A224" s="28" t="s">
        <v>74</v>
      </c>
      <c r="C224" s="27">
        <v>42296.33</v>
      </c>
      <c r="D224" s="27"/>
      <c r="E224" s="1">
        <f t="shared" si="19"/>
        <v>-3222.993130177359</v>
      </c>
      <c r="F224" s="1">
        <f t="shared" si="20"/>
        <v>-3223</v>
      </c>
      <c r="G224" s="1">
        <f t="shared" si="21"/>
        <v>4.5631999964825809E-3</v>
      </c>
      <c r="I224" s="1">
        <f t="shared" si="23"/>
        <v>4.5631999964825809E-3</v>
      </c>
      <c r="Q224" s="62">
        <f t="shared" si="22"/>
        <v>27277.83</v>
      </c>
    </row>
    <row r="225" spans="1:17" x14ac:dyDescent="0.2">
      <c r="A225" s="28" t="s">
        <v>74</v>
      </c>
      <c r="C225" s="27">
        <v>42296.334999999999</v>
      </c>
      <c r="D225" s="27"/>
      <c r="E225" s="1">
        <f t="shared" si="19"/>
        <v>-3222.985602759496</v>
      </c>
      <c r="F225" s="1">
        <f t="shared" si="20"/>
        <v>-3223</v>
      </c>
      <c r="G225" s="1">
        <f t="shared" si="21"/>
        <v>9.5631999938632362E-3</v>
      </c>
      <c r="I225" s="1">
        <f t="shared" si="23"/>
        <v>9.5631999938632362E-3</v>
      </c>
      <c r="Q225" s="62">
        <f t="shared" si="22"/>
        <v>27277.834999999999</v>
      </c>
    </row>
    <row r="226" spans="1:17" x14ac:dyDescent="0.2">
      <c r="A226" s="28" t="s">
        <v>74</v>
      </c>
      <c r="C226" s="27">
        <v>42302.328999999998</v>
      </c>
      <c r="D226" s="27"/>
      <c r="E226" s="1">
        <f t="shared" si="19"/>
        <v>-3213.9617342207325</v>
      </c>
      <c r="F226" s="1">
        <f t="shared" si="20"/>
        <v>-3214</v>
      </c>
      <c r="G226" s="1">
        <f t="shared" si="21"/>
        <v>2.5417599994398188E-2</v>
      </c>
      <c r="I226" s="1">
        <f t="shared" si="23"/>
        <v>2.5417599994398188E-2</v>
      </c>
      <c r="Q226" s="62">
        <f t="shared" si="22"/>
        <v>27283.828999999998</v>
      </c>
    </row>
    <row r="227" spans="1:17" x14ac:dyDescent="0.2">
      <c r="A227" s="28" t="s">
        <v>74</v>
      </c>
      <c r="C227" s="27">
        <v>42304.305</v>
      </c>
      <c r="D227" s="27"/>
      <c r="E227" s="1">
        <f t="shared" si="19"/>
        <v>-3210.9868986797546</v>
      </c>
      <c r="F227" s="1">
        <f t="shared" si="20"/>
        <v>-3211</v>
      </c>
      <c r="G227" s="1">
        <f t="shared" si="21"/>
        <v>8.7023999949451536E-3</v>
      </c>
      <c r="I227" s="1">
        <f t="shared" si="23"/>
        <v>8.7023999949451536E-3</v>
      </c>
      <c r="Q227" s="62">
        <f t="shared" si="22"/>
        <v>27285.805</v>
      </c>
    </row>
    <row r="228" spans="1:17" x14ac:dyDescent="0.2">
      <c r="A228" s="28" t="s">
        <v>74</v>
      </c>
      <c r="C228" s="27">
        <v>42304.311999999998</v>
      </c>
      <c r="D228" s="27"/>
      <c r="E228" s="1">
        <f t="shared" si="19"/>
        <v>-3210.9763602947442</v>
      </c>
      <c r="F228" s="1">
        <f t="shared" si="20"/>
        <v>-3211</v>
      </c>
      <c r="G228" s="1">
        <f t="shared" si="21"/>
        <v>1.5702399992733262E-2</v>
      </c>
      <c r="I228" s="1">
        <f t="shared" si="23"/>
        <v>1.5702399992733262E-2</v>
      </c>
      <c r="Q228" s="62">
        <f t="shared" si="22"/>
        <v>27285.811999999998</v>
      </c>
    </row>
    <row r="229" spans="1:17" x14ac:dyDescent="0.2">
      <c r="A229" s="28" t="s">
        <v>74</v>
      </c>
      <c r="C229" s="27">
        <v>42308.298000000003</v>
      </c>
      <c r="D229" s="27"/>
      <c r="E229" s="1">
        <f t="shared" si="19"/>
        <v>-3204.975502771294</v>
      </c>
      <c r="F229" s="1">
        <f t="shared" si="20"/>
        <v>-3205</v>
      </c>
      <c r="G229" s="1">
        <f t="shared" si="21"/>
        <v>1.6272000000753906E-2</v>
      </c>
      <c r="I229" s="1">
        <f t="shared" si="23"/>
        <v>1.6272000000753906E-2</v>
      </c>
      <c r="Q229" s="62">
        <f t="shared" si="22"/>
        <v>27289.798000000003</v>
      </c>
    </row>
    <row r="230" spans="1:17" x14ac:dyDescent="0.2">
      <c r="A230" s="28" t="s">
        <v>79</v>
      </c>
      <c r="C230" s="27">
        <v>42318.25</v>
      </c>
      <c r="D230" s="27"/>
      <c r="E230" s="1">
        <f t="shared" si="19"/>
        <v>-3189.9929302491432</v>
      </c>
      <c r="F230" s="1">
        <f t="shared" si="20"/>
        <v>-3190</v>
      </c>
      <c r="G230" s="1">
        <f t="shared" si="21"/>
        <v>4.6959999963291921E-3</v>
      </c>
      <c r="I230" s="1">
        <f t="shared" si="23"/>
        <v>4.6959999963291921E-3</v>
      </c>
      <c r="Q230" s="62">
        <f t="shared" si="22"/>
        <v>27299.75</v>
      </c>
    </row>
    <row r="231" spans="1:17" x14ac:dyDescent="0.2">
      <c r="A231" s="28" t="s">
        <v>74</v>
      </c>
      <c r="C231" s="27">
        <v>42318.258000000002</v>
      </c>
      <c r="D231" s="27"/>
      <c r="E231" s="1">
        <f t="shared" si="19"/>
        <v>-3189.9808863805538</v>
      </c>
      <c r="F231" s="1">
        <f t="shared" si="20"/>
        <v>-3190</v>
      </c>
      <c r="G231" s="1">
        <f t="shared" si="21"/>
        <v>1.2695999997959007E-2</v>
      </c>
      <c r="I231" s="1">
        <f t="shared" si="23"/>
        <v>1.2695999997959007E-2</v>
      </c>
      <c r="Q231" s="62">
        <f t="shared" si="22"/>
        <v>27299.758000000002</v>
      </c>
    </row>
    <row r="232" spans="1:17" x14ac:dyDescent="0.2">
      <c r="A232" s="28" t="s">
        <v>74</v>
      </c>
      <c r="C232" s="27">
        <v>42491.618999999999</v>
      </c>
      <c r="D232" s="27"/>
      <c r="E232" s="1">
        <f t="shared" si="19"/>
        <v>-2928.9887486179719</v>
      </c>
      <c r="F232" s="1">
        <f t="shared" si="20"/>
        <v>-2929</v>
      </c>
      <c r="G232" s="1">
        <f t="shared" si="21"/>
        <v>7.4735999951371923E-3</v>
      </c>
      <c r="I232" s="1">
        <f t="shared" si="23"/>
        <v>7.4735999951371923E-3</v>
      </c>
      <c r="Q232" s="62">
        <f t="shared" si="22"/>
        <v>27473.118999999999</v>
      </c>
    </row>
    <row r="233" spans="1:17" x14ac:dyDescent="0.2">
      <c r="A233" s="28" t="s">
        <v>74</v>
      </c>
      <c r="C233" s="27">
        <v>42622.482000000004</v>
      </c>
      <c r="D233" s="27"/>
      <c r="E233" s="1">
        <f t="shared" si="19"/>
        <v>-2731.9766517563557</v>
      </c>
      <c r="F233" s="1">
        <f t="shared" si="20"/>
        <v>-2732</v>
      </c>
      <c r="G233" s="1">
        <f t="shared" si="21"/>
        <v>1.5508800002862699E-2</v>
      </c>
      <c r="I233" s="1">
        <f t="shared" si="23"/>
        <v>1.5508800002862699E-2</v>
      </c>
      <c r="Q233" s="62">
        <f t="shared" si="22"/>
        <v>27603.982000000004</v>
      </c>
    </row>
    <row r="234" spans="1:17" x14ac:dyDescent="0.2">
      <c r="A234" s="28" t="s">
        <v>74</v>
      </c>
      <c r="C234" s="27">
        <v>42624.468999999997</v>
      </c>
      <c r="D234" s="27"/>
      <c r="E234" s="1">
        <f t="shared" si="19"/>
        <v>-2728.9852558960838</v>
      </c>
      <c r="F234" s="1">
        <f t="shared" si="20"/>
        <v>-2729</v>
      </c>
      <c r="G234" s="1">
        <f t="shared" si="21"/>
        <v>9.7935999947367236E-3</v>
      </c>
      <c r="I234" s="1">
        <f t="shared" si="23"/>
        <v>9.7935999947367236E-3</v>
      </c>
      <c r="Q234" s="62">
        <f t="shared" si="22"/>
        <v>27605.968999999997</v>
      </c>
    </row>
    <row r="235" spans="1:17" x14ac:dyDescent="0.2">
      <c r="A235" s="28" t="s">
        <v>74</v>
      </c>
      <c r="C235" s="27">
        <v>42628.455000000002</v>
      </c>
      <c r="D235" s="27"/>
      <c r="E235" s="1">
        <f t="shared" si="19"/>
        <v>-2722.9843983726337</v>
      </c>
      <c r="F235" s="1">
        <f t="shared" si="20"/>
        <v>-2723</v>
      </c>
      <c r="G235" s="1">
        <f t="shared" si="21"/>
        <v>1.0363200002757367E-2</v>
      </c>
      <c r="I235" s="1">
        <f t="shared" si="23"/>
        <v>1.0363200002757367E-2</v>
      </c>
      <c r="Q235" s="62">
        <f t="shared" si="22"/>
        <v>27609.955000000002</v>
      </c>
    </row>
    <row r="236" spans="1:17" x14ac:dyDescent="0.2">
      <c r="A236" s="28" t="s">
        <v>74</v>
      </c>
      <c r="C236" s="27">
        <v>42628.468999999997</v>
      </c>
      <c r="D236" s="27"/>
      <c r="E236" s="1">
        <f t="shared" si="19"/>
        <v>-2722.9633216026132</v>
      </c>
      <c r="F236" s="1">
        <f t="shared" si="20"/>
        <v>-2723</v>
      </c>
      <c r="G236" s="1">
        <f t="shared" si="21"/>
        <v>2.4363199998333585E-2</v>
      </c>
      <c r="I236" s="1">
        <f t="shared" si="23"/>
        <v>2.4363199998333585E-2</v>
      </c>
      <c r="Q236" s="62">
        <f t="shared" si="22"/>
        <v>27609.968999999997</v>
      </c>
    </row>
    <row r="237" spans="1:17" x14ac:dyDescent="0.2">
      <c r="A237" s="28" t="s">
        <v>74</v>
      </c>
      <c r="C237" s="27">
        <v>42638.421999999999</v>
      </c>
      <c r="D237" s="27"/>
      <c r="E237" s="1">
        <f t="shared" si="19"/>
        <v>-2707.979243596883</v>
      </c>
      <c r="F237" s="1">
        <f t="shared" si="20"/>
        <v>-2708</v>
      </c>
      <c r="G237" s="1">
        <f t="shared" si="21"/>
        <v>1.3787199997750577E-2</v>
      </c>
      <c r="I237" s="1">
        <f t="shared" si="23"/>
        <v>1.3787199997750577E-2</v>
      </c>
      <c r="Q237" s="62">
        <f t="shared" si="22"/>
        <v>27619.921999999999</v>
      </c>
    </row>
    <row r="238" spans="1:17" x14ac:dyDescent="0.2">
      <c r="A238" s="28" t="s">
        <v>74</v>
      </c>
      <c r="C238" s="27">
        <v>42869.576000000001</v>
      </c>
      <c r="D238" s="27"/>
      <c r="E238" s="1">
        <f t="shared" si="19"/>
        <v>-2359.9806936786576</v>
      </c>
      <c r="F238" s="1">
        <f t="shared" si="20"/>
        <v>-2360</v>
      </c>
      <c r="G238" s="1">
        <f t="shared" si="21"/>
        <v>1.2823999997635838E-2</v>
      </c>
      <c r="I238" s="1">
        <f t="shared" si="23"/>
        <v>1.2823999997635838E-2</v>
      </c>
      <c r="Q238" s="62">
        <f t="shared" si="22"/>
        <v>27851.076000000001</v>
      </c>
    </row>
    <row r="239" spans="1:17" x14ac:dyDescent="0.2">
      <c r="A239" s="28" t="s">
        <v>80</v>
      </c>
      <c r="C239" s="27">
        <v>42871.572</v>
      </c>
      <c r="D239" s="27"/>
      <c r="E239" s="1">
        <f t="shared" si="19"/>
        <v>-2356.9757484662168</v>
      </c>
      <c r="F239" s="1">
        <f t="shared" si="20"/>
        <v>-2357</v>
      </c>
      <c r="G239" s="1">
        <f t="shared" si="21"/>
        <v>1.6108799994981382E-2</v>
      </c>
      <c r="I239" s="1">
        <f t="shared" si="23"/>
        <v>1.6108799994981382E-2</v>
      </c>
      <c r="Q239" s="62">
        <f t="shared" si="22"/>
        <v>27853.072</v>
      </c>
    </row>
    <row r="240" spans="1:17" x14ac:dyDescent="0.2">
      <c r="A240" s="28" t="s">
        <v>74</v>
      </c>
      <c r="C240" s="27">
        <v>42988.482000000004</v>
      </c>
      <c r="D240" s="27"/>
      <c r="E240" s="1">
        <f t="shared" si="19"/>
        <v>-2180.9696639038016</v>
      </c>
      <c r="F240" s="1">
        <f t="shared" si="20"/>
        <v>-2181</v>
      </c>
      <c r="G240" s="1">
        <f t="shared" si="21"/>
        <v>2.0150399999693036E-2</v>
      </c>
      <c r="I240" s="1">
        <f t="shared" si="23"/>
        <v>2.0150399999693036E-2</v>
      </c>
      <c r="Q240" s="62">
        <f t="shared" si="22"/>
        <v>27969.982000000004</v>
      </c>
    </row>
    <row r="241" spans="1:17" x14ac:dyDescent="0.2">
      <c r="A241" s="28" t="s">
        <v>74</v>
      </c>
      <c r="C241" s="27">
        <v>42990.462</v>
      </c>
      <c r="D241" s="27"/>
      <c r="E241" s="1">
        <f t="shared" si="19"/>
        <v>-2177.9888064285396</v>
      </c>
      <c r="F241" s="1">
        <f t="shared" si="20"/>
        <v>-2178</v>
      </c>
      <c r="G241" s="1">
        <f t="shared" si="21"/>
        <v>7.4351999937789515E-3</v>
      </c>
      <c r="I241" s="1">
        <f t="shared" si="23"/>
        <v>7.4351999937789515E-3</v>
      </c>
      <c r="Q241" s="62">
        <f t="shared" si="22"/>
        <v>27971.962</v>
      </c>
    </row>
    <row r="242" spans="1:17" x14ac:dyDescent="0.2">
      <c r="A242" s="28" t="s">
        <v>74</v>
      </c>
      <c r="C242" s="27">
        <v>42992.455999999998</v>
      </c>
      <c r="D242" s="27"/>
      <c r="E242" s="1">
        <f t="shared" si="19"/>
        <v>-2174.9868721832463</v>
      </c>
      <c r="F242" s="1">
        <f t="shared" si="20"/>
        <v>-2175</v>
      </c>
      <c r="G242" s="1">
        <f t="shared" si="21"/>
        <v>8.7199999979929999E-3</v>
      </c>
      <c r="I242" s="1">
        <f t="shared" si="23"/>
        <v>8.7199999979929999E-3</v>
      </c>
      <c r="Q242" s="62">
        <f t="shared" si="22"/>
        <v>27973.955999999998</v>
      </c>
    </row>
    <row r="243" spans="1:17" x14ac:dyDescent="0.2">
      <c r="A243" s="28" t="s">
        <v>74</v>
      </c>
      <c r="C243" s="27">
        <v>42996.446000000004</v>
      </c>
      <c r="D243" s="27"/>
      <c r="E243" s="1">
        <f t="shared" si="19"/>
        <v>-2168.9799927255017</v>
      </c>
      <c r="F243" s="1">
        <f t="shared" si="20"/>
        <v>-2169</v>
      </c>
      <c r="G243" s="1">
        <f t="shared" si="21"/>
        <v>1.3289599999552593E-2</v>
      </c>
      <c r="I243" s="1">
        <f t="shared" si="23"/>
        <v>1.3289599999552593E-2</v>
      </c>
      <c r="Q243" s="62">
        <f t="shared" si="22"/>
        <v>27977.946000000004</v>
      </c>
    </row>
    <row r="244" spans="1:17" x14ac:dyDescent="0.2">
      <c r="A244" s="28" t="s">
        <v>74</v>
      </c>
      <c r="C244" s="27">
        <v>43012.394999999997</v>
      </c>
      <c r="D244" s="27"/>
      <c r="E244" s="1">
        <f t="shared" si="19"/>
        <v>-2144.9690352138714</v>
      </c>
      <c r="F244" s="1">
        <f t="shared" si="20"/>
        <v>-2145</v>
      </c>
      <c r="G244" s="1">
        <f t="shared" si="21"/>
        <v>2.0567999992636032E-2</v>
      </c>
      <c r="I244" s="1">
        <f t="shared" si="23"/>
        <v>2.0567999992636032E-2</v>
      </c>
      <c r="Q244" s="62">
        <f t="shared" si="22"/>
        <v>27993.894999999997</v>
      </c>
    </row>
    <row r="245" spans="1:17" x14ac:dyDescent="0.2">
      <c r="A245" s="28" t="s">
        <v>74</v>
      </c>
      <c r="C245" s="27">
        <v>43016.36</v>
      </c>
      <c r="D245" s="27"/>
      <c r="E245" s="1">
        <f t="shared" si="19"/>
        <v>-2138.9997928454632</v>
      </c>
      <c r="F245" s="1">
        <f t="shared" si="20"/>
        <v>-2139</v>
      </c>
      <c r="G245" s="1">
        <f t="shared" si="21"/>
        <v>1.3760000001639128E-4</v>
      </c>
      <c r="I245" s="1">
        <f t="shared" si="23"/>
        <v>1.3760000001639128E-4</v>
      </c>
      <c r="Q245" s="62">
        <f t="shared" si="22"/>
        <v>27997.86</v>
      </c>
    </row>
    <row r="246" spans="1:17" x14ac:dyDescent="0.2">
      <c r="A246" s="28" t="s">
        <v>74</v>
      </c>
      <c r="C246" s="27">
        <v>43016.368000000002</v>
      </c>
      <c r="D246" s="27"/>
      <c r="E246" s="1">
        <f t="shared" si="19"/>
        <v>-2138.9877489768737</v>
      </c>
      <c r="F246" s="1">
        <f t="shared" si="20"/>
        <v>-2139</v>
      </c>
      <c r="G246" s="1">
        <f t="shared" si="21"/>
        <v>8.1376000016462058E-3</v>
      </c>
      <c r="I246" s="1">
        <f t="shared" si="23"/>
        <v>8.1376000016462058E-3</v>
      </c>
      <c r="Q246" s="62">
        <f t="shared" si="22"/>
        <v>27997.868000000002</v>
      </c>
    </row>
    <row r="247" spans="1:17" x14ac:dyDescent="0.2">
      <c r="A247" s="28" t="s">
        <v>74</v>
      </c>
      <c r="C247" s="27">
        <v>43028.349000000002</v>
      </c>
      <c r="D247" s="27"/>
      <c r="E247" s="1">
        <f t="shared" si="19"/>
        <v>-2120.9505502843563</v>
      </c>
      <c r="F247" s="1">
        <f t="shared" si="20"/>
        <v>-2121</v>
      </c>
      <c r="G247" s="1">
        <f t="shared" si="21"/>
        <v>3.2846399997652043E-2</v>
      </c>
      <c r="I247" s="1">
        <f t="shared" si="23"/>
        <v>3.2846399997652043E-2</v>
      </c>
      <c r="Q247" s="62">
        <f t="shared" si="22"/>
        <v>28009.849000000002</v>
      </c>
    </row>
    <row r="248" spans="1:17" x14ac:dyDescent="0.2">
      <c r="A248" s="28" t="s">
        <v>74</v>
      </c>
      <c r="C248" s="27">
        <v>43358.451000000001</v>
      </c>
      <c r="D248" s="27"/>
      <c r="E248" s="1">
        <f t="shared" si="19"/>
        <v>-1623.9874117485554</v>
      </c>
      <c r="F248" s="1">
        <f t="shared" si="20"/>
        <v>-1624</v>
      </c>
      <c r="G248" s="1">
        <f t="shared" si="21"/>
        <v>8.3615999974426813E-3</v>
      </c>
      <c r="I248" s="1">
        <f t="shared" si="23"/>
        <v>8.3615999974426813E-3</v>
      </c>
      <c r="Q248" s="62">
        <f t="shared" si="22"/>
        <v>28339.951000000001</v>
      </c>
    </row>
    <row r="249" spans="1:17" x14ac:dyDescent="0.2">
      <c r="A249" s="28" t="s">
        <v>74</v>
      </c>
      <c r="C249" s="27">
        <v>43360.451000000001</v>
      </c>
      <c r="D249" s="27"/>
      <c r="E249" s="1">
        <f t="shared" si="19"/>
        <v>-1620.97644460182</v>
      </c>
      <c r="F249" s="1">
        <f t="shared" si="20"/>
        <v>-1621</v>
      </c>
      <c r="G249" s="1">
        <f t="shared" si="21"/>
        <v>1.5646399995603133E-2</v>
      </c>
      <c r="I249" s="1">
        <f t="shared" si="23"/>
        <v>1.5646399995603133E-2</v>
      </c>
      <c r="Q249" s="62">
        <f t="shared" si="22"/>
        <v>28341.951000000001</v>
      </c>
    </row>
    <row r="250" spans="1:17" x14ac:dyDescent="0.2">
      <c r="A250" s="28" t="s">
        <v>74</v>
      </c>
      <c r="C250" s="27">
        <v>43362.434000000001</v>
      </c>
      <c r="D250" s="27"/>
      <c r="E250" s="1">
        <f t="shared" si="19"/>
        <v>-1617.9910706758317</v>
      </c>
      <c r="F250" s="1">
        <f t="shared" si="20"/>
        <v>-1618</v>
      </c>
      <c r="G250" s="1">
        <f t="shared" si="21"/>
        <v>5.9312000012141652E-3</v>
      </c>
      <c r="I250" s="1">
        <f t="shared" si="23"/>
        <v>5.9312000012141652E-3</v>
      </c>
      <c r="Q250" s="62">
        <f t="shared" si="22"/>
        <v>28343.934000000001</v>
      </c>
    </row>
    <row r="251" spans="1:17" x14ac:dyDescent="0.2">
      <c r="A251" s="24" t="s">
        <v>81</v>
      </c>
      <c r="B251" s="25" t="s">
        <v>44</v>
      </c>
      <c r="C251" s="26">
        <v>43390.315000000002</v>
      </c>
      <c r="D251" s="27"/>
      <c r="E251" s="1">
        <f t="shared" si="19"/>
        <v>-1576.0166831667668</v>
      </c>
      <c r="F251" s="1">
        <f t="shared" si="20"/>
        <v>-1576</v>
      </c>
      <c r="G251" s="1">
        <f t="shared" si="21"/>
        <v>-1.1081600001489278E-2</v>
      </c>
      <c r="I251" s="1">
        <f t="shared" si="23"/>
        <v>-1.1081600001489278E-2</v>
      </c>
      <c r="Q251" s="62">
        <f t="shared" si="22"/>
        <v>28371.815000000002</v>
      </c>
    </row>
    <row r="252" spans="1:17" x14ac:dyDescent="0.2">
      <c r="A252" s="28" t="s">
        <v>74</v>
      </c>
      <c r="C252" s="27">
        <v>43392.33</v>
      </c>
      <c r="D252" s="27"/>
      <c r="E252" s="1">
        <f t="shared" si="19"/>
        <v>-1572.983133766432</v>
      </c>
      <c r="F252" s="1">
        <f t="shared" si="20"/>
        <v>-1573</v>
      </c>
      <c r="G252" s="1">
        <f t="shared" si="21"/>
        <v>1.1203199996089097E-2</v>
      </c>
      <c r="I252" s="1">
        <f t="shared" ref="I252:I271" si="24">+G252</f>
        <v>1.1203199996089097E-2</v>
      </c>
      <c r="Q252" s="62">
        <f t="shared" si="22"/>
        <v>28373.83</v>
      </c>
    </row>
    <row r="253" spans="1:17" x14ac:dyDescent="0.2">
      <c r="A253" s="28" t="s">
        <v>74</v>
      </c>
      <c r="C253" s="27">
        <v>43392.330999999998</v>
      </c>
      <c r="D253" s="27"/>
      <c r="E253" s="1">
        <f t="shared" si="19"/>
        <v>-1572.9816282828638</v>
      </c>
      <c r="F253" s="1">
        <f t="shared" si="20"/>
        <v>-1573</v>
      </c>
      <c r="G253" s="1">
        <f t="shared" si="21"/>
        <v>1.2203199992654845E-2</v>
      </c>
      <c r="I253" s="1">
        <f t="shared" si="24"/>
        <v>1.2203199992654845E-2</v>
      </c>
      <c r="Q253" s="62">
        <f t="shared" si="22"/>
        <v>28373.830999999998</v>
      </c>
    </row>
    <row r="254" spans="1:17" x14ac:dyDescent="0.2">
      <c r="A254" s="28" t="s">
        <v>74</v>
      </c>
      <c r="C254" s="27">
        <v>43398.315000000002</v>
      </c>
      <c r="D254" s="27"/>
      <c r="E254" s="1">
        <f t="shared" si="19"/>
        <v>-1563.9728145798258</v>
      </c>
      <c r="F254" s="1">
        <f t="shared" si="20"/>
        <v>-1564</v>
      </c>
      <c r="G254" s="1">
        <f t="shared" si="21"/>
        <v>1.8057599998428486E-2</v>
      </c>
      <c r="I254" s="1">
        <f t="shared" si="24"/>
        <v>1.8057599998428486E-2</v>
      </c>
      <c r="Q254" s="62">
        <f t="shared" si="22"/>
        <v>28379.815000000002</v>
      </c>
    </row>
    <row r="255" spans="1:17" x14ac:dyDescent="0.2">
      <c r="A255" s="28" t="s">
        <v>74</v>
      </c>
      <c r="C255" s="27">
        <v>43402.292999999998</v>
      </c>
      <c r="D255" s="27"/>
      <c r="E255" s="1">
        <f t="shared" si="19"/>
        <v>-1557.984000924976</v>
      </c>
      <c r="F255" s="1">
        <f t="shared" si="20"/>
        <v>-1558</v>
      </c>
      <c r="G255" s="1">
        <f t="shared" si="21"/>
        <v>1.0627199997543357E-2</v>
      </c>
      <c r="I255" s="1">
        <f t="shared" si="24"/>
        <v>1.0627199997543357E-2</v>
      </c>
      <c r="Q255" s="62">
        <f t="shared" si="22"/>
        <v>28383.792999999998</v>
      </c>
    </row>
    <row r="256" spans="1:17" x14ac:dyDescent="0.2">
      <c r="A256" s="28" t="s">
        <v>74</v>
      </c>
      <c r="C256" s="27">
        <v>43402.302000000003</v>
      </c>
      <c r="D256" s="27"/>
      <c r="E256" s="1">
        <f t="shared" si="19"/>
        <v>-1557.9704515728076</v>
      </c>
      <c r="F256" s="1">
        <f t="shared" si="20"/>
        <v>-1558</v>
      </c>
      <c r="G256" s="1">
        <f t="shared" si="21"/>
        <v>1.9627200003014877E-2</v>
      </c>
      <c r="I256" s="1">
        <f t="shared" si="24"/>
        <v>1.9627200003014877E-2</v>
      </c>
      <c r="Q256" s="62">
        <f t="shared" si="22"/>
        <v>28383.802000000003</v>
      </c>
    </row>
    <row r="257" spans="1:17" x14ac:dyDescent="0.2">
      <c r="A257" s="28" t="s">
        <v>74</v>
      </c>
      <c r="C257" s="27">
        <v>43579.646999999997</v>
      </c>
      <c r="D257" s="27"/>
      <c r="E257" s="1">
        <f t="shared" si="19"/>
        <v>-1290.9804672539337</v>
      </c>
      <c r="F257" s="1">
        <f t="shared" si="20"/>
        <v>-1291</v>
      </c>
      <c r="G257" s="1">
        <f t="shared" si="21"/>
        <v>1.2974399993254337E-2</v>
      </c>
      <c r="I257" s="1">
        <f t="shared" si="24"/>
        <v>1.2974399993254337E-2</v>
      </c>
      <c r="Q257" s="62">
        <f t="shared" si="22"/>
        <v>28561.146999999997</v>
      </c>
    </row>
    <row r="258" spans="1:17" x14ac:dyDescent="0.2">
      <c r="A258" s="28" t="s">
        <v>74</v>
      </c>
      <c r="C258" s="27">
        <v>43726.432000000001</v>
      </c>
      <c r="D258" s="27"/>
      <c r="E258" s="1">
        <f t="shared" si="19"/>
        <v>-1069.9980609371603</v>
      </c>
      <c r="F258" s="1">
        <f t="shared" si="20"/>
        <v>-1070</v>
      </c>
      <c r="G258" s="1">
        <f t="shared" si="21"/>
        <v>1.2879999994765967E-3</v>
      </c>
      <c r="I258" s="1">
        <f t="shared" si="24"/>
        <v>1.2879999994765967E-3</v>
      </c>
      <c r="Q258" s="62">
        <f t="shared" si="22"/>
        <v>28707.932000000001</v>
      </c>
    </row>
    <row r="259" spans="1:17" x14ac:dyDescent="0.2">
      <c r="A259" s="28" t="s">
        <v>74</v>
      </c>
      <c r="C259" s="27">
        <v>43732.411999999997</v>
      </c>
      <c r="D259" s="27"/>
      <c r="E259" s="1">
        <f t="shared" si="19"/>
        <v>-1060.995269168428</v>
      </c>
      <c r="F259" s="1">
        <f t="shared" si="20"/>
        <v>-1061</v>
      </c>
      <c r="G259" s="1">
        <f t="shared" si="21"/>
        <v>3.142399997159373E-3</v>
      </c>
      <c r="I259" s="1">
        <f t="shared" si="24"/>
        <v>3.142399997159373E-3</v>
      </c>
      <c r="Q259" s="62">
        <f t="shared" si="22"/>
        <v>28713.911999999997</v>
      </c>
    </row>
    <row r="260" spans="1:17" x14ac:dyDescent="0.2">
      <c r="A260" s="28" t="s">
        <v>74</v>
      </c>
      <c r="C260" s="27">
        <v>43732.442999999999</v>
      </c>
      <c r="D260" s="27"/>
      <c r="E260" s="1">
        <f t="shared" si="19"/>
        <v>-1060.9485991776494</v>
      </c>
      <c r="F260" s="1">
        <f t="shared" si="20"/>
        <v>-1061</v>
      </c>
      <c r="G260" s="1">
        <f t="shared" si="21"/>
        <v>3.4142399999836925E-2</v>
      </c>
      <c r="I260" s="1">
        <f t="shared" si="24"/>
        <v>3.4142399999836925E-2</v>
      </c>
      <c r="Q260" s="62">
        <f t="shared" si="22"/>
        <v>28713.942999999999</v>
      </c>
    </row>
    <row r="261" spans="1:17" x14ac:dyDescent="0.2">
      <c r="A261" s="28" t="s">
        <v>74</v>
      </c>
      <c r="C261" s="27">
        <v>43734.425999999999</v>
      </c>
      <c r="D261" s="27"/>
      <c r="E261" s="1">
        <f t="shared" si="19"/>
        <v>-1057.9632252516612</v>
      </c>
      <c r="F261" s="1">
        <f t="shared" si="20"/>
        <v>-1058</v>
      </c>
      <c r="G261" s="1">
        <f t="shared" si="21"/>
        <v>2.4427199998172E-2</v>
      </c>
      <c r="I261" s="1">
        <f t="shared" si="24"/>
        <v>2.4427199998172E-2</v>
      </c>
      <c r="Q261" s="62">
        <f t="shared" si="22"/>
        <v>28715.925999999999</v>
      </c>
    </row>
    <row r="262" spans="1:17" x14ac:dyDescent="0.2">
      <c r="A262" s="28" t="s">
        <v>74</v>
      </c>
      <c r="C262" s="27">
        <v>43742.39</v>
      </c>
      <c r="D262" s="27"/>
      <c r="E262" s="1">
        <f t="shared" si="19"/>
        <v>-1045.9735540733614</v>
      </c>
      <c r="F262" s="1">
        <f t="shared" si="20"/>
        <v>-1046</v>
      </c>
      <c r="G262" s="1">
        <f t="shared" si="21"/>
        <v>1.7566399998031557E-2</v>
      </c>
      <c r="I262" s="1">
        <f t="shared" si="24"/>
        <v>1.7566399998031557E-2</v>
      </c>
      <c r="Q262" s="62">
        <f t="shared" si="22"/>
        <v>28723.89</v>
      </c>
    </row>
    <row r="263" spans="1:17" x14ac:dyDescent="0.2">
      <c r="A263" s="28" t="s">
        <v>74</v>
      </c>
      <c r="C263" s="27">
        <v>43754.338000000003</v>
      </c>
      <c r="D263" s="27"/>
      <c r="E263" s="1">
        <f t="shared" si="19"/>
        <v>-1027.986036338759</v>
      </c>
      <c r="F263" s="1">
        <f t="shared" si="20"/>
        <v>-1028</v>
      </c>
      <c r="G263" s="1">
        <f t="shared" si="21"/>
        <v>9.2751999982283451E-3</v>
      </c>
      <c r="I263" s="1">
        <f t="shared" si="24"/>
        <v>9.2751999982283451E-3</v>
      </c>
      <c r="Q263" s="62">
        <f t="shared" si="22"/>
        <v>28735.838000000003</v>
      </c>
    </row>
    <row r="264" spans="1:17" x14ac:dyDescent="0.2">
      <c r="A264" s="28" t="s">
        <v>82</v>
      </c>
      <c r="C264" s="27">
        <v>44078.483999999997</v>
      </c>
      <c r="D264" s="27"/>
      <c r="E264" s="1">
        <f t="shared" si="19"/>
        <v>-539.98955796594373</v>
      </c>
      <c r="F264" s="1">
        <f t="shared" si="20"/>
        <v>-540</v>
      </c>
      <c r="G264" s="1">
        <f t="shared" si="21"/>
        <v>6.9359999906737357E-3</v>
      </c>
      <c r="I264" s="1">
        <f t="shared" si="24"/>
        <v>6.9359999906737357E-3</v>
      </c>
      <c r="Q264" s="62">
        <f t="shared" si="22"/>
        <v>29059.983999999997</v>
      </c>
    </row>
    <row r="265" spans="1:17" x14ac:dyDescent="0.2">
      <c r="A265" s="28" t="s">
        <v>82</v>
      </c>
      <c r="C265" s="27">
        <v>44082.464999999997</v>
      </c>
      <c r="D265" s="27"/>
      <c r="E265" s="1">
        <f t="shared" si="19"/>
        <v>-533.99622786036753</v>
      </c>
      <c r="F265" s="1">
        <f t="shared" si="20"/>
        <v>-534</v>
      </c>
      <c r="G265" s="1">
        <f t="shared" si="21"/>
        <v>2.505599994037766E-3</v>
      </c>
      <c r="I265" s="1">
        <f t="shared" si="24"/>
        <v>2.505599994037766E-3</v>
      </c>
      <c r="Q265" s="62">
        <f t="shared" si="22"/>
        <v>29063.964999999997</v>
      </c>
    </row>
    <row r="266" spans="1:17" x14ac:dyDescent="0.2">
      <c r="A266" s="28" t="s">
        <v>82</v>
      </c>
      <c r="C266" s="27">
        <v>44114.347000000002</v>
      </c>
      <c r="D266" s="27"/>
      <c r="E266" s="1">
        <f t="shared" si="19"/>
        <v>-485.99840057425303</v>
      </c>
      <c r="F266" s="1">
        <f t="shared" si="20"/>
        <v>-486</v>
      </c>
      <c r="G266" s="1">
        <f t="shared" si="21"/>
        <v>1.0623999987728894E-3</v>
      </c>
      <c r="I266" s="1">
        <f t="shared" si="24"/>
        <v>1.0623999987728894E-3</v>
      </c>
      <c r="Q266" s="62">
        <f t="shared" si="22"/>
        <v>29095.847000000002</v>
      </c>
    </row>
    <row r="267" spans="1:17" x14ac:dyDescent="0.2">
      <c r="A267" s="28" t="s">
        <v>82</v>
      </c>
      <c r="C267" s="27">
        <v>44114.358999999997</v>
      </c>
      <c r="D267" s="27"/>
      <c r="E267" s="1">
        <f t="shared" si="19"/>
        <v>-485.98033477137989</v>
      </c>
      <c r="F267" s="1">
        <f t="shared" si="20"/>
        <v>-486</v>
      </c>
      <c r="G267" s="1">
        <f t="shared" si="21"/>
        <v>1.3062399993941654E-2</v>
      </c>
      <c r="I267" s="1">
        <f t="shared" si="24"/>
        <v>1.3062399993941654E-2</v>
      </c>
      <c r="Q267" s="62">
        <f t="shared" si="22"/>
        <v>29095.858999999997</v>
      </c>
    </row>
    <row r="268" spans="1:17" x14ac:dyDescent="0.2">
      <c r="A268" s="28" t="s">
        <v>82</v>
      </c>
      <c r="C268" s="27">
        <v>44116.345000000001</v>
      </c>
      <c r="D268" s="27"/>
      <c r="E268" s="1">
        <f t="shared" si="19"/>
        <v>-482.99044439466513</v>
      </c>
      <c r="F268" s="1">
        <f t="shared" si="20"/>
        <v>-483</v>
      </c>
      <c r="G268" s="1">
        <f t="shared" si="21"/>
        <v>6.3471999965258874E-3</v>
      </c>
      <c r="I268" s="1">
        <f t="shared" si="24"/>
        <v>6.3471999965258874E-3</v>
      </c>
      <c r="Q268" s="62">
        <f t="shared" si="22"/>
        <v>29097.845000000001</v>
      </c>
    </row>
    <row r="269" spans="1:17" x14ac:dyDescent="0.2">
      <c r="A269" s="28" t="s">
        <v>83</v>
      </c>
      <c r="C269" s="27">
        <v>44124.32</v>
      </c>
      <c r="D269" s="27"/>
      <c r="E269" s="1">
        <f t="shared" si="19"/>
        <v>-470.98421289706044</v>
      </c>
      <c r="F269" s="1">
        <f t="shared" si="20"/>
        <v>-471</v>
      </c>
      <c r="G269" s="1">
        <f t="shared" si="21"/>
        <v>1.048639999498846E-2</v>
      </c>
      <c r="I269" s="1">
        <f t="shared" si="24"/>
        <v>1.048639999498846E-2</v>
      </c>
      <c r="Q269" s="62">
        <f t="shared" si="22"/>
        <v>29105.82</v>
      </c>
    </row>
    <row r="270" spans="1:17" x14ac:dyDescent="0.2">
      <c r="A270" s="28" t="s">
        <v>83</v>
      </c>
      <c r="C270" s="27">
        <v>44130.296000000002</v>
      </c>
      <c r="D270" s="27"/>
      <c r="E270" s="1">
        <f t="shared" si="19"/>
        <v>-461.98744306261187</v>
      </c>
      <c r="F270" s="1">
        <f t="shared" si="20"/>
        <v>-462</v>
      </c>
      <c r="G270" s="1">
        <f t="shared" si="21"/>
        <v>8.3407999991322868E-3</v>
      </c>
      <c r="I270" s="1">
        <f t="shared" si="24"/>
        <v>8.3407999991322868E-3</v>
      </c>
      <c r="Q270" s="62">
        <f t="shared" si="22"/>
        <v>29111.796000000002</v>
      </c>
    </row>
    <row r="271" spans="1:17" x14ac:dyDescent="0.2">
      <c r="A271" s="28" t="s">
        <v>83</v>
      </c>
      <c r="C271" s="27">
        <v>44136.281000000003</v>
      </c>
      <c r="D271" s="27"/>
      <c r="E271" s="1">
        <f t="shared" si="19"/>
        <v>-452.97712387600569</v>
      </c>
      <c r="F271" s="1">
        <f t="shared" si="20"/>
        <v>-453</v>
      </c>
      <c r="G271" s="1">
        <f t="shared" si="21"/>
        <v>1.5195200001471676E-2</v>
      </c>
      <c r="I271" s="1">
        <f t="shared" si="24"/>
        <v>1.5195200001471676E-2</v>
      </c>
      <c r="Q271" s="62">
        <f t="shared" si="22"/>
        <v>29117.781000000003</v>
      </c>
    </row>
    <row r="272" spans="1:17" x14ac:dyDescent="0.2">
      <c r="A272" s="28" t="s">
        <v>84</v>
      </c>
      <c r="C272" s="27">
        <v>44437.165800000002</v>
      </c>
      <c r="D272" s="27" t="s">
        <v>15</v>
      </c>
      <c r="E272" s="1">
        <f t="shared" si="19"/>
        <v>0</v>
      </c>
      <c r="F272" s="1">
        <f t="shared" si="20"/>
        <v>0</v>
      </c>
      <c r="G272" s="1">
        <f t="shared" si="21"/>
        <v>0</v>
      </c>
      <c r="H272" s="1">
        <f>+G272</f>
        <v>0</v>
      </c>
      <c r="Q272" s="62">
        <f t="shared" si="22"/>
        <v>29418.665800000002</v>
      </c>
    </row>
    <row r="273" spans="1:17" x14ac:dyDescent="0.2">
      <c r="A273" s="28" t="s">
        <v>85</v>
      </c>
      <c r="C273" s="27">
        <v>44442.499000000003</v>
      </c>
      <c r="D273" s="27"/>
      <c r="E273" s="1">
        <f t="shared" si="19"/>
        <v>8.0290449934856873</v>
      </c>
      <c r="F273" s="1">
        <f t="shared" si="20"/>
        <v>8</v>
      </c>
      <c r="G273" s="1">
        <f t="shared" si="21"/>
        <v>1.9292800003313459E-2</v>
      </c>
      <c r="I273" s="1">
        <f t="shared" ref="I273:I304" si="25">+G273</f>
        <v>1.9292800003313459E-2</v>
      </c>
      <c r="Q273" s="62">
        <f t="shared" si="22"/>
        <v>29423.999000000003</v>
      </c>
    </row>
    <row r="274" spans="1:17" x14ac:dyDescent="0.2">
      <c r="A274" s="28" t="s">
        <v>85</v>
      </c>
      <c r="C274" s="27">
        <v>44450.457999999999</v>
      </c>
      <c r="D274" s="27"/>
      <c r="E274" s="1">
        <f t="shared" si="19"/>
        <v>20.01118875391159</v>
      </c>
      <c r="F274" s="1">
        <f t="shared" si="20"/>
        <v>20</v>
      </c>
      <c r="G274" s="1">
        <f t="shared" si="21"/>
        <v>7.4319999985164031E-3</v>
      </c>
      <c r="I274" s="1">
        <f t="shared" si="25"/>
        <v>7.4319999985164031E-3</v>
      </c>
      <c r="Q274" s="62">
        <f t="shared" si="22"/>
        <v>29431.957999999999</v>
      </c>
    </row>
    <row r="275" spans="1:17" x14ac:dyDescent="0.2">
      <c r="A275" s="28" t="s">
        <v>85</v>
      </c>
      <c r="C275" s="27">
        <v>44452.442000000003</v>
      </c>
      <c r="D275" s="27"/>
      <c r="E275" s="1">
        <f t="shared" si="19"/>
        <v>22.998068163479022</v>
      </c>
      <c r="F275" s="1">
        <f t="shared" si="20"/>
        <v>23</v>
      </c>
      <c r="G275" s="1">
        <f t="shared" si="21"/>
        <v>-1.2831999993068166E-3</v>
      </c>
      <c r="I275" s="1">
        <f t="shared" si="25"/>
        <v>-1.2831999993068166E-3</v>
      </c>
      <c r="Q275" s="62">
        <f t="shared" si="22"/>
        <v>29433.942000000003</v>
      </c>
    </row>
    <row r="276" spans="1:17" x14ac:dyDescent="0.2">
      <c r="A276" s="28" t="s">
        <v>85</v>
      </c>
      <c r="C276" s="27">
        <v>44458.440999999999</v>
      </c>
      <c r="D276" s="27"/>
      <c r="E276" s="1">
        <f t="shared" si="19"/>
        <v>32.029464120105679</v>
      </c>
      <c r="F276" s="1">
        <f t="shared" si="20"/>
        <v>32</v>
      </c>
      <c r="G276" s="1">
        <f t="shared" si="21"/>
        <v>1.957119999860879E-2</v>
      </c>
      <c r="I276" s="1">
        <f t="shared" si="25"/>
        <v>1.957119999860879E-2</v>
      </c>
      <c r="Q276" s="62">
        <f t="shared" si="22"/>
        <v>29439.940999999999</v>
      </c>
    </row>
    <row r="277" spans="1:17" x14ac:dyDescent="0.2">
      <c r="A277" s="31" t="s">
        <v>86</v>
      </c>
      <c r="C277" s="27">
        <v>44458.752999999997</v>
      </c>
      <c r="D277" s="27"/>
      <c r="E277" s="1">
        <f t="shared" ref="E277:E340" si="26">+(C277-C$7)/C$8</f>
        <v>32.499174994993488</v>
      </c>
      <c r="F277" s="1">
        <f t="shared" ref="F277:F340" si="27">ROUND(2*E277,0)/2</f>
        <v>32.5</v>
      </c>
      <c r="G277" s="1">
        <f t="shared" ref="G277:G340" si="28">+C277-(C$7+F277*C$8)</f>
        <v>-5.4800000361865386E-4</v>
      </c>
      <c r="I277" s="1">
        <f t="shared" si="25"/>
        <v>-5.4800000361865386E-4</v>
      </c>
      <c r="Q277" s="62">
        <f t="shared" ref="Q277:Q340" si="29">+C277-15018.5</f>
        <v>29440.252999999997</v>
      </c>
    </row>
    <row r="278" spans="1:17" x14ac:dyDescent="0.2">
      <c r="A278" s="28" t="s">
        <v>85</v>
      </c>
      <c r="C278" s="27">
        <v>44466.404000000002</v>
      </c>
      <c r="D278" s="27"/>
      <c r="E278" s="1">
        <f t="shared" si="26"/>
        <v>44.017629814837228</v>
      </c>
      <c r="F278" s="1">
        <f t="shared" si="27"/>
        <v>44</v>
      </c>
      <c r="G278" s="1">
        <f t="shared" si="28"/>
        <v>1.1710400001902599E-2</v>
      </c>
      <c r="I278" s="1">
        <f t="shared" si="25"/>
        <v>1.1710400001902599E-2</v>
      </c>
      <c r="Q278" s="62">
        <f t="shared" si="29"/>
        <v>29447.904000000002</v>
      </c>
    </row>
    <row r="279" spans="1:17" x14ac:dyDescent="0.2">
      <c r="A279" s="28" t="s">
        <v>85</v>
      </c>
      <c r="C279" s="27">
        <v>44470.375999999997</v>
      </c>
      <c r="D279" s="27"/>
      <c r="E279" s="1">
        <f t="shared" si="26"/>
        <v>49.997410568244888</v>
      </c>
      <c r="F279" s="1">
        <f t="shared" si="27"/>
        <v>50</v>
      </c>
      <c r="G279" s="1">
        <f t="shared" si="28"/>
        <v>-1.7200000074808486E-3</v>
      </c>
      <c r="I279" s="1">
        <f t="shared" si="25"/>
        <v>-1.7200000074808486E-3</v>
      </c>
      <c r="Q279" s="62">
        <f t="shared" si="29"/>
        <v>29451.875999999997</v>
      </c>
    </row>
    <row r="280" spans="1:17" x14ac:dyDescent="0.2">
      <c r="A280" s="28" t="s">
        <v>85</v>
      </c>
      <c r="C280" s="27">
        <v>44470.392999999996</v>
      </c>
      <c r="D280" s="27"/>
      <c r="E280" s="1">
        <f t="shared" si="26"/>
        <v>50.023003788991872</v>
      </c>
      <c r="F280" s="1">
        <f t="shared" si="27"/>
        <v>50</v>
      </c>
      <c r="G280" s="1">
        <f t="shared" si="28"/>
        <v>1.5279999992344528E-2</v>
      </c>
      <c r="I280" s="1">
        <f t="shared" si="25"/>
        <v>1.5279999992344528E-2</v>
      </c>
      <c r="Q280" s="62">
        <f t="shared" si="29"/>
        <v>29451.892999999996</v>
      </c>
    </row>
    <row r="281" spans="1:17" x14ac:dyDescent="0.2">
      <c r="A281" s="28" t="s">
        <v>85</v>
      </c>
      <c r="C281" s="27">
        <v>44476.362000000001</v>
      </c>
      <c r="D281" s="27"/>
      <c r="E281" s="1">
        <f t="shared" si="26"/>
        <v>59.009235238430207</v>
      </c>
      <c r="F281" s="1">
        <f t="shared" si="27"/>
        <v>59</v>
      </c>
      <c r="G281" s="1">
        <f t="shared" si="28"/>
        <v>6.1343999987002462E-3</v>
      </c>
      <c r="I281" s="1">
        <f t="shared" si="25"/>
        <v>6.1343999987002462E-3</v>
      </c>
      <c r="Q281" s="62">
        <f t="shared" si="29"/>
        <v>29457.862000000001</v>
      </c>
    </row>
    <row r="282" spans="1:17" x14ac:dyDescent="0.2">
      <c r="A282" s="28" t="s">
        <v>87</v>
      </c>
      <c r="C282" s="27">
        <v>44484.33</v>
      </c>
      <c r="D282" s="27"/>
      <c r="E282" s="1">
        <f t="shared" si="26"/>
        <v>71.00492835102466</v>
      </c>
      <c r="F282" s="1">
        <f t="shared" si="27"/>
        <v>71</v>
      </c>
      <c r="G282" s="1">
        <f t="shared" si="28"/>
        <v>3.27359999937471E-3</v>
      </c>
      <c r="I282" s="1">
        <f t="shared" si="25"/>
        <v>3.27359999937471E-3</v>
      </c>
      <c r="Q282" s="62">
        <f t="shared" si="29"/>
        <v>29465.83</v>
      </c>
    </row>
    <row r="283" spans="1:17" x14ac:dyDescent="0.2">
      <c r="A283" s="28" t="s">
        <v>87</v>
      </c>
      <c r="C283" s="27">
        <v>44486.328999999998</v>
      </c>
      <c r="D283" s="27"/>
      <c r="E283" s="1">
        <f t="shared" si="26"/>
        <v>74.014390014180776</v>
      </c>
      <c r="F283" s="1">
        <f t="shared" si="27"/>
        <v>74</v>
      </c>
      <c r="G283" s="1">
        <f t="shared" si="28"/>
        <v>9.5583999936934561E-3</v>
      </c>
      <c r="I283" s="1">
        <f t="shared" si="25"/>
        <v>9.5583999936934561E-3</v>
      </c>
      <c r="Q283" s="62">
        <f t="shared" si="29"/>
        <v>29467.828999999998</v>
      </c>
    </row>
    <row r="284" spans="1:17" x14ac:dyDescent="0.2">
      <c r="A284" s="28" t="s">
        <v>87</v>
      </c>
      <c r="C284" s="27">
        <v>44490.307000000001</v>
      </c>
      <c r="D284" s="27"/>
      <c r="E284" s="1">
        <f t="shared" si="26"/>
        <v>80.003203669041426</v>
      </c>
      <c r="F284" s="1">
        <f t="shared" si="27"/>
        <v>80</v>
      </c>
      <c r="G284" s="1">
        <f t="shared" si="28"/>
        <v>2.1280000000842847E-3</v>
      </c>
      <c r="I284" s="1">
        <f t="shared" si="25"/>
        <v>2.1280000000842847E-3</v>
      </c>
      <c r="Q284" s="62">
        <f t="shared" si="29"/>
        <v>29471.807000000001</v>
      </c>
    </row>
    <row r="285" spans="1:17" x14ac:dyDescent="0.2">
      <c r="A285" s="28" t="s">
        <v>87</v>
      </c>
      <c r="C285" s="27">
        <v>44490.313999999998</v>
      </c>
      <c r="D285" s="27"/>
      <c r="E285" s="1">
        <f t="shared" si="26"/>
        <v>80.013742054051676</v>
      </c>
      <c r="F285" s="1">
        <f t="shared" si="27"/>
        <v>80</v>
      </c>
      <c r="G285" s="1">
        <f t="shared" si="28"/>
        <v>9.1279999978723936E-3</v>
      </c>
      <c r="I285" s="1">
        <f t="shared" si="25"/>
        <v>9.1279999978723936E-3</v>
      </c>
      <c r="Q285" s="62">
        <f t="shared" si="29"/>
        <v>29471.813999999998</v>
      </c>
    </row>
    <row r="286" spans="1:17" x14ac:dyDescent="0.2">
      <c r="A286" s="28" t="s">
        <v>88</v>
      </c>
      <c r="C286" s="27">
        <v>44822.425000000003</v>
      </c>
      <c r="D286" s="27"/>
      <c r="E286" s="1">
        <f t="shared" si="26"/>
        <v>580.00139708875668</v>
      </c>
      <c r="F286" s="1">
        <f t="shared" si="27"/>
        <v>580</v>
      </c>
      <c r="G286" s="1">
        <f t="shared" si="28"/>
        <v>9.2800000129500404E-4</v>
      </c>
      <c r="I286" s="1">
        <f t="shared" si="25"/>
        <v>9.2800000129500404E-4</v>
      </c>
      <c r="Q286" s="62">
        <f t="shared" si="29"/>
        <v>29803.925000000003</v>
      </c>
    </row>
    <row r="287" spans="1:17" x14ac:dyDescent="0.2">
      <c r="A287" s="28" t="s">
        <v>88</v>
      </c>
      <c r="C287" s="27">
        <v>44822.428</v>
      </c>
      <c r="D287" s="27"/>
      <c r="E287" s="1">
        <f t="shared" si="26"/>
        <v>580.0059135394722</v>
      </c>
      <c r="F287" s="1">
        <f t="shared" si="27"/>
        <v>580</v>
      </c>
      <c r="G287" s="1">
        <f t="shared" si="28"/>
        <v>3.9279999982682057E-3</v>
      </c>
      <c r="I287" s="1">
        <f t="shared" si="25"/>
        <v>3.9279999982682057E-3</v>
      </c>
      <c r="Q287" s="62">
        <f t="shared" si="29"/>
        <v>29803.928</v>
      </c>
    </row>
    <row r="288" spans="1:17" x14ac:dyDescent="0.2">
      <c r="A288" s="28" t="s">
        <v>88</v>
      </c>
      <c r="C288" s="27">
        <v>44822.428999999996</v>
      </c>
      <c r="D288" s="27"/>
      <c r="E288" s="1">
        <f t="shared" si="26"/>
        <v>580.00741902304048</v>
      </c>
      <c r="F288" s="1">
        <f t="shared" si="27"/>
        <v>580</v>
      </c>
      <c r="G288" s="1">
        <f t="shared" si="28"/>
        <v>4.9279999948339537E-3</v>
      </c>
      <c r="I288" s="1">
        <f t="shared" si="25"/>
        <v>4.9279999948339537E-3</v>
      </c>
      <c r="Q288" s="62">
        <f t="shared" si="29"/>
        <v>29803.928999999996</v>
      </c>
    </row>
    <row r="289" spans="1:17" x14ac:dyDescent="0.2">
      <c r="A289" s="28" t="s">
        <v>88</v>
      </c>
      <c r="C289" s="27">
        <v>44822.432999999997</v>
      </c>
      <c r="D289" s="27"/>
      <c r="E289" s="1">
        <f t="shared" si="26"/>
        <v>580.01344095733521</v>
      </c>
      <c r="F289" s="1">
        <f t="shared" si="27"/>
        <v>580</v>
      </c>
      <c r="G289" s="1">
        <f t="shared" si="28"/>
        <v>8.9279999956488609E-3</v>
      </c>
      <c r="I289" s="1">
        <f t="shared" si="25"/>
        <v>8.9279999956488609E-3</v>
      </c>
      <c r="Q289" s="62">
        <f t="shared" si="29"/>
        <v>29803.932999999997</v>
      </c>
    </row>
    <row r="290" spans="1:17" x14ac:dyDescent="0.2">
      <c r="A290" s="28" t="s">
        <v>88</v>
      </c>
      <c r="C290" s="27">
        <v>44822.434000000001</v>
      </c>
      <c r="D290" s="27"/>
      <c r="E290" s="1">
        <f t="shared" si="26"/>
        <v>580.01494644091429</v>
      </c>
      <c r="F290" s="1">
        <f t="shared" si="27"/>
        <v>580</v>
      </c>
      <c r="G290" s="1">
        <f t="shared" si="28"/>
        <v>9.9279999994905666E-3</v>
      </c>
      <c r="I290" s="1">
        <f t="shared" si="25"/>
        <v>9.9279999994905666E-3</v>
      </c>
      <c r="Q290" s="62">
        <f t="shared" si="29"/>
        <v>29803.934000000001</v>
      </c>
    </row>
    <row r="291" spans="1:17" x14ac:dyDescent="0.2">
      <c r="A291" s="28" t="s">
        <v>88</v>
      </c>
      <c r="C291" s="27">
        <v>44824.432999999997</v>
      </c>
      <c r="D291" s="27"/>
      <c r="E291" s="1">
        <f t="shared" si="26"/>
        <v>583.0244081040704</v>
      </c>
      <c r="F291" s="1">
        <f t="shared" si="27"/>
        <v>583</v>
      </c>
      <c r="G291" s="1">
        <f t="shared" si="28"/>
        <v>1.6212799993809313E-2</v>
      </c>
      <c r="I291" s="1">
        <f t="shared" si="25"/>
        <v>1.6212799993809313E-2</v>
      </c>
      <c r="Q291" s="62">
        <f t="shared" si="29"/>
        <v>29805.932999999997</v>
      </c>
    </row>
    <row r="292" spans="1:17" x14ac:dyDescent="0.2">
      <c r="A292" s="28" t="s">
        <v>88</v>
      </c>
      <c r="C292" s="27">
        <v>44824.442000000003</v>
      </c>
      <c r="D292" s="27"/>
      <c r="E292" s="1">
        <f t="shared" si="26"/>
        <v>583.03795745623893</v>
      </c>
      <c r="F292" s="1">
        <f t="shared" si="27"/>
        <v>583</v>
      </c>
      <c r="G292" s="1">
        <f t="shared" si="28"/>
        <v>2.5212799999280833E-2</v>
      </c>
      <c r="I292" s="1">
        <f t="shared" si="25"/>
        <v>2.5212799999280833E-2</v>
      </c>
      <c r="Q292" s="62">
        <f t="shared" si="29"/>
        <v>29805.942000000003</v>
      </c>
    </row>
    <row r="293" spans="1:17" x14ac:dyDescent="0.2">
      <c r="A293" s="28" t="s">
        <v>89</v>
      </c>
      <c r="C293" s="27">
        <v>44832.394</v>
      </c>
      <c r="D293" s="27"/>
      <c r="E293" s="1">
        <f t="shared" si="26"/>
        <v>595.00956283165465</v>
      </c>
      <c r="F293" s="1">
        <f t="shared" si="27"/>
        <v>595</v>
      </c>
      <c r="G293" s="1">
        <f t="shared" si="28"/>
        <v>6.3519999966956675E-3</v>
      </c>
      <c r="I293" s="1">
        <f t="shared" si="25"/>
        <v>6.3519999966956675E-3</v>
      </c>
      <c r="Q293" s="62">
        <f t="shared" si="29"/>
        <v>29813.894</v>
      </c>
    </row>
    <row r="294" spans="1:17" x14ac:dyDescent="0.2">
      <c r="A294" s="28" t="s">
        <v>89</v>
      </c>
      <c r="C294" s="27">
        <v>44832.398000000001</v>
      </c>
      <c r="D294" s="27"/>
      <c r="E294" s="1">
        <f t="shared" si="26"/>
        <v>595.01558476594937</v>
      </c>
      <c r="F294" s="1">
        <f t="shared" si="27"/>
        <v>595</v>
      </c>
      <c r="G294" s="1">
        <f t="shared" si="28"/>
        <v>1.0351999997510575E-2</v>
      </c>
      <c r="I294" s="1">
        <f t="shared" si="25"/>
        <v>1.0351999997510575E-2</v>
      </c>
      <c r="Q294" s="62">
        <f t="shared" si="29"/>
        <v>29813.898000000001</v>
      </c>
    </row>
    <row r="295" spans="1:17" x14ac:dyDescent="0.2">
      <c r="A295" s="28" t="s">
        <v>89</v>
      </c>
      <c r="C295" s="27">
        <v>44834.392999999996</v>
      </c>
      <c r="D295" s="27"/>
      <c r="E295" s="1">
        <f t="shared" si="26"/>
        <v>598.01902449481076</v>
      </c>
      <c r="F295" s="1">
        <f t="shared" si="27"/>
        <v>598</v>
      </c>
      <c r="G295" s="1">
        <f t="shared" si="28"/>
        <v>1.2636799991014414E-2</v>
      </c>
      <c r="I295" s="1">
        <f t="shared" si="25"/>
        <v>1.2636799991014414E-2</v>
      </c>
      <c r="Q295" s="62">
        <f t="shared" si="29"/>
        <v>29815.892999999996</v>
      </c>
    </row>
    <row r="296" spans="1:17" x14ac:dyDescent="0.2">
      <c r="A296" s="28" t="s">
        <v>89</v>
      </c>
      <c r="C296" s="27">
        <v>44842.357000000004</v>
      </c>
      <c r="D296" s="27"/>
      <c r="E296" s="1">
        <f t="shared" si="26"/>
        <v>610.00869567312145</v>
      </c>
      <c r="F296" s="1">
        <f t="shared" si="27"/>
        <v>610</v>
      </c>
      <c r="G296" s="1">
        <f t="shared" si="28"/>
        <v>5.7759999981499277E-3</v>
      </c>
      <c r="I296" s="1">
        <f t="shared" si="25"/>
        <v>5.7759999981499277E-3</v>
      </c>
      <c r="Q296" s="62">
        <f t="shared" si="29"/>
        <v>29823.857000000004</v>
      </c>
    </row>
    <row r="297" spans="1:17" x14ac:dyDescent="0.2">
      <c r="A297" s="28" t="s">
        <v>90</v>
      </c>
      <c r="C297" s="27">
        <v>45162.512000000002</v>
      </c>
      <c r="D297" s="27"/>
      <c r="E297" s="1">
        <f t="shared" si="26"/>
        <v>1091.9967891046347</v>
      </c>
      <c r="F297" s="1">
        <f t="shared" si="27"/>
        <v>1092</v>
      </c>
      <c r="G297" s="1">
        <f t="shared" si="28"/>
        <v>-2.1328000002540648E-3</v>
      </c>
      <c r="I297" s="1">
        <f t="shared" si="25"/>
        <v>-2.1328000002540648E-3</v>
      </c>
      <c r="Q297" s="62">
        <f t="shared" si="29"/>
        <v>30144.012000000002</v>
      </c>
    </row>
    <row r="298" spans="1:17" x14ac:dyDescent="0.2">
      <c r="A298" s="28" t="s">
        <v>90</v>
      </c>
      <c r="C298" s="27">
        <v>45172.483999999997</v>
      </c>
      <c r="D298" s="27"/>
      <c r="E298" s="1">
        <f t="shared" si="26"/>
        <v>1107.0094712982482</v>
      </c>
      <c r="F298" s="1">
        <f t="shared" si="27"/>
        <v>1107</v>
      </c>
      <c r="G298" s="1">
        <f t="shared" si="28"/>
        <v>6.2911999921198003E-3</v>
      </c>
      <c r="I298" s="1">
        <f t="shared" si="25"/>
        <v>6.2911999921198003E-3</v>
      </c>
      <c r="Q298" s="62">
        <f t="shared" si="29"/>
        <v>30153.983999999997</v>
      </c>
    </row>
    <row r="299" spans="1:17" x14ac:dyDescent="0.2">
      <c r="A299" s="28" t="s">
        <v>90</v>
      </c>
      <c r="C299" s="27">
        <v>45176.47</v>
      </c>
      <c r="D299" s="27"/>
      <c r="E299" s="1">
        <f t="shared" si="26"/>
        <v>1113.0103288216981</v>
      </c>
      <c r="F299" s="1">
        <f t="shared" si="27"/>
        <v>1113</v>
      </c>
      <c r="G299" s="1">
        <f t="shared" si="28"/>
        <v>6.8608000001404434E-3</v>
      </c>
      <c r="I299" s="1">
        <f t="shared" si="25"/>
        <v>6.8608000001404434E-3</v>
      </c>
      <c r="Q299" s="62">
        <f t="shared" si="29"/>
        <v>30157.97</v>
      </c>
    </row>
    <row r="300" spans="1:17" x14ac:dyDescent="0.2">
      <c r="A300" s="28" t="s">
        <v>90</v>
      </c>
      <c r="C300" s="27">
        <v>45182.449000000001</v>
      </c>
      <c r="D300" s="27"/>
      <c r="E300" s="1">
        <f t="shared" si="26"/>
        <v>1122.0116151068623</v>
      </c>
      <c r="F300" s="1">
        <f t="shared" si="27"/>
        <v>1122</v>
      </c>
      <c r="G300" s="1">
        <f t="shared" si="28"/>
        <v>7.7152000012574717E-3</v>
      </c>
      <c r="I300" s="1">
        <f t="shared" si="25"/>
        <v>7.7152000012574717E-3</v>
      </c>
      <c r="Q300" s="62">
        <f t="shared" si="29"/>
        <v>30163.949000000001</v>
      </c>
    </row>
    <row r="301" spans="1:17" x14ac:dyDescent="0.2">
      <c r="A301" s="28" t="s">
        <v>91</v>
      </c>
      <c r="C301" s="27">
        <v>45196.396999999997</v>
      </c>
      <c r="D301" s="27"/>
      <c r="E301" s="1">
        <f t="shared" si="26"/>
        <v>1143.010099988189</v>
      </c>
      <c r="F301" s="1">
        <f t="shared" si="27"/>
        <v>1143</v>
      </c>
      <c r="G301" s="1">
        <f t="shared" si="28"/>
        <v>6.7087999923387542E-3</v>
      </c>
      <c r="I301" s="1">
        <f t="shared" si="25"/>
        <v>6.7087999923387542E-3</v>
      </c>
      <c r="Q301" s="62">
        <f t="shared" si="29"/>
        <v>30177.896999999997</v>
      </c>
    </row>
    <row r="302" spans="1:17" x14ac:dyDescent="0.2">
      <c r="A302" s="28" t="s">
        <v>91</v>
      </c>
      <c r="C302" s="27">
        <v>45200.377</v>
      </c>
      <c r="D302" s="27"/>
      <c r="E302" s="1">
        <f t="shared" si="26"/>
        <v>1149.001924610197</v>
      </c>
      <c r="F302" s="1">
        <f t="shared" si="27"/>
        <v>1149</v>
      </c>
      <c r="G302" s="1">
        <f t="shared" si="28"/>
        <v>1.2783999991370365E-3</v>
      </c>
      <c r="I302" s="1">
        <f t="shared" si="25"/>
        <v>1.2783999991370365E-3</v>
      </c>
      <c r="Q302" s="62">
        <f t="shared" si="29"/>
        <v>30181.877</v>
      </c>
    </row>
    <row r="303" spans="1:17" x14ac:dyDescent="0.2">
      <c r="A303" s="28" t="s">
        <v>91</v>
      </c>
      <c r="C303" s="27">
        <v>45216.324999999997</v>
      </c>
      <c r="D303" s="27"/>
      <c r="E303" s="1">
        <f t="shared" si="26"/>
        <v>1173.011376638259</v>
      </c>
      <c r="F303" s="1">
        <f t="shared" si="27"/>
        <v>1173</v>
      </c>
      <c r="G303" s="1">
        <f t="shared" si="28"/>
        <v>7.5567999956547283E-3</v>
      </c>
      <c r="I303" s="1">
        <f t="shared" si="25"/>
        <v>7.5567999956547283E-3</v>
      </c>
      <c r="Q303" s="62">
        <f t="shared" si="29"/>
        <v>30197.824999999997</v>
      </c>
    </row>
    <row r="304" spans="1:17" x14ac:dyDescent="0.2">
      <c r="A304" s="28" t="s">
        <v>91</v>
      </c>
      <c r="C304" s="27">
        <v>45216.328999999998</v>
      </c>
      <c r="D304" s="27"/>
      <c r="E304" s="1">
        <f t="shared" si="26"/>
        <v>1173.0173985725537</v>
      </c>
      <c r="F304" s="1">
        <f t="shared" si="27"/>
        <v>1173</v>
      </c>
      <c r="G304" s="1">
        <f t="shared" si="28"/>
        <v>1.1556799996469636E-2</v>
      </c>
      <c r="I304" s="1">
        <f t="shared" si="25"/>
        <v>1.1556799996469636E-2</v>
      </c>
      <c r="Q304" s="62">
        <f t="shared" si="29"/>
        <v>30197.828999999998</v>
      </c>
    </row>
    <row r="305" spans="1:17" x14ac:dyDescent="0.2">
      <c r="A305" s="28" t="s">
        <v>91</v>
      </c>
      <c r="C305" s="27">
        <v>45222.303999999996</v>
      </c>
      <c r="D305" s="27"/>
      <c r="E305" s="1">
        <f t="shared" si="26"/>
        <v>1182.0126629234232</v>
      </c>
      <c r="F305" s="1">
        <f t="shared" si="27"/>
        <v>1182</v>
      </c>
      <c r="G305" s="1">
        <f t="shared" si="28"/>
        <v>8.4111999967717566E-3</v>
      </c>
      <c r="I305" s="1">
        <f t="shared" ref="I305:I336" si="30">+G305</f>
        <v>8.4111999967717566E-3</v>
      </c>
      <c r="Q305" s="62">
        <f t="shared" si="29"/>
        <v>30203.803999999996</v>
      </c>
    </row>
    <row r="306" spans="1:17" x14ac:dyDescent="0.2">
      <c r="A306" s="28" t="s">
        <v>91</v>
      </c>
      <c r="C306" s="27">
        <v>45222.313000000002</v>
      </c>
      <c r="D306" s="27"/>
      <c r="E306" s="1">
        <f t="shared" si="26"/>
        <v>1182.0262122755917</v>
      </c>
      <c r="F306" s="1">
        <f t="shared" si="27"/>
        <v>1182</v>
      </c>
      <c r="G306" s="1">
        <f t="shared" si="28"/>
        <v>1.7411200002243277E-2</v>
      </c>
      <c r="I306" s="1">
        <f t="shared" si="30"/>
        <v>1.7411200002243277E-2</v>
      </c>
      <c r="Q306" s="62">
        <f t="shared" si="29"/>
        <v>30203.813000000002</v>
      </c>
    </row>
    <row r="307" spans="1:17" x14ac:dyDescent="0.2">
      <c r="A307" s="28" t="s">
        <v>92</v>
      </c>
      <c r="C307" s="27">
        <v>45226.283000000003</v>
      </c>
      <c r="D307" s="27"/>
      <c r="E307" s="1">
        <f t="shared" si="26"/>
        <v>1188.0029820618631</v>
      </c>
      <c r="F307" s="1">
        <f t="shared" si="27"/>
        <v>1188</v>
      </c>
      <c r="G307" s="1">
        <f t="shared" si="28"/>
        <v>1.9807999997283332E-3</v>
      </c>
      <c r="I307" s="1">
        <f t="shared" si="30"/>
        <v>1.9807999997283332E-3</v>
      </c>
      <c r="Q307" s="62">
        <f t="shared" si="29"/>
        <v>30207.783000000003</v>
      </c>
    </row>
    <row r="308" spans="1:17" x14ac:dyDescent="0.2">
      <c r="A308" s="28" t="s">
        <v>92</v>
      </c>
      <c r="C308" s="27">
        <v>45228.277999999998</v>
      </c>
      <c r="D308" s="27"/>
      <c r="E308" s="1">
        <f t="shared" si="26"/>
        <v>1191.0064217907245</v>
      </c>
      <c r="F308" s="1">
        <f t="shared" si="27"/>
        <v>1191</v>
      </c>
      <c r="G308" s="1">
        <f t="shared" si="28"/>
        <v>4.265599993232172E-3</v>
      </c>
      <c r="I308" s="1">
        <f t="shared" si="30"/>
        <v>4.265599993232172E-3</v>
      </c>
      <c r="Q308" s="62">
        <f t="shared" si="29"/>
        <v>30209.777999999998</v>
      </c>
    </row>
    <row r="309" spans="1:17" x14ac:dyDescent="0.2">
      <c r="A309" s="28" t="s">
        <v>92</v>
      </c>
      <c r="C309" s="27">
        <v>45230.271000000001</v>
      </c>
      <c r="D309" s="27"/>
      <c r="E309" s="1">
        <f t="shared" si="26"/>
        <v>1194.0068505524494</v>
      </c>
      <c r="F309" s="1">
        <f t="shared" si="27"/>
        <v>1194</v>
      </c>
      <c r="G309" s="1">
        <f t="shared" si="28"/>
        <v>4.5504000008804724E-3</v>
      </c>
      <c r="I309" s="1">
        <f t="shared" si="30"/>
        <v>4.5504000008804724E-3</v>
      </c>
      <c r="Q309" s="62">
        <f t="shared" si="29"/>
        <v>30211.771000000001</v>
      </c>
    </row>
    <row r="310" spans="1:17" x14ac:dyDescent="0.2">
      <c r="A310" s="28" t="s">
        <v>93</v>
      </c>
      <c r="C310" s="27">
        <v>45526.519</v>
      </c>
      <c r="D310" s="27"/>
      <c r="E310" s="1">
        <f t="shared" si="26"/>
        <v>1640.0033481954638</v>
      </c>
      <c r="F310" s="1">
        <f t="shared" si="27"/>
        <v>1640</v>
      </c>
      <c r="G310" s="1">
        <f t="shared" si="28"/>
        <v>2.2239999962039292E-3</v>
      </c>
      <c r="I310" s="1">
        <f t="shared" si="30"/>
        <v>2.2239999962039292E-3</v>
      </c>
      <c r="Q310" s="62">
        <f t="shared" si="29"/>
        <v>30508.019</v>
      </c>
    </row>
    <row r="311" spans="1:17" x14ac:dyDescent="0.2">
      <c r="A311" s="28" t="s">
        <v>93</v>
      </c>
      <c r="C311" s="27">
        <v>45530.502</v>
      </c>
      <c r="D311" s="27"/>
      <c r="E311" s="1">
        <f t="shared" si="26"/>
        <v>1645.9996892681872</v>
      </c>
      <c r="F311" s="1">
        <f t="shared" si="27"/>
        <v>1646</v>
      </c>
      <c r="G311" s="1">
        <f t="shared" si="28"/>
        <v>-2.0640000002458692E-4</v>
      </c>
      <c r="I311" s="1">
        <f t="shared" si="30"/>
        <v>-2.0640000002458692E-4</v>
      </c>
      <c r="Q311" s="62">
        <f t="shared" si="29"/>
        <v>30512.002</v>
      </c>
    </row>
    <row r="312" spans="1:17" x14ac:dyDescent="0.2">
      <c r="A312" s="28" t="s">
        <v>93</v>
      </c>
      <c r="C312" s="27">
        <v>45534.491000000002</v>
      </c>
      <c r="D312" s="27"/>
      <c r="E312" s="1">
        <f t="shared" si="26"/>
        <v>1652.0050632423529</v>
      </c>
      <c r="F312" s="1">
        <f t="shared" si="27"/>
        <v>1652</v>
      </c>
      <c r="G312" s="1">
        <f t="shared" si="28"/>
        <v>3.3631999976933002E-3</v>
      </c>
      <c r="I312" s="1">
        <f t="shared" si="30"/>
        <v>3.3631999976933002E-3</v>
      </c>
      <c r="Q312" s="62">
        <f t="shared" si="29"/>
        <v>30515.991000000002</v>
      </c>
    </row>
    <row r="313" spans="1:17" x14ac:dyDescent="0.2">
      <c r="A313" s="28" t="s">
        <v>94</v>
      </c>
      <c r="C313" s="27">
        <v>45580.330999999998</v>
      </c>
      <c r="D313" s="27"/>
      <c r="E313" s="1">
        <f t="shared" si="26"/>
        <v>1721.01643024552</v>
      </c>
      <c r="F313" s="1">
        <f t="shared" si="27"/>
        <v>1721</v>
      </c>
      <c r="G313" s="1">
        <f t="shared" si="28"/>
        <v>1.0913599995546974E-2</v>
      </c>
      <c r="I313" s="1">
        <f t="shared" si="30"/>
        <v>1.0913599995546974E-2</v>
      </c>
      <c r="Q313" s="62">
        <f t="shared" si="29"/>
        <v>30561.830999999998</v>
      </c>
    </row>
    <row r="314" spans="1:17" x14ac:dyDescent="0.2">
      <c r="A314" s="28" t="s">
        <v>95</v>
      </c>
      <c r="C314" s="27">
        <v>45878.576999999997</v>
      </c>
      <c r="D314" s="27"/>
      <c r="E314" s="1">
        <f t="shared" si="26"/>
        <v>2170.0208840681221</v>
      </c>
      <c r="F314" s="1">
        <f t="shared" si="27"/>
        <v>2170</v>
      </c>
      <c r="G314" s="1">
        <f t="shared" si="28"/>
        <v>1.3871999995899387E-2</v>
      </c>
      <c r="I314" s="1">
        <f t="shared" si="30"/>
        <v>1.3871999995899387E-2</v>
      </c>
      <c r="Q314" s="62">
        <f t="shared" si="29"/>
        <v>30860.076999999997</v>
      </c>
    </row>
    <row r="315" spans="1:17" x14ac:dyDescent="0.2">
      <c r="A315" s="28" t="s">
        <v>95</v>
      </c>
      <c r="C315" s="27">
        <v>45886.533000000003</v>
      </c>
      <c r="D315" s="27"/>
      <c r="E315" s="1">
        <f t="shared" si="26"/>
        <v>2181.9985113778434</v>
      </c>
      <c r="F315" s="1">
        <f t="shared" si="27"/>
        <v>2182</v>
      </c>
      <c r="G315" s="1">
        <f t="shared" si="28"/>
        <v>-9.8879999859491363E-4</v>
      </c>
      <c r="I315" s="1">
        <f t="shared" si="30"/>
        <v>-9.8879999859491363E-4</v>
      </c>
      <c r="Q315" s="62">
        <f t="shared" si="29"/>
        <v>30868.033000000003</v>
      </c>
    </row>
    <row r="316" spans="1:17" x14ac:dyDescent="0.2">
      <c r="A316" s="28" t="s">
        <v>95</v>
      </c>
      <c r="C316" s="27">
        <v>45900.487999999998</v>
      </c>
      <c r="D316" s="27"/>
      <c r="E316" s="1">
        <f t="shared" si="26"/>
        <v>2203.0075346441804</v>
      </c>
      <c r="F316" s="1">
        <f t="shared" si="27"/>
        <v>2203</v>
      </c>
      <c r="G316" s="1">
        <f t="shared" si="28"/>
        <v>5.0047999975504354E-3</v>
      </c>
      <c r="I316" s="1">
        <f t="shared" si="30"/>
        <v>5.0047999975504354E-3</v>
      </c>
      <c r="Q316" s="62">
        <f t="shared" si="29"/>
        <v>30881.987999999998</v>
      </c>
    </row>
    <row r="317" spans="1:17" x14ac:dyDescent="0.2">
      <c r="A317" s="28" t="s">
        <v>95</v>
      </c>
      <c r="C317" s="27">
        <v>45902.478999999999</v>
      </c>
      <c r="D317" s="27"/>
      <c r="E317" s="1">
        <f t="shared" si="26"/>
        <v>2206.0049524387582</v>
      </c>
      <c r="F317" s="1">
        <f t="shared" si="27"/>
        <v>2206</v>
      </c>
      <c r="G317" s="1">
        <f t="shared" si="28"/>
        <v>3.2895999975153245E-3</v>
      </c>
      <c r="I317" s="1">
        <f t="shared" si="30"/>
        <v>3.2895999975153245E-3</v>
      </c>
      <c r="Q317" s="62">
        <f t="shared" si="29"/>
        <v>30883.978999999999</v>
      </c>
    </row>
    <row r="318" spans="1:17" x14ac:dyDescent="0.2">
      <c r="A318" s="28" t="s">
        <v>95</v>
      </c>
      <c r="C318" s="27">
        <v>45906.462</v>
      </c>
      <c r="D318" s="27"/>
      <c r="E318" s="1">
        <f t="shared" si="26"/>
        <v>2212.0012935114819</v>
      </c>
      <c r="F318" s="1">
        <f t="shared" si="27"/>
        <v>2212</v>
      </c>
      <c r="G318" s="1">
        <f t="shared" si="28"/>
        <v>8.5919999401085079E-4</v>
      </c>
      <c r="I318" s="1">
        <f t="shared" si="30"/>
        <v>8.5919999401085079E-4</v>
      </c>
      <c r="Q318" s="62">
        <f t="shared" si="29"/>
        <v>30887.962</v>
      </c>
    </row>
    <row r="319" spans="1:17" x14ac:dyDescent="0.2">
      <c r="A319" s="28" t="s">
        <v>95</v>
      </c>
      <c r="C319" s="27">
        <v>45914.432999999997</v>
      </c>
      <c r="D319" s="27"/>
      <c r="E319" s="1">
        <f t="shared" si="26"/>
        <v>2224.0015030747918</v>
      </c>
      <c r="F319" s="1">
        <f t="shared" si="27"/>
        <v>2224</v>
      </c>
      <c r="G319" s="1">
        <f t="shared" si="28"/>
        <v>9.9839999165851623E-4</v>
      </c>
      <c r="I319" s="1">
        <f t="shared" si="30"/>
        <v>9.9839999165851623E-4</v>
      </c>
      <c r="Q319" s="62">
        <f t="shared" si="29"/>
        <v>30895.932999999997</v>
      </c>
    </row>
    <row r="320" spans="1:17" x14ac:dyDescent="0.2">
      <c r="A320" s="28" t="s">
        <v>95</v>
      </c>
      <c r="C320" s="27">
        <v>45916.434999999998</v>
      </c>
      <c r="D320" s="27"/>
      <c r="E320" s="1">
        <f t="shared" si="26"/>
        <v>2227.0154811886746</v>
      </c>
      <c r="F320" s="1">
        <f t="shared" si="27"/>
        <v>2227</v>
      </c>
      <c r="G320" s="1">
        <f t="shared" si="28"/>
        <v>1.0283199997502379E-2</v>
      </c>
      <c r="I320" s="1">
        <f t="shared" si="30"/>
        <v>1.0283199997502379E-2</v>
      </c>
      <c r="Q320" s="62">
        <f t="shared" si="29"/>
        <v>30897.934999999998</v>
      </c>
    </row>
    <row r="321" spans="1:17" x14ac:dyDescent="0.2">
      <c r="A321" s="28" t="s">
        <v>95</v>
      </c>
      <c r="C321" s="27">
        <v>45932.368999999999</v>
      </c>
      <c r="D321" s="27"/>
      <c r="E321" s="1">
        <f t="shared" si="26"/>
        <v>2251.0038564467159</v>
      </c>
      <c r="F321" s="1">
        <f t="shared" si="27"/>
        <v>2251</v>
      </c>
      <c r="G321" s="1">
        <f t="shared" si="28"/>
        <v>2.5615999984438531E-3</v>
      </c>
      <c r="I321" s="1">
        <f t="shared" si="30"/>
        <v>2.5615999984438531E-3</v>
      </c>
      <c r="Q321" s="62">
        <f t="shared" si="29"/>
        <v>30913.868999999999</v>
      </c>
    </row>
    <row r="322" spans="1:17" x14ac:dyDescent="0.2">
      <c r="A322" s="28" t="s">
        <v>95</v>
      </c>
      <c r="C322" s="27">
        <v>45934.375999999997</v>
      </c>
      <c r="D322" s="27"/>
      <c r="E322" s="1">
        <f t="shared" si="26"/>
        <v>2254.0253619784617</v>
      </c>
      <c r="F322" s="1">
        <f t="shared" si="27"/>
        <v>2254</v>
      </c>
      <c r="G322" s="1">
        <f t="shared" si="28"/>
        <v>1.6846399994392414E-2</v>
      </c>
      <c r="I322" s="1">
        <f t="shared" si="30"/>
        <v>1.6846399994392414E-2</v>
      </c>
      <c r="Q322" s="62">
        <f t="shared" si="29"/>
        <v>30915.875999999997</v>
      </c>
    </row>
    <row r="323" spans="1:17" x14ac:dyDescent="0.2">
      <c r="A323" s="28" t="s">
        <v>96</v>
      </c>
      <c r="C323" s="27">
        <v>45946.326000000001</v>
      </c>
      <c r="D323" s="27"/>
      <c r="E323" s="1">
        <f t="shared" si="26"/>
        <v>2272.0158906802112</v>
      </c>
      <c r="F323" s="1">
        <f t="shared" si="27"/>
        <v>2272</v>
      </c>
      <c r="G323" s="1">
        <f t="shared" si="28"/>
        <v>1.0555199994996656E-2</v>
      </c>
      <c r="I323" s="1">
        <f t="shared" si="30"/>
        <v>1.0555199994996656E-2</v>
      </c>
      <c r="Q323" s="62">
        <f t="shared" si="29"/>
        <v>30927.826000000001</v>
      </c>
    </row>
    <row r="324" spans="1:17" x14ac:dyDescent="0.2">
      <c r="A324" s="28" t="s">
        <v>96</v>
      </c>
      <c r="C324" s="27">
        <v>45946.338000000003</v>
      </c>
      <c r="D324" s="27"/>
      <c r="E324" s="1">
        <f t="shared" si="26"/>
        <v>2272.0339564830952</v>
      </c>
      <c r="F324" s="1">
        <f t="shared" si="27"/>
        <v>2272</v>
      </c>
      <c r="G324" s="1">
        <f t="shared" si="28"/>
        <v>2.2555199997441377E-2</v>
      </c>
      <c r="I324" s="1">
        <f t="shared" si="30"/>
        <v>2.2555199997441377E-2</v>
      </c>
      <c r="Q324" s="62">
        <f t="shared" si="29"/>
        <v>30927.838000000003</v>
      </c>
    </row>
    <row r="325" spans="1:17" x14ac:dyDescent="0.2">
      <c r="A325" s="24" t="s">
        <v>97</v>
      </c>
      <c r="B325" s="25" t="s">
        <v>44</v>
      </c>
      <c r="C325" s="26">
        <v>45951.631000000001</v>
      </c>
      <c r="D325" s="27"/>
      <c r="E325" s="1">
        <f t="shared" si="26"/>
        <v>2280.0024810369268</v>
      </c>
      <c r="F325" s="1">
        <f t="shared" si="27"/>
        <v>2280</v>
      </c>
      <c r="G325" s="1">
        <f t="shared" si="28"/>
        <v>1.6479999976581894E-3</v>
      </c>
      <c r="I325" s="1">
        <f t="shared" si="30"/>
        <v>1.6479999976581894E-3</v>
      </c>
      <c r="Q325" s="62">
        <f t="shared" si="29"/>
        <v>30933.131000000001</v>
      </c>
    </row>
    <row r="326" spans="1:17" x14ac:dyDescent="0.2">
      <c r="A326" s="24" t="s">
        <v>97</v>
      </c>
      <c r="B326" s="25" t="s">
        <v>44</v>
      </c>
      <c r="C326" s="26">
        <v>45955.620999999999</v>
      </c>
      <c r="D326" s="27"/>
      <c r="E326" s="1">
        <f t="shared" si="26"/>
        <v>2286.009360494661</v>
      </c>
      <c r="F326" s="1">
        <f t="shared" si="27"/>
        <v>2286</v>
      </c>
      <c r="G326" s="1">
        <f t="shared" si="28"/>
        <v>6.2175999992177822E-3</v>
      </c>
      <c r="I326" s="1">
        <f t="shared" si="30"/>
        <v>6.2175999992177822E-3</v>
      </c>
      <c r="Q326" s="62">
        <f t="shared" si="29"/>
        <v>30937.120999999999</v>
      </c>
    </row>
    <row r="327" spans="1:17" x14ac:dyDescent="0.2">
      <c r="A327" s="28" t="s">
        <v>98</v>
      </c>
      <c r="C327" s="27">
        <v>45955.623</v>
      </c>
      <c r="D327" s="27"/>
      <c r="E327" s="1">
        <f t="shared" si="26"/>
        <v>2286.012371461808</v>
      </c>
      <c r="F327" s="1">
        <f t="shared" si="27"/>
        <v>2286</v>
      </c>
      <c r="G327" s="1">
        <f t="shared" si="28"/>
        <v>8.2175999996252358E-3</v>
      </c>
      <c r="I327" s="1">
        <f t="shared" si="30"/>
        <v>8.2175999996252358E-3</v>
      </c>
      <c r="Q327" s="62">
        <f t="shared" si="29"/>
        <v>30937.123</v>
      </c>
    </row>
    <row r="328" spans="1:17" x14ac:dyDescent="0.2">
      <c r="A328" s="24" t="s">
        <v>97</v>
      </c>
      <c r="B328" s="25" t="s">
        <v>44</v>
      </c>
      <c r="C328" s="26">
        <v>45957.616000000002</v>
      </c>
      <c r="D328" s="27"/>
      <c r="E328" s="1">
        <f t="shared" si="26"/>
        <v>2289.0128002235333</v>
      </c>
      <c r="F328" s="1">
        <f t="shared" si="27"/>
        <v>2289</v>
      </c>
      <c r="G328" s="1">
        <f t="shared" si="28"/>
        <v>8.5023999999975786E-3</v>
      </c>
      <c r="I328" s="1">
        <f t="shared" si="30"/>
        <v>8.5023999999975786E-3</v>
      </c>
      <c r="Q328" s="62">
        <f t="shared" si="29"/>
        <v>30939.116000000002</v>
      </c>
    </row>
    <row r="329" spans="1:17" x14ac:dyDescent="0.2">
      <c r="A329" s="28" t="s">
        <v>99</v>
      </c>
      <c r="C329" s="27">
        <v>46270.457000000002</v>
      </c>
      <c r="D329" s="27"/>
      <c r="E329" s="1">
        <f t="shared" si="26"/>
        <v>2759.9897867994378</v>
      </c>
      <c r="F329" s="1">
        <f t="shared" si="27"/>
        <v>2760</v>
      </c>
      <c r="G329" s="1">
        <f t="shared" si="28"/>
        <v>-6.7839999974239618E-3</v>
      </c>
      <c r="I329" s="1">
        <f t="shared" si="30"/>
        <v>-6.7839999974239618E-3</v>
      </c>
      <c r="Q329" s="62">
        <f t="shared" si="29"/>
        <v>31251.957000000002</v>
      </c>
    </row>
    <row r="330" spans="1:17" x14ac:dyDescent="0.2">
      <c r="A330" s="28" t="s">
        <v>100</v>
      </c>
      <c r="C330" s="27">
        <v>46270.461000000003</v>
      </c>
      <c r="D330" s="27"/>
      <c r="E330" s="1">
        <f t="shared" si="26"/>
        <v>2759.9958087337322</v>
      </c>
      <c r="F330" s="1">
        <f t="shared" si="27"/>
        <v>2760</v>
      </c>
      <c r="G330" s="1">
        <f t="shared" si="28"/>
        <v>-2.7839999966090545E-3</v>
      </c>
      <c r="I330" s="1">
        <f t="shared" si="30"/>
        <v>-2.7839999966090545E-3</v>
      </c>
      <c r="Q330" s="62">
        <f t="shared" si="29"/>
        <v>31251.961000000003</v>
      </c>
    </row>
    <row r="331" spans="1:17" x14ac:dyDescent="0.2">
      <c r="A331" s="28" t="s">
        <v>101</v>
      </c>
      <c r="C331" s="27">
        <v>46270.466</v>
      </c>
      <c r="D331" s="27"/>
      <c r="E331" s="1">
        <f t="shared" si="26"/>
        <v>2760.0033361515952</v>
      </c>
      <c r="F331" s="1">
        <f t="shared" si="27"/>
        <v>2760</v>
      </c>
      <c r="G331" s="1">
        <f t="shared" si="28"/>
        <v>2.2160000007716008E-3</v>
      </c>
      <c r="I331" s="1">
        <f t="shared" si="30"/>
        <v>2.2160000007716008E-3</v>
      </c>
      <c r="Q331" s="62">
        <f t="shared" si="29"/>
        <v>31251.966</v>
      </c>
    </row>
    <row r="332" spans="1:17" x14ac:dyDescent="0.2">
      <c r="A332" s="28" t="s">
        <v>99</v>
      </c>
      <c r="C332" s="27">
        <v>46270.474000000002</v>
      </c>
      <c r="D332" s="27"/>
      <c r="E332" s="1">
        <f t="shared" si="26"/>
        <v>2760.0153800201847</v>
      </c>
      <c r="F332" s="1">
        <f t="shared" si="27"/>
        <v>2760</v>
      </c>
      <c r="G332" s="1">
        <f t="shared" si="28"/>
        <v>1.0216000002401415E-2</v>
      </c>
      <c r="I332" s="1">
        <f t="shared" si="30"/>
        <v>1.0216000002401415E-2</v>
      </c>
      <c r="Q332" s="62">
        <f t="shared" si="29"/>
        <v>31251.974000000002</v>
      </c>
    </row>
    <row r="333" spans="1:17" x14ac:dyDescent="0.2">
      <c r="A333" s="28" t="s">
        <v>102</v>
      </c>
      <c r="C333" s="27">
        <v>46290.402999999998</v>
      </c>
      <c r="D333" s="27"/>
      <c r="E333" s="1">
        <f t="shared" si="26"/>
        <v>2790.0181621538231</v>
      </c>
      <c r="F333" s="1">
        <f t="shared" si="27"/>
        <v>2790</v>
      </c>
      <c r="G333" s="1">
        <f t="shared" si="28"/>
        <v>1.206399999500718E-2</v>
      </c>
      <c r="I333" s="1">
        <f t="shared" si="30"/>
        <v>1.206399999500718E-2</v>
      </c>
      <c r="Q333" s="62">
        <f t="shared" si="29"/>
        <v>31271.902999999998</v>
      </c>
    </row>
    <row r="334" spans="1:17" x14ac:dyDescent="0.2">
      <c r="A334" s="28" t="s">
        <v>102</v>
      </c>
      <c r="C334" s="27">
        <v>46292.396999999997</v>
      </c>
      <c r="D334" s="27"/>
      <c r="E334" s="1">
        <f t="shared" si="26"/>
        <v>2793.020096399116</v>
      </c>
      <c r="F334" s="1">
        <f t="shared" si="27"/>
        <v>2793</v>
      </c>
      <c r="G334" s="1">
        <f t="shared" si="28"/>
        <v>1.334879999194527E-2</v>
      </c>
      <c r="I334" s="1">
        <f t="shared" si="30"/>
        <v>1.334879999194527E-2</v>
      </c>
      <c r="Q334" s="62">
        <f t="shared" si="29"/>
        <v>31273.896999999997</v>
      </c>
    </row>
    <row r="335" spans="1:17" x14ac:dyDescent="0.2">
      <c r="A335" s="28" t="s">
        <v>102</v>
      </c>
      <c r="C335" s="27">
        <v>46298.374000000003</v>
      </c>
      <c r="D335" s="27"/>
      <c r="E335" s="1">
        <f t="shared" si="26"/>
        <v>2802.018371717144</v>
      </c>
      <c r="F335" s="1">
        <f t="shared" si="27"/>
        <v>2802</v>
      </c>
      <c r="G335" s="1">
        <f t="shared" si="28"/>
        <v>1.2203199999930803E-2</v>
      </c>
      <c r="I335" s="1">
        <f t="shared" si="30"/>
        <v>1.2203199999930803E-2</v>
      </c>
      <c r="Q335" s="62">
        <f t="shared" si="29"/>
        <v>31279.874000000003</v>
      </c>
    </row>
    <row r="336" spans="1:17" x14ac:dyDescent="0.2">
      <c r="A336" s="28" t="s">
        <v>102</v>
      </c>
      <c r="C336" s="27">
        <v>46308.341999999997</v>
      </c>
      <c r="D336" s="27"/>
      <c r="E336" s="1">
        <f t="shared" si="26"/>
        <v>2817.0250319764627</v>
      </c>
      <c r="F336" s="1">
        <f t="shared" si="27"/>
        <v>2817</v>
      </c>
      <c r="G336" s="1">
        <f t="shared" si="28"/>
        <v>1.6627199991489761E-2</v>
      </c>
      <c r="I336" s="1">
        <f t="shared" si="30"/>
        <v>1.6627199991489761E-2</v>
      </c>
      <c r="Q336" s="62">
        <f t="shared" si="29"/>
        <v>31289.841999999997</v>
      </c>
    </row>
    <row r="337" spans="1:17" x14ac:dyDescent="0.2">
      <c r="A337" s="24" t="s">
        <v>103</v>
      </c>
      <c r="B337" s="25" t="s">
        <v>47</v>
      </c>
      <c r="C337" s="26">
        <v>46615.563999999998</v>
      </c>
      <c r="D337" s="27"/>
      <c r="E337" s="1">
        <f t="shared" si="26"/>
        <v>3279.5427063536163</v>
      </c>
      <c r="F337" s="1">
        <f t="shared" si="27"/>
        <v>3279.5</v>
      </c>
      <c r="G337" s="1">
        <f t="shared" si="28"/>
        <v>2.8367199993226677E-2</v>
      </c>
      <c r="I337" s="1">
        <f t="shared" ref="I337:I362" si="31">+G337</f>
        <v>2.8367199993226677E-2</v>
      </c>
      <c r="Q337" s="62">
        <f t="shared" si="29"/>
        <v>31597.063999999998</v>
      </c>
    </row>
    <row r="338" spans="1:17" x14ac:dyDescent="0.2">
      <c r="A338" s="28" t="s">
        <v>104</v>
      </c>
      <c r="C338" s="27">
        <v>46626.5</v>
      </c>
      <c r="D338" s="27"/>
      <c r="E338" s="1">
        <f t="shared" si="26"/>
        <v>3296.0066747119672</v>
      </c>
      <c r="F338" s="1">
        <f t="shared" si="27"/>
        <v>3296</v>
      </c>
      <c r="G338" s="1">
        <f t="shared" si="28"/>
        <v>4.4335999991744757E-3</v>
      </c>
      <c r="I338" s="1">
        <f t="shared" si="31"/>
        <v>4.4335999991744757E-3</v>
      </c>
      <c r="Q338" s="62">
        <f t="shared" si="29"/>
        <v>31608</v>
      </c>
    </row>
    <row r="339" spans="1:17" x14ac:dyDescent="0.2">
      <c r="A339" s="28" t="s">
        <v>104</v>
      </c>
      <c r="C339" s="27">
        <v>46648.419000000002</v>
      </c>
      <c r="D339" s="27"/>
      <c r="E339" s="1">
        <f t="shared" si="26"/>
        <v>3329.005369156615</v>
      </c>
      <c r="F339" s="1">
        <f t="shared" si="27"/>
        <v>3329</v>
      </c>
      <c r="G339" s="1">
        <f t="shared" si="28"/>
        <v>3.5664000024553388E-3</v>
      </c>
      <c r="I339" s="1">
        <f t="shared" si="31"/>
        <v>3.5664000024553388E-3</v>
      </c>
      <c r="Q339" s="62">
        <f t="shared" si="29"/>
        <v>31629.919000000002</v>
      </c>
    </row>
    <row r="340" spans="1:17" x14ac:dyDescent="0.2">
      <c r="A340" s="28" t="s">
        <v>105</v>
      </c>
      <c r="C340" s="27">
        <v>47000.464</v>
      </c>
      <c r="D340" s="27"/>
      <c r="E340" s="1">
        <f t="shared" si="26"/>
        <v>3859.0033337428208</v>
      </c>
      <c r="F340" s="1">
        <f t="shared" si="27"/>
        <v>3859</v>
      </c>
      <c r="G340" s="1">
        <f t="shared" si="28"/>
        <v>2.214399995864369E-3</v>
      </c>
      <c r="I340" s="1">
        <f t="shared" si="31"/>
        <v>2.214399995864369E-3</v>
      </c>
      <c r="Q340" s="62">
        <f t="shared" si="29"/>
        <v>31981.964</v>
      </c>
    </row>
    <row r="341" spans="1:17" x14ac:dyDescent="0.2">
      <c r="A341" s="28" t="s">
        <v>106</v>
      </c>
      <c r="C341" s="27">
        <v>47000.468000000001</v>
      </c>
      <c r="D341" s="27"/>
      <c r="E341" s="1">
        <f t="shared" ref="E341:E404" si="32">+(C341-C$7)/C$8</f>
        <v>3859.0093556771158</v>
      </c>
      <c r="F341" s="1">
        <f t="shared" ref="F341:F404" si="33">ROUND(2*E341,0)/2</f>
        <v>3859</v>
      </c>
      <c r="G341" s="1">
        <f t="shared" ref="G341:G404" si="34">+C341-(C$7+F341*C$8)</f>
        <v>6.2143999966792762E-3</v>
      </c>
      <c r="I341" s="1">
        <f t="shared" si="31"/>
        <v>6.2143999966792762E-3</v>
      </c>
      <c r="Q341" s="62">
        <f t="shared" ref="Q341:Q404" si="35">+C341-15018.5</f>
        <v>31981.968000000001</v>
      </c>
    </row>
    <row r="342" spans="1:17" x14ac:dyDescent="0.2">
      <c r="A342" s="28" t="s">
        <v>106</v>
      </c>
      <c r="C342" s="27">
        <v>47002.468000000001</v>
      </c>
      <c r="D342" s="27"/>
      <c r="E342" s="1">
        <f t="shared" si="32"/>
        <v>3862.0203228238511</v>
      </c>
      <c r="F342" s="1">
        <f t="shared" si="33"/>
        <v>3862</v>
      </c>
      <c r="G342" s="1">
        <f t="shared" si="34"/>
        <v>1.3499199994839728E-2</v>
      </c>
      <c r="I342" s="1">
        <f t="shared" si="31"/>
        <v>1.3499199994839728E-2</v>
      </c>
      <c r="Q342" s="62">
        <f t="shared" si="35"/>
        <v>31983.968000000001</v>
      </c>
    </row>
    <row r="343" spans="1:17" x14ac:dyDescent="0.2">
      <c r="A343" s="28" t="s">
        <v>107</v>
      </c>
      <c r="C343" s="27">
        <v>47006.440999999999</v>
      </c>
      <c r="D343" s="27"/>
      <c r="E343" s="1">
        <f t="shared" si="32"/>
        <v>3868.0016090608378</v>
      </c>
      <c r="F343" s="1">
        <f t="shared" si="33"/>
        <v>3868</v>
      </c>
      <c r="G343" s="1">
        <f t="shared" si="34"/>
        <v>1.0687999965739436E-3</v>
      </c>
      <c r="I343" s="1">
        <f t="shared" si="31"/>
        <v>1.0687999965739436E-3</v>
      </c>
      <c r="Q343" s="62">
        <f t="shared" si="35"/>
        <v>31987.940999999999</v>
      </c>
    </row>
    <row r="344" spans="1:17" x14ac:dyDescent="0.2">
      <c r="A344" s="28" t="s">
        <v>107</v>
      </c>
      <c r="C344" s="27">
        <v>47006.447</v>
      </c>
      <c r="D344" s="27"/>
      <c r="E344" s="1">
        <f t="shared" si="32"/>
        <v>3868.0106419622798</v>
      </c>
      <c r="F344" s="1">
        <f t="shared" si="33"/>
        <v>3868</v>
      </c>
      <c r="G344" s="1">
        <f t="shared" si="34"/>
        <v>7.0687999977963045E-3</v>
      </c>
      <c r="I344" s="1">
        <f t="shared" si="31"/>
        <v>7.0687999977963045E-3</v>
      </c>
      <c r="Q344" s="62">
        <f t="shared" si="35"/>
        <v>31987.947</v>
      </c>
    </row>
    <row r="345" spans="1:17" x14ac:dyDescent="0.2">
      <c r="A345" s="28" t="s">
        <v>106</v>
      </c>
      <c r="C345" s="27">
        <v>47006.447999999997</v>
      </c>
      <c r="D345" s="27"/>
      <c r="E345" s="1">
        <f t="shared" si="32"/>
        <v>3868.0121474458479</v>
      </c>
      <c r="F345" s="1">
        <f t="shared" si="33"/>
        <v>3868</v>
      </c>
      <c r="G345" s="1">
        <f t="shared" si="34"/>
        <v>8.0687999943620525E-3</v>
      </c>
      <c r="I345" s="1">
        <f t="shared" si="31"/>
        <v>8.0687999943620525E-3</v>
      </c>
      <c r="Q345" s="62">
        <f t="shared" si="35"/>
        <v>31987.947999999997</v>
      </c>
    </row>
    <row r="346" spans="1:17" x14ac:dyDescent="0.2">
      <c r="A346" s="28" t="s">
        <v>107</v>
      </c>
      <c r="C346" s="27">
        <v>47006.45</v>
      </c>
      <c r="D346" s="27"/>
      <c r="E346" s="1">
        <f t="shared" si="32"/>
        <v>3868.0151584129953</v>
      </c>
      <c r="F346" s="1">
        <f t="shared" si="33"/>
        <v>3868</v>
      </c>
      <c r="G346" s="1">
        <f t="shared" si="34"/>
        <v>1.0068799994769506E-2</v>
      </c>
      <c r="I346" s="1">
        <f t="shared" si="31"/>
        <v>1.0068799994769506E-2</v>
      </c>
      <c r="Q346" s="62">
        <f t="shared" si="35"/>
        <v>31987.949999999997</v>
      </c>
    </row>
    <row r="347" spans="1:17" x14ac:dyDescent="0.2">
      <c r="A347" s="28" t="s">
        <v>107</v>
      </c>
      <c r="C347" s="27">
        <v>47006.451999999997</v>
      </c>
      <c r="D347" s="27"/>
      <c r="E347" s="1">
        <f t="shared" si="32"/>
        <v>3868.0181693801428</v>
      </c>
      <c r="F347" s="1">
        <f t="shared" si="33"/>
        <v>3868</v>
      </c>
      <c r="G347" s="1">
        <f t="shared" si="34"/>
        <v>1.206879999517696E-2</v>
      </c>
      <c r="I347" s="1">
        <f t="shared" si="31"/>
        <v>1.206879999517696E-2</v>
      </c>
      <c r="Q347" s="62">
        <f t="shared" si="35"/>
        <v>31987.951999999997</v>
      </c>
    </row>
    <row r="348" spans="1:17" x14ac:dyDescent="0.2">
      <c r="A348" s="28" t="s">
        <v>108</v>
      </c>
      <c r="C348" s="27">
        <v>47024.381999999998</v>
      </c>
      <c r="D348" s="27"/>
      <c r="E348" s="1">
        <f t="shared" si="32"/>
        <v>3895.0114898506249</v>
      </c>
      <c r="F348" s="1">
        <f t="shared" si="33"/>
        <v>3895</v>
      </c>
      <c r="G348" s="1">
        <f t="shared" si="34"/>
        <v>7.6319999934639782E-3</v>
      </c>
      <c r="I348" s="1">
        <f t="shared" si="31"/>
        <v>7.6319999934639782E-3</v>
      </c>
      <c r="Q348" s="62">
        <f t="shared" si="35"/>
        <v>32005.881999999998</v>
      </c>
    </row>
    <row r="349" spans="1:17" x14ac:dyDescent="0.2">
      <c r="A349" s="28" t="s">
        <v>107</v>
      </c>
      <c r="C349" s="27">
        <v>47030.353999999999</v>
      </c>
      <c r="D349" s="27"/>
      <c r="E349" s="1">
        <f t="shared" si="32"/>
        <v>3904.0022377507785</v>
      </c>
      <c r="F349" s="1">
        <f t="shared" si="33"/>
        <v>3904</v>
      </c>
      <c r="G349" s="1">
        <f t="shared" si="34"/>
        <v>1.4863999967928976E-3</v>
      </c>
      <c r="I349" s="1">
        <f t="shared" si="31"/>
        <v>1.4863999967928976E-3</v>
      </c>
      <c r="Q349" s="62">
        <f t="shared" si="35"/>
        <v>32011.853999999999</v>
      </c>
    </row>
    <row r="350" spans="1:17" x14ac:dyDescent="0.2">
      <c r="A350" s="28" t="s">
        <v>109</v>
      </c>
      <c r="C350" s="27">
        <v>47368.447999999997</v>
      </c>
      <c r="D350" s="27"/>
      <c r="E350" s="1">
        <f t="shared" si="32"/>
        <v>4412.9972010049314</v>
      </c>
      <c r="F350" s="1">
        <f t="shared" si="33"/>
        <v>4413</v>
      </c>
      <c r="G350" s="1">
        <f t="shared" si="34"/>
        <v>-1.859200005128514E-3</v>
      </c>
      <c r="I350" s="1">
        <f t="shared" si="31"/>
        <v>-1.859200005128514E-3</v>
      </c>
      <c r="Q350" s="62">
        <f t="shared" si="35"/>
        <v>32349.947999999997</v>
      </c>
    </row>
    <row r="351" spans="1:17" x14ac:dyDescent="0.2">
      <c r="A351" s="28" t="s">
        <v>107</v>
      </c>
      <c r="C351" s="27">
        <v>47374.428999999996</v>
      </c>
      <c r="D351" s="27"/>
      <c r="E351" s="1">
        <f t="shared" si="32"/>
        <v>4422.0014982572429</v>
      </c>
      <c r="F351" s="1">
        <f t="shared" si="33"/>
        <v>4422</v>
      </c>
      <c r="G351" s="1">
        <f t="shared" si="34"/>
        <v>9.951999963959679E-4</v>
      </c>
      <c r="I351" s="1">
        <f t="shared" si="31"/>
        <v>9.951999963959679E-4</v>
      </c>
      <c r="Q351" s="62">
        <f t="shared" si="35"/>
        <v>32355.928999999996</v>
      </c>
    </row>
    <row r="352" spans="1:17" x14ac:dyDescent="0.2">
      <c r="A352" s="28" t="s">
        <v>109</v>
      </c>
      <c r="C352" s="27">
        <v>47374.43</v>
      </c>
      <c r="D352" s="27"/>
      <c r="E352" s="1">
        <f t="shared" si="32"/>
        <v>4422.0030037408224</v>
      </c>
      <c r="F352" s="1">
        <f t="shared" si="33"/>
        <v>4422</v>
      </c>
      <c r="G352" s="1">
        <f t="shared" si="34"/>
        <v>1.9952000002376735E-3</v>
      </c>
      <c r="I352" s="1">
        <f t="shared" si="31"/>
        <v>1.9952000002376735E-3</v>
      </c>
      <c r="Q352" s="62">
        <f t="shared" si="35"/>
        <v>32355.93</v>
      </c>
    </row>
    <row r="353" spans="1:17" x14ac:dyDescent="0.2">
      <c r="A353" s="28" t="s">
        <v>107</v>
      </c>
      <c r="C353" s="27">
        <v>47374.430999999997</v>
      </c>
      <c r="D353" s="27"/>
      <c r="E353" s="1">
        <f t="shared" si="32"/>
        <v>4422.0045092243909</v>
      </c>
      <c r="F353" s="1">
        <f t="shared" si="33"/>
        <v>4422</v>
      </c>
      <c r="G353" s="1">
        <f t="shared" si="34"/>
        <v>2.9951999968034215E-3</v>
      </c>
      <c r="I353" s="1">
        <f t="shared" si="31"/>
        <v>2.9951999968034215E-3</v>
      </c>
      <c r="Q353" s="62">
        <f t="shared" si="35"/>
        <v>32355.930999999997</v>
      </c>
    </row>
    <row r="354" spans="1:17" x14ac:dyDescent="0.2">
      <c r="A354" s="28" t="s">
        <v>109</v>
      </c>
      <c r="C354" s="27">
        <v>47388.379000000001</v>
      </c>
      <c r="D354" s="27"/>
      <c r="E354" s="1">
        <f t="shared" si="32"/>
        <v>4443.0029941057282</v>
      </c>
      <c r="F354" s="1">
        <f t="shared" si="33"/>
        <v>4443</v>
      </c>
      <c r="G354" s="1">
        <f t="shared" si="34"/>
        <v>1.9887999951606616E-3</v>
      </c>
      <c r="I354" s="1">
        <f t="shared" si="31"/>
        <v>1.9887999951606616E-3</v>
      </c>
      <c r="Q354" s="62">
        <f t="shared" si="35"/>
        <v>32369.879000000001</v>
      </c>
    </row>
    <row r="355" spans="1:17" x14ac:dyDescent="0.2">
      <c r="A355" s="28" t="s">
        <v>107</v>
      </c>
      <c r="C355" s="27">
        <v>47392.368000000002</v>
      </c>
      <c r="D355" s="27"/>
      <c r="E355" s="1">
        <f t="shared" si="32"/>
        <v>4449.0083680798934</v>
      </c>
      <c r="F355" s="1">
        <f t="shared" si="33"/>
        <v>4449</v>
      </c>
      <c r="G355" s="1">
        <f t="shared" si="34"/>
        <v>5.5584000001545064E-3</v>
      </c>
      <c r="I355" s="1">
        <f t="shared" si="31"/>
        <v>5.5584000001545064E-3</v>
      </c>
      <c r="Q355" s="62">
        <f t="shared" si="35"/>
        <v>32373.868000000002</v>
      </c>
    </row>
    <row r="356" spans="1:17" x14ac:dyDescent="0.2">
      <c r="A356" s="28" t="s">
        <v>110</v>
      </c>
      <c r="C356" s="27">
        <v>47743.423999999999</v>
      </c>
      <c r="D356" s="27"/>
      <c r="E356" s="1">
        <f t="shared" si="32"/>
        <v>4977.5174094120375</v>
      </c>
      <c r="F356" s="1">
        <f t="shared" si="33"/>
        <v>4977.5</v>
      </c>
      <c r="G356" s="1">
        <f t="shared" si="34"/>
        <v>1.1564000000362284E-2</v>
      </c>
      <c r="I356" s="1">
        <f t="shared" si="31"/>
        <v>1.1564000000362284E-2</v>
      </c>
      <c r="Q356" s="62">
        <f t="shared" si="35"/>
        <v>32724.923999999999</v>
      </c>
    </row>
    <row r="357" spans="1:17" x14ac:dyDescent="0.2">
      <c r="A357" s="28" t="s">
        <v>111</v>
      </c>
      <c r="C357" s="27">
        <v>48094.464999999997</v>
      </c>
      <c r="D357" s="27"/>
      <c r="E357" s="1">
        <f t="shared" si="32"/>
        <v>5506.0038684905812</v>
      </c>
      <c r="F357" s="1">
        <f t="shared" si="33"/>
        <v>5506</v>
      </c>
      <c r="G357" s="1">
        <f t="shared" si="34"/>
        <v>2.5695999938761815E-3</v>
      </c>
      <c r="I357" s="1">
        <f t="shared" si="31"/>
        <v>2.5695999938761815E-3</v>
      </c>
      <c r="Q357" s="62">
        <f t="shared" si="35"/>
        <v>33075.964999999997</v>
      </c>
    </row>
    <row r="358" spans="1:17" x14ac:dyDescent="0.2">
      <c r="A358" s="28" t="s">
        <v>111</v>
      </c>
      <c r="C358" s="27">
        <v>48112.4</v>
      </c>
      <c r="D358" s="27"/>
      <c r="E358" s="1">
        <f t="shared" si="32"/>
        <v>5533.0047163789368</v>
      </c>
      <c r="F358" s="1">
        <f t="shared" si="33"/>
        <v>5533</v>
      </c>
      <c r="G358" s="1">
        <f t="shared" si="34"/>
        <v>3.1327999968198128E-3</v>
      </c>
      <c r="I358" s="1">
        <f t="shared" si="31"/>
        <v>3.1327999968198128E-3</v>
      </c>
      <c r="Q358" s="62">
        <f t="shared" si="35"/>
        <v>33093.9</v>
      </c>
    </row>
    <row r="359" spans="1:17" x14ac:dyDescent="0.2">
      <c r="A359" s="28" t="s">
        <v>111</v>
      </c>
      <c r="C359" s="27">
        <v>48126.36</v>
      </c>
      <c r="D359" s="27"/>
      <c r="E359" s="1">
        <f t="shared" si="32"/>
        <v>5554.0212670631481</v>
      </c>
      <c r="F359" s="1">
        <f t="shared" si="33"/>
        <v>5554</v>
      </c>
      <c r="G359" s="1">
        <f t="shared" si="34"/>
        <v>1.4126399997621775E-2</v>
      </c>
      <c r="I359" s="1">
        <f t="shared" si="31"/>
        <v>1.4126399997621775E-2</v>
      </c>
      <c r="Q359" s="62">
        <f t="shared" si="35"/>
        <v>33107.86</v>
      </c>
    </row>
    <row r="360" spans="1:17" x14ac:dyDescent="0.2">
      <c r="A360" s="28" t="s">
        <v>112</v>
      </c>
      <c r="C360" s="27">
        <v>48466.440999999999</v>
      </c>
      <c r="D360" s="27"/>
      <c r="E360" s="1">
        <f t="shared" si="32"/>
        <v>6066.0076261775839</v>
      </c>
      <c r="F360" s="1">
        <f t="shared" si="33"/>
        <v>6066</v>
      </c>
      <c r="G360" s="1">
        <f t="shared" si="34"/>
        <v>5.065599994850345E-3</v>
      </c>
      <c r="I360" s="1">
        <f t="shared" si="31"/>
        <v>5.065599994850345E-3</v>
      </c>
      <c r="Q360" s="62">
        <f t="shared" si="35"/>
        <v>33447.940999999999</v>
      </c>
    </row>
    <row r="361" spans="1:17" x14ac:dyDescent="0.2">
      <c r="A361" s="28" t="s">
        <v>112</v>
      </c>
      <c r="C361" s="27">
        <v>48466.442000000003</v>
      </c>
      <c r="D361" s="27"/>
      <c r="E361" s="1">
        <f t="shared" si="32"/>
        <v>6066.0091316611633</v>
      </c>
      <c r="F361" s="1">
        <f t="shared" si="33"/>
        <v>6066</v>
      </c>
      <c r="G361" s="1">
        <f t="shared" si="34"/>
        <v>6.0655999986920506E-3</v>
      </c>
      <c r="I361" s="1">
        <f t="shared" si="31"/>
        <v>6.0655999986920506E-3</v>
      </c>
      <c r="Q361" s="62">
        <f t="shared" si="35"/>
        <v>33447.942000000003</v>
      </c>
    </row>
    <row r="362" spans="1:17" x14ac:dyDescent="0.2">
      <c r="A362" s="28" t="s">
        <v>112</v>
      </c>
      <c r="C362" s="27">
        <v>48488.368000000002</v>
      </c>
      <c r="D362" s="27"/>
      <c r="E362" s="1">
        <f t="shared" si="32"/>
        <v>6099.0183644908211</v>
      </c>
      <c r="F362" s="1">
        <f t="shared" si="33"/>
        <v>6099</v>
      </c>
      <c r="G362" s="1">
        <f t="shared" si="34"/>
        <v>1.2198399999761023E-2</v>
      </c>
      <c r="I362" s="1">
        <f t="shared" si="31"/>
        <v>1.2198399999761023E-2</v>
      </c>
      <c r="Q362" s="62">
        <f t="shared" si="35"/>
        <v>33469.868000000002</v>
      </c>
    </row>
    <row r="363" spans="1:17" x14ac:dyDescent="0.2">
      <c r="A363" s="28" t="s">
        <v>113</v>
      </c>
      <c r="C363" s="27">
        <v>48824.437700000002</v>
      </c>
      <c r="D363" s="27"/>
      <c r="E363" s="1">
        <f t="shared" si="32"/>
        <v>6604.96577734741</v>
      </c>
      <c r="F363" s="1">
        <f t="shared" si="33"/>
        <v>6605</v>
      </c>
      <c r="G363" s="1">
        <f t="shared" si="34"/>
        <v>-2.2731999997631647E-2</v>
      </c>
      <c r="J363" s="1">
        <f>+G363</f>
        <v>-2.2731999997631647E-2</v>
      </c>
      <c r="Q363" s="62">
        <f t="shared" si="35"/>
        <v>33805.937700000002</v>
      </c>
    </row>
    <row r="364" spans="1:17" x14ac:dyDescent="0.2">
      <c r="A364" s="28" t="s">
        <v>114</v>
      </c>
      <c r="C364" s="27">
        <v>48828.445</v>
      </c>
      <c r="D364" s="27"/>
      <c r="E364" s="1">
        <f t="shared" si="32"/>
        <v>6610.998701670962</v>
      </c>
      <c r="F364" s="1">
        <f t="shared" si="33"/>
        <v>6611</v>
      </c>
      <c r="G364" s="1">
        <f t="shared" si="34"/>
        <v>-8.6240000382531434E-4</v>
      </c>
      <c r="I364" s="1">
        <f t="shared" ref="I364:I372" si="36">+G364</f>
        <v>-8.6240000382531434E-4</v>
      </c>
      <c r="Q364" s="62">
        <f t="shared" si="35"/>
        <v>33809.945</v>
      </c>
    </row>
    <row r="365" spans="1:17" x14ac:dyDescent="0.2">
      <c r="A365" s="28" t="s">
        <v>114</v>
      </c>
      <c r="C365" s="27">
        <v>48828.446000000004</v>
      </c>
      <c r="D365" s="27"/>
      <c r="E365" s="1">
        <f t="shared" si="32"/>
        <v>6611.0002071545414</v>
      </c>
      <c r="F365" s="1">
        <f t="shared" si="33"/>
        <v>6611</v>
      </c>
      <c r="G365" s="1">
        <f t="shared" si="34"/>
        <v>1.3760000001639128E-4</v>
      </c>
      <c r="I365" s="1">
        <f t="shared" si="36"/>
        <v>1.3760000001639128E-4</v>
      </c>
      <c r="Q365" s="62">
        <f t="shared" si="35"/>
        <v>33809.946000000004</v>
      </c>
    </row>
    <row r="366" spans="1:17" x14ac:dyDescent="0.2">
      <c r="A366" s="28" t="s">
        <v>114</v>
      </c>
      <c r="C366" s="27">
        <v>48828.447999999997</v>
      </c>
      <c r="D366" s="27"/>
      <c r="E366" s="1">
        <f t="shared" si="32"/>
        <v>6611.0032181216775</v>
      </c>
      <c r="F366" s="1">
        <f t="shared" si="33"/>
        <v>6611</v>
      </c>
      <c r="G366" s="1">
        <f t="shared" si="34"/>
        <v>2.1375999931478873E-3</v>
      </c>
      <c r="I366" s="1">
        <f t="shared" si="36"/>
        <v>2.1375999931478873E-3</v>
      </c>
      <c r="Q366" s="62">
        <f t="shared" si="35"/>
        <v>33809.947999999997</v>
      </c>
    </row>
    <row r="367" spans="1:17" x14ac:dyDescent="0.2">
      <c r="A367" s="28" t="s">
        <v>114</v>
      </c>
      <c r="C367" s="27">
        <v>48828.45</v>
      </c>
      <c r="D367" s="27"/>
      <c r="E367" s="1">
        <f t="shared" si="32"/>
        <v>6611.0062290888254</v>
      </c>
      <c r="F367" s="1">
        <f t="shared" si="33"/>
        <v>6611</v>
      </c>
      <c r="G367" s="1">
        <f t="shared" si="34"/>
        <v>4.1375999935553409E-3</v>
      </c>
      <c r="I367" s="1">
        <f t="shared" si="36"/>
        <v>4.1375999935553409E-3</v>
      </c>
      <c r="Q367" s="62">
        <f t="shared" si="35"/>
        <v>33809.949999999997</v>
      </c>
    </row>
    <row r="368" spans="1:17" x14ac:dyDescent="0.2">
      <c r="A368" s="28" t="s">
        <v>114</v>
      </c>
      <c r="C368" s="27">
        <v>48828.451999999997</v>
      </c>
      <c r="D368" s="27"/>
      <c r="E368" s="1">
        <f t="shared" si="32"/>
        <v>6611.0092400559724</v>
      </c>
      <c r="F368" s="1">
        <f t="shared" si="33"/>
        <v>6611</v>
      </c>
      <c r="G368" s="1">
        <f t="shared" si="34"/>
        <v>6.1375999939627945E-3</v>
      </c>
      <c r="I368" s="1">
        <f t="shared" si="36"/>
        <v>6.1375999939627945E-3</v>
      </c>
      <c r="Q368" s="62">
        <f t="shared" si="35"/>
        <v>33809.951999999997</v>
      </c>
    </row>
    <row r="369" spans="1:17" x14ac:dyDescent="0.2">
      <c r="A369" s="28" t="s">
        <v>114</v>
      </c>
      <c r="C369" s="27">
        <v>48828.453000000001</v>
      </c>
      <c r="D369" s="27"/>
      <c r="E369" s="1">
        <f t="shared" si="32"/>
        <v>6611.0107455395519</v>
      </c>
      <c r="F369" s="1">
        <f t="shared" si="33"/>
        <v>6611</v>
      </c>
      <c r="G369" s="1">
        <f t="shared" si="34"/>
        <v>7.1375999978045002E-3</v>
      </c>
      <c r="I369" s="1">
        <f t="shared" si="36"/>
        <v>7.1375999978045002E-3</v>
      </c>
      <c r="Q369" s="62">
        <f t="shared" si="35"/>
        <v>33809.953000000001</v>
      </c>
    </row>
    <row r="370" spans="1:17" x14ac:dyDescent="0.2">
      <c r="A370" s="28" t="s">
        <v>114</v>
      </c>
      <c r="C370" s="27">
        <v>48832.43</v>
      </c>
      <c r="D370" s="27"/>
      <c r="E370" s="1">
        <f t="shared" si="32"/>
        <v>6616.9980537108331</v>
      </c>
      <c r="F370" s="1">
        <f t="shared" si="33"/>
        <v>6617</v>
      </c>
      <c r="G370" s="1">
        <f t="shared" si="34"/>
        <v>-1.2927999996463768E-3</v>
      </c>
      <c r="I370" s="1">
        <f t="shared" si="36"/>
        <v>-1.2927999996463768E-3</v>
      </c>
      <c r="Q370" s="62">
        <f t="shared" si="35"/>
        <v>33813.93</v>
      </c>
    </row>
    <row r="371" spans="1:17" x14ac:dyDescent="0.2">
      <c r="A371" s="28" t="s">
        <v>114</v>
      </c>
      <c r="C371" s="27">
        <v>48832.43</v>
      </c>
      <c r="D371" s="27"/>
      <c r="E371" s="1">
        <f t="shared" si="32"/>
        <v>6616.9980537108331</v>
      </c>
      <c r="F371" s="1">
        <f t="shared" si="33"/>
        <v>6617</v>
      </c>
      <c r="G371" s="1">
        <f t="shared" si="34"/>
        <v>-1.2927999996463768E-3</v>
      </c>
      <c r="I371" s="1">
        <f t="shared" si="36"/>
        <v>-1.2927999996463768E-3</v>
      </c>
      <c r="Q371" s="62">
        <f t="shared" si="35"/>
        <v>33813.93</v>
      </c>
    </row>
    <row r="372" spans="1:17" x14ac:dyDescent="0.2">
      <c r="A372" s="28" t="s">
        <v>114</v>
      </c>
      <c r="C372" s="27">
        <v>48832.430999999997</v>
      </c>
      <c r="D372" s="27"/>
      <c r="E372" s="1">
        <f t="shared" si="32"/>
        <v>6616.9995591944007</v>
      </c>
      <c r="F372" s="1">
        <f t="shared" si="33"/>
        <v>6617</v>
      </c>
      <c r="G372" s="1">
        <f t="shared" si="34"/>
        <v>-2.9280000308062881E-4</v>
      </c>
      <c r="I372" s="1">
        <f t="shared" si="36"/>
        <v>-2.9280000308062881E-4</v>
      </c>
      <c r="Q372" s="62">
        <f t="shared" si="35"/>
        <v>33813.930999999997</v>
      </c>
    </row>
    <row r="373" spans="1:17" x14ac:dyDescent="0.2">
      <c r="A373" s="28" t="s">
        <v>115</v>
      </c>
      <c r="C373" s="27">
        <v>48832.4427</v>
      </c>
      <c r="D373" s="27"/>
      <c r="E373" s="1">
        <f t="shared" si="32"/>
        <v>6617.0171733522138</v>
      </c>
      <c r="F373" s="1">
        <f t="shared" si="33"/>
        <v>6617</v>
      </c>
      <c r="G373" s="1">
        <f t="shared" si="34"/>
        <v>1.1407199999666773E-2</v>
      </c>
      <c r="J373" s="1">
        <f>+G373</f>
        <v>1.1407199999666773E-2</v>
      </c>
      <c r="Q373" s="62">
        <f t="shared" si="35"/>
        <v>33813.9427</v>
      </c>
    </row>
    <row r="374" spans="1:17" x14ac:dyDescent="0.2">
      <c r="A374" s="28" t="s">
        <v>114</v>
      </c>
      <c r="C374" s="27">
        <v>48832.442999999999</v>
      </c>
      <c r="D374" s="27"/>
      <c r="E374" s="1">
        <f t="shared" si="32"/>
        <v>6617.0176249972856</v>
      </c>
      <c r="F374" s="1">
        <f t="shared" si="33"/>
        <v>6617</v>
      </c>
      <c r="G374" s="1">
        <f t="shared" si="34"/>
        <v>1.1707199999364093E-2</v>
      </c>
      <c r="I374" s="1">
        <f>+G374</f>
        <v>1.1707199999364093E-2</v>
      </c>
      <c r="Q374" s="62">
        <f t="shared" si="35"/>
        <v>33813.942999999999</v>
      </c>
    </row>
    <row r="375" spans="1:17" x14ac:dyDescent="0.2">
      <c r="A375" s="28" t="s">
        <v>114</v>
      </c>
      <c r="C375" s="27">
        <v>48832.446000000004</v>
      </c>
      <c r="D375" s="27"/>
      <c r="E375" s="1">
        <f t="shared" si="32"/>
        <v>6617.022141448012</v>
      </c>
      <c r="F375" s="1">
        <f t="shared" si="33"/>
        <v>6617</v>
      </c>
      <c r="G375" s="1">
        <f t="shared" si="34"/>
        <v>1.4707200003613252E-2</v>
      </c>
      <c r="I375" s="1">
        <f>+G375</f>
        <v>1.4707200003613252E-2</v>
      </c>
      <c r="Q375" s="62">
        <f t="shared" si="35"/>
        <v>33813.946000000004</v>
      </c>
    </row>
    <row r="376" spans="1:17" x14ac:dyDescent="0.2">
      <c r="A376" s="28" t="s">
        <v>114</v>
      </c>
      <c r="C376" s="27">
        <v>48832.447</v>
      </c>
      <c r="D376" s="27"/>
      <c r="E376" s="1">
        <f t="shared" si="32"/>
        <v>6617.0236469315796</v>
      </c>
      <c r="F376" s="1">
        <f t="shared" si="33"/>
        <v>6617</v>
      </c>
      <c r="G376" s="1">
        <f t="shared" si="34"/>
        <v>1.5707200000179E-2</v>
      </c>
      <c r="I376" s="1">
        <f>+G376</f>
        <v>1.5707200000179E-2</v>
      </c>
      <c r="Q376" s="62">
        <f t="shared" si="35"/>
        <v>33813.947</v>
      </c>
    </row>
    <row r="377" spans="1:17" x14ac:dyDescent="0.2">
      <c r="A377" s="28" t="s">
        <v>114</v>
      </c>
      <c r="C377" s="27">
        <v>48832.447999999997</v>
      </c>
      <c r="D377" s="27"/>
      <c r="E377" s="1">
        <f t="shared" si="32"/>
        <v>6617.0251524151481</v>
      </c>
      <c r="F377" s="1">
        <f t="shared" si="33"/>
        <v>6617</v>
      </c>
      <c r="G377" s="1">
        <f t="shared" si="34"/>
        <v>1.6707199996744748E-2</v>
      </c>
      <c r="I377" s="1">
        <f>+G377</f>
        <v>1.6707199996744748E-2</v>
      </c>
      <c r="Q377" s="62">
        <f t="shared" si="35"/>
        <v>33813.947999999997</v>
      </c>
    </row>
    <row r="378" spans="1:17" x14ac:dyDescent="0.2">
      <c r="A378" s="28" t="s">
        <v>113</v>
      </c>
      <c r="C378" s="27">
        <v>48832.455800000003</v>
      </c>
      <c r="D378" s="27"/>
      <c r="E378" s="1">
        <f t="shared" si="32"/>
        <v>6617.0368951870305</v>
      </c>
      <c r="F378" s="1">
        <f t="shared" si="33"/>
        <v>6617</v>
      </c>
      <c r="G378" s="1">
        <f t="shared" si="34"/>
        <v>2.4507200003426988E-2</v>
      </c>
      <c r="J378" s="1">
        <f>+G378</f>
        <v>2.4507200003426988E-2</v>
      </c>
      <c r="Q378" s="62">
        <f t="shared" si="35"/>
        <v>33813.955800000003</v>
      </c>
    </row>
    <row r="379" spans="1:17" x14ac:dyDescent="0.2">
      <c r="A379" s="28" t="s">
        <v>113</v>
      </c>
      <c r="C379" s="27">
        <v>48838.413</v>
      </c>
      <c r="D379" s="27"/>
      <c r="E379" s="1">
        <f t="shared" si="32"/>
        <v>6626.0053619302917</v>
      </c>
      <c r="F379" s="1">
        <f t="shared" si="33"/>
        <v>6626</v>
      </c>
      <c r="G379" s="1">
        <f t="shared" si="34"/>
        <v>3.5615999950096011E-3</v>
      </c>
      <c r="I379" s="1">
        <f t="shared" ref="I379:I393" si="37">+G379</f>
        <v>3.5615999950096011E-3</v>
      </c>
      <c r="Q379" s="62">
        <f t="shared" si="35"/>
        <v>33819.913</v>
      </c>
    </row>
    <row r="380" spans="1:17" x14ac:dyDescent="0.2">
      <c r="A380" s="28" t="s">
        <v>116</v>
      </c>
      <c r="C380" s="27">
        <v>48840.396999999997</v>
      </c>
      <c r="D380" s="27">
        <v>5.0000000000000001E-3</v>
      </c>
      <c r="E380" s="1">
        <f t="shared" si="32"/>
        <v>6628.9922413398481</v>
      </c>
      <c r="F380" s="1">
        <f t="shared" si="33"/>
        <v>6629</v>
      </c>
      <c r="G380" s="1">
        <f t="shared" si="34"/>
        <v>-5.1536000028136186E-3</v>
      </c>
      <c r="I380" s="1">
        <f t="shared" si="37"/>
        <v>-5.1536000028136186E-3</v>
      </c>
      <c r="Q380" s="62">
        <f t="shared" si="35"/>
        <v>33821.896999999997</v>
      </c>
    </row>
    <row r="381" spans="1:17" x14ac:dyDescent="0.2">
      <c r="A381" s="24" t="s">
        <v>97</v>
      </c>
      <c r="B381" s="25" t="s">
        <v>44</v>
      </c>
      <c r="C381" s="26">
        <v>48863.652000000002</v>
      </c>
      <c r="D381" s="27"/>
      <c r="E381" s="1">
        <f t="shared" si="32"/>
        <v>6664.0022618385192</v>
      </c>
      <c r="F381" s="1">
        <f t="shared" si="33"/>
        <v>6664</v>
      </c>
      <c r="G381" s="1">
        <f t="shared" si="34"/>
        <v>1.5024000022094697E-3</v>
      </c>
      <c r="I381" s="1">
        <f t="shared" si="37"/>
        <v>1.5024000022094697E-3</v>
      </c>
      <c r="Q381" s="62">
        <f t="shared" si="35"/>
        <v>33845.152000000002</v>
      </c>
    </row>
    <row r="382" spans="1:17" x14ac:dyDescent="0.2">
      <c r="A382" s="28" t="s">
        <v>98</v>
      </c>
      <c r="C382" s="27">
        <v>48875.61</v>
      </c>
      <c r="D382" s="27"/>
      <c r="E382" s="1">
        <f t="shared" si="32"/>
        <v>6682.0048344088482</v>
      </c>
      <c r="F382" s="1">
        <f t="shared" si="33"/>
        <v>6682</v>
      </c>
      <c r="G382" s="1">
        <f t="shared" si="34"/>
        <v>3.2111999971675687E-3</v>
      </c>
      <c r="I382" s="1">
        <f t="shared" si="37"/>
        <v>3.2111999971675687E-3</v>
      </c>
      <c r="Q382" s="62">
        <f t="shared" si="35"/>
        <v>33857.11</v>
      </c>
    </row>
    <row r="383" spans="1:17" x14ac:dyDescent="0.2">
      <c r="A383" s="28" t="s">
        <v>117</v>
      </c>
      <c r="C383" s="27">
        <v>49216.379000000001</v>
      </c>
      <c r="D383" s="27">
        <v>5.0000000000000001E-3</v>
      </c>
      <c r="E383" s="1">
        <f t="shared" si="32"/>
        <v>7195.0269662217634</v>
      </c>
      <c r="F383" s="1">
        <f t="shared" si="33"/>
        <v>7195</v>
      </c>
      <c r="G383" s="1">
        <f t="shared" si="34"/>
        <v>1.7911999995703809E-2</v>
      </c>
      <c r="I383" s="1">
        <f t="shared" si="37"/>
        <v>1.7911999995703809E-2</v>
      </c>
      <c r="Q383" s="62">
        <f t="shared" si="35"/>
        <v>34197.879000000001</v>
      </c>
    </row>
    <row r="384" spans="1:17" x14ac:dyDescent="0.2">
      <c r="A384" s="28" t="s">
        <v>114</v>
      </c>
      <c r="C384" s="27">
        <v>49218.353999999999</v>
      </c>
      <c r="D384" s="27"/>
      <c r="E384" s="1">
        <f t="shared" si="32"/>
        <v>7198.0002962791623</v>
      </c>
      <c r="F384" s="1">
        <f t="shared" si="33"/>
        <v>7198</v>
      </c>
      <c r="G384" s="1">
        <f t="shared" si="34"/>
        <v>1.9679999968502671E-4</v>
      </c>
      <c r="I384" s="1">
        <f t="shared" si="37"/>
        <v>1.9679999968502671E-4</v>
      </c>
      <c r="Q384" s="62">
        <f t="shared" si="35"/>
        <v>34199.853999999999</v>
      </c>
    </row>
    <row r="385" spans="1:17" x14ac:dyDescent="0.2">
      <c r="A385" s="28" t="s">
        <v>114</v>
      </c>
      <c r="C385" s="27">
        <v>49218.358999999997</v>
      </c>
      <c r="D385" s="27"/>
      <c r="E385" s="1">
        <f t="shared" si="32"/>
        <v>7198.0078236970257</v>
      </c>
      <c r="F385" s="1">
        <f t="shared" si="33"/>
        <v>7198</v>
      </c>
      <c r="G385" s="1">
        <f t="shared" si="34"/>
        <v>5.196799997065682E-3</v>
      </c>
      <c r="I385" s="1">
        <f t="shared" si="37"/>
        <v>5.196799997065682E-3</v>
      </c>
      <c r="Q385" s="62">
        <f t="shared" si="35"/>
        <v>34199.858999999997</v>
      </c>
    </row>
    <row r="386" spans="1:17" x14ac:dyDescent="0.2">
      <c r="A386" s="24" t="s">
        <v>97</v>
      </c>
      <c r="B386" s="25" t="s">
        <v>44</v>
      </c>
      <c r="C386" s="26">
        <v>49223.661</v>
      </c>
      <c r="D386" s="27"/>
      <c r="E386" s="1">
        <f t="shared" si="32"/>
        <v>7205.9898976030254</v>
      </c>
      <c r="F386" s="1">
        <f t="shared" si="33"/>
        <v>7206</v>
      </c>
      <c r="G386" s="1">
        <f t="shared" si="34"/>
        <v>-6.7104000045219436E-3</v>
      </c>
      <c r="I386" s="1">
        <f t="shared" si="37"/>
        <v>-6.7104000045219436E-3</v>
      </c>
      <c r="Q386" s="62">
        <f t="shared" si="35"/>
        <v>34205.161</v>
      </c>
    </row>
    <row r="387" spans="1:17" x14ac:dyDescent="0.2">
      <c r="A387" s="28" t="s">
        <v>114</v>
      </c>
      <c r="C387" s="27">
        <v>49562.444000000003</v>
      </c>
      <c r="D387" s="27"/>
      <c r="E387" s="1">
        <f t="shared" si="32"/>
        <v>7716.0221390392371</v>
      </c>
      <c r="F387" s="1">
        <f t="shared" si="33"/>
        <v>7716</v>
      </c>
      <c r="G387" s="1">
        <f t="shared" si="34"/>
        <v>1.470559999870602E-2</v>
      </c>
      <c r="I387" s="1">
        <f t="shared" si="37"/>
        <v>1.470559999870602E-2</v>
      </c>
      <c r="Q387" s="62">
        <f t="shared" si="35"/>
        <v>34543.944000000003</v>
      </c>
    </row>
    <row r="388" spans="1:17" x14ac:dyDescent="0.2">
      <c r="A388" s="28" t="s">
        <v>118</v>
      </c>
      <c r="C388" s="27">
        <v>49564.436999999998</v>
      </c>
      <c r="D388" s="27">
        <v>6.0000000000000001E-3</v>
      </c>
      <c r="E388" s="1">
        <f t="shared" si="32"/>
        <v>7719.022567800951</v>
      </c>
      <c r="F388" s="1">
        <f t="shared" si="33"/>
        <v>7719</v>
      </c>
      <c r="G388" s="1">
        <f t="shared" si="34"/>
        <v>1.4990399991802406E-2</v>
      </c>
      <c r="I388" s="1">
        <f t="shared" si="37"/>
        <v>1.4990399991802406E-2</v>
      </c>
      <c r="Q388" s="62">
        <f t="shared" si="35"/>
        <v>34545.936999999998</v>
      </c>
    </row>
    <row r="389" spans="1:17" x14ac:dyDescent="0.2">
      <c r="A389" s="28" t="s">
        <v>114</v>
      </c>
      <c r="C389" s="27">
        <v>49566.413999999997</v>
      </c>
      <c r="D389" s="27"/>
      <c r="E389" s="1">
        <f t="shared" si="32"/>
        <v>7721.9989088254979</v>
      </c>
      <c r="F389" s="1">
        <f t="shared" si="33"/>
        <v>7722</v>
      </c>
      <c r="G389" s="1">
        <f t="shared" si="34"/>
        <v>-7.2480000380892307E-4</v>
      </c>
      <c r="I389" s="1">
        <f t="shared" si="37"/>
        <v>-7.2480000380892307E-4</v>
      </c>
      <c r="Q389" s="62">
        <f t="shared" si="35"/>
        <v>34547.913999999997</v>
      </c>
    </row>
    <row r="390" spans="1:17" x14ac:dyDescent="0.2">
      <c r="A390" s="28" t="s">
        <v>114</v>
      </c>
      <c r="C390" s="27">
        <v>49566.417999999998</v>
      </c>
      <c r="D390" s="27"/>
      <c r="E390" s="1">
        <f t="shared" si="32"/>
        <v>7722.0049307597928</v>
      </c>
      <c r="F390" s="1">
        <f t="shared" si="33"/>
        <v>7722</v>
      </c>
      <c r="G390" s="1">
        <f t="shared" si="34"/>
        <v>3.2751999970059842E-3</v>
      </c>
      <c r="I390" s="1">
        <f t="shared" si="37"/>
        <v>3.2751999970059842E-3</v>
      </c>
      <c r="Q390" s="62">
        <f t="shared" si="35"/>
        <v>34547.917999999998</v>
      </c>
    </row>
    <row r="391" spans="1:17" x14ac:dyDescent="0.2">
      <c r="A391" s="28" t="s">
        <v>114</v>
      </c>
      <c r="C391" s="27">
        <v>49566.42</v>
      </c>
      <c r="D391" s="27"/>
      <c r="E391" s="1">
        <f t="shared" si="32"/>
        <v>7722.0079417269399</v>
      </c>
      <c r="F391" s="1">
        <f t="shared" si="33"/>
        <v>7722</v>
      </c>
      <c r="G391" s="1">
        <f t="shared" si="34"/>
        <v>5.2751999974134378E-3</v>
      </c>
      <c r="I391" s="1">
        <f t="shared" si="37"/>
        <v>5.2751999974134378E-3</v>
      </c>
      <c r="Q391" s="62">
        <f t="shared" si="35"/>
        <v>34547.919999999998</v>
      </c>
    </row>
    <row r="392" spans="1:17" x14ac:dyDescent="0.2">
      <c r="A392" s="28" t="s">
        <v>114</v>
      </c>
      <c r="C392" s="27">
        <v>49566.423000000003</v>
      </c>
      <c r="D392" s="27"/>
      <c r="E392" s="1">
        <f t="shared" si="32"/>
        <v>7722.0124581776663</v>
      </c>
      <c r="F392" s="1">
        <f t="shared" si="33"/>
        <v>7722</v>
      </c>
      <c r="G392" s="1">
        <f t="shared" si="34"/>
        <v>8.2752000016625971E-3</v>
      </c>
      <c r="I392" s="1">
        <f t="shared" si="37"/>
        <v>8.2752000016625971E-3</v>
      </c>
      <c r="Q392" s="62">
        <f t="shared" si="35"/>
        <v>34547.923000000003</v>
      </c>
    </row>
    <row r="393" spans="1:17" x14ac:dyDescent="0.2">
      <c r="A393" s="24" t="s">
        <v>97</v>
      </c>
      <c r="B393" s="25" t="s">
        <v>44</v>
      </c>
      <c r="C393" s="26">
        <v>49573.718999999997</v>
      </c>
      <c r="D393" s="27"/>
      <c r="E393" s="1">
        <f t="shared" si="32"/>
        <v>7732.9964663289484</v>
      </c>
      <c r="F393" s="1">
        <f t="shared" si="33"/>
        <v>7733</v>
      </c>
      <c r="G393" s="1">
        <f t="shared" si="34"/>
        <v>-2.3472000029869378E-3</v>
      </c>
      <c r="I393" s="1">
        <f t="shared" si="37"/>
        <v>-2.3472000029869378E-3</v>
      </c>
      <c r="Q393" s="62">
        <f t="shared" si="35"/>
        <v>34555.218999999997</v>
      </c>
    </row>
    <row r="394" spans="1:17" x14ac:dyDescent="0.2">
      <c r="A394" s="63" t="s">
        <v>1256</v>
      </c>
      <c r="B394" s="64" t="s">
        <v>44</v>
      </c>
      <c r="C394" s="67">
        <v>49573.720699999998</v>
      </c>
      <c r="D394" s="68">
        <v>1.4E-3</v>
      </c>
      <c r="E394" s="1">
        <f t="shared" si="32"/>
        <v>7732.9990256510246</v>
      </c>
      <c r="F394" s="1">
        <f t="shared" si="33"/>
        <v>7733</v>
      </c>
      <c r="G394" s="1">
        <f t="shared" si="34"/>
        <v>-6.472000022768043E-4</v>
      </c>
      <c r="K394" s="1">
        <f>G394</f>
        <v>-6.472000022768043E-4</v>
      </c>
      <c r="O394" s="1">
        <f ca="1">+C$11+C$12*$F394</f>
        <v>7.189034829486813E-3</v>
      </c>
      <c r="Q394" s="62">
        <f t="shared" si="35"/>
        <v>34555.220699999998</v>
      </c>
    </row>
    <row r="395" spans="1:17" x14ac:dyDescent="0.2">
      <c r="A395" s="24" t="s">
        <v>119</v>
      </c>
      <c r="B395" s="25" t="s">
        <v>44</v>
      </c>
      <c r="C395" s="26">
        <v>49924.426800000001</v>
      </c>
      <c r="D395" s="27"/>
      <c r="E395" s="1">
        <f t="shared" si="32"/>
        <v>8260.9812982808562</v>
      </c>
      <c r="F395" s="1">
        <f t="shared" si="33"/>
        <v>8261</v>
      </c>
      <c r="G395" s="1">
        <f t="shared" si="34"/>
        <v>-1.2422400002833456E-2</v>
      </c>
      <c r="J395" s="1">
        <f>+G395</f>
        <v>-1.2422400002833456E-2</v>
      </c>
      <c r="Q395" s="62">
        <f t="shared" si="35"/>
        <v>34905.926800000001</v>
      </c>
    </row>
    <row r="396" spans="1:17" x14ac:dyDescent="0.2">
      <c r="A396" s="24" t="s">
        <v>119</v>
      </c>
      <c r="B396" s="25" t="s">
        <v>44</v>
      </c>
      <c r="C396" s="26">
        <v>49924.431700000001</v>
      </c>
      <c r="D396" s="27"/>
      <c r="E396" s="1">
        <f t="shared" si="32"/>
        <v>8260.9886751503655</v>
      </c>
      <c r="F396" s="1">
        <f t="shared" si="33"/>
        <v>8261</v>
      </c>
      <c r="G396" s="1">
        <f t="shared" si="34"/>
        <v>-7.5224000029265881E-3</v>
      </c>
      <c r="J396" s="1">
        <f>+G396</f>
        <v>-7.5224000029265881E-3</v>
      </c>
      <c r="Q396" s="62">
        <f t="shared" si="35"/>
        <v>34905.931700000001</v>
      </c>
    </row>
    <row r="397" spans="1:17" x14ac:dyDescent="0.2">
      <c r="A397" s="24" t="s">
        <v>119</v>
      </c>
      <c r="B397" s="25" t="s">
        <v>44</v>
      </c>
      <c r="C397" s="26">
        <v>49924.439299999998</v>
      </c>
      <c r="D397" s="27"/>
      <c r="E397" s="1">
        <f t="shared" si="32"/>
        <v>8261.0001168255185</v>
      </c>
      <c r="F397" s="1">
        <f t="shared" si="33"/>
        <v>8261</v>
      </c>
      <c r="G397" s="1">
        <f t="shared" si="34"/>
        <v>7.7599994256161153E-5</v>
      </c>
      <c r="J397" s="1">
        <f>+G397</f>
        <v>7.7599994256161153E-5</v>
      </c>
      <c r="Q397" s="62">
        <f t="shared" si="35"/>
        <v>34905.939299999998</v>
      </c>
    </row>
    <row r="398" spans="1:17" x14ac:dyDescent="0.2">
      <c r="A398" s="24" t="s">
        <v>119</v>
      </c>
      <c r="B398" s="25" t="s">
        <v>44</v>
      </c>
      <c r="C398" s="26">
        <v>49924.44</v>
      </c>
      <c r="D398" s="27"/>
      <c r="E398" s="1">
        <f t="shared" si="32"/>
        <v>8261.0011706640271</v>
      </c>
      <c r="F398" s="1">
        <f t="shared" si="33"/>
        <v>8261</v>
      </c>
      <c r="G398" s="1">
        <f t="shared" si="34"/>
        <v>7.7759999840054661E-4</v>
      </c>
      <c r="I398" s="1">
        <f>+G398</f>
        <v>7.7759999840054661E-4</v>
      </c>
      <c r="Q398" s="62">
        <f t="shared" si="35"/>
        <v>34905.94</v>
      </c>
    </row>
    <row r="399" spans="1:17" x14ac:dyDescent="0.2">
      <c r="A399" s="24" t="s">
        <v>119</v>
      </c>
      <c r="B399" s="25" t="s">
        <v>44</v>
      </c>
      <c r="C399" s="26">
        <v>49924.440699999999</v>
      </c>
      <c r="D399" s="27"/>
      <c r="E399" s="1">
        <f t="shared" si="32"/>
        <v>8261.0022245025229</v>
      </c>
      <c r="F399" s="1">
        <f t="shared" si="33"/>
        <v>8261</v>
      </c>
      <c r="G399" s="1">
        <f t="shared" si="34"/>
        <v>1.4775999952689745E-3</v>
      </c>
      <c r="J399" s="1">
        <f>+G399</f>
        <v>1.4775999952689745E-3</v>
      </c>
      <c r="Q399" s="62">
        <f t="shared" si="35"/>
        <v>34905.940699999999</v>
      </c>
    </row>
    <row r="400" spans="1:17" x14ac:dyDescent="0.2">
      <c r="A400" s="31" t="s">
        <v>120</v>
      </c>
      <c r="C400" s="27">
        <v>49924.440799999997</v>
      </c>
      <c r="D400" s="27"/>
      <c r="E400" s="1">
        <f t="shared" si="32"/>
        <v>8261.0023750508772</v>
      </c>
      <c r="F400" s="1">
        <f t="shared" si="33"/>
        <v>8261</v>
      </c>
      <c r="G400" s="1">
        <f t="shared" si="34"/>
        <v>1.577599992742762E-3</v>
      </c>
      <c r="J400" s="1">
        <f>+G400</f>
        <v>1.577599992742762E-3</v>
      </c>
      <c r="Q400" s="62">
        <f t="shared" si="35"/>
        <v>34905.940799999997</v>
      </c>
    </row>
    <row r="401" spans="1:17" x14ac:dyDescent="0.2">
      <c r="A401" s="24" t="s">
        <v>119</v>
      </c>
      <c r="B401" s="25" t="s">
        <v>44</v>
      </c>
      <c r="C401" s="26">
        <v>49924.444199999998</v>
      </c>
      <c r="D401" s="27"/>
      <c r="E401" s="1">
        <f t="shared" si="32"/>
        <v>8261.0074936950277</v>
      </c>
      <c r="F401" s="1">
        <f t="shared" si="33"/>
        <v>8261</v>
      </c>
      <c r="G401" s="1">
        <f t="shared" si="34"/>
        <v>4.9775999941630289E-3</v>
      </c>
      <c r="J401" s="1">
        <f>+G401</f>
        <v>4.9775999941630289E-3</v>
      </c>
      <c r="Q401" s="62">
        <f t="shared" si="35"/>
        <v>34905.944199999998</v>
      </c>
    </row>
    <row r="402" spans="1:17" x14ac:dyDescent="0.2">
      <c r="A402" s="24" t="s">
        <v>119</v>
      </c>
      <c r="B402" s="25" t="s">
        <v>44</v>
      </c>
      <c r="C402" s="26">
        <v>49924.444799999997</v>
      </c>
      <c r="D402" s="27"/>
      <c r="E402" s="1">
        <f t="shared" si="32"/>
        <v>8261.0083969851712</v>
      </c>
      <c r="F402" s="1">
        <f t="shared" si="33"/>
        <v>8261</v>
      </c>
      <c r="G402" s="1">
        <f t="shared" si="34"/>
        <v>5.5775999935576692E-3</v>
      </c>
      <c r="J402" s="1">
        <f>+G402</f>
        <v>5.5775999935576692E-3</v>
      </c>
      <c r="Q402" s="62">
        <f t="shared" si="35"/>
        <v>34905.944799999997</v>
      </c>
    </row>
    <row r="403" spans="1:17" x14ac:dyDescent="0.2">
      <c r="A403" s="24" t="s">
        <v>119</v>
      </c>
      <c r="B403" s="25" t="s">
        <v>44</v>
      </c>
      <c r="C403" s="26">
        <v>49924.449699999997</v>
      </c>
      <c r="D403" s="27"/>
      <c r="E403" s="1">
        <f t="shared" si="32"/>
        <v>8261.0157738546804</v>
      </c>
      <c r="F403" s="1">
        <f t="shared" si="33"/>
        <v>8261</v>
      </c>
      <c r="G403" s="1">
        <f t="shared" si="34"/>
        <v>1.0477599993464537E-2</v>
      </c>
      <c r="K403" s="1">
        <f>G403</f>
        <v>1.0477599993464537E-2</v>
      </c>
      <c r="Q403" s="62">
        <f t="shared" si="35"/>
        <v>34905.949699999997</v>
      </c>
    </row>
    <row r="404" spans="1:17" x14ac:dyDescent="0.2">
      <c r="A404" s="28" t="s">
        <v>121</v>
      </c>
      <c r="C404" s="27">
        <v>49924.45</v>
      </c>
      <c r="D404" s="27">
        <v>4.0000000000000001E-3</v>
      </c>
      <c r="E404" s="1">
        <f t="shared" si="32"/>
        <v>8261.0162254997522</v>
      </c>
      <c r="F404" s="1">
        <f t="shared" si="33"/>
        <v>8261</v>
      </c>
      <c r="G404" s="1">
        <f t="shared" si="34"/>
        <v>1.0777599993161857E-2</v>
      </c>
      <c r="I404" s="1">
        <f>+G404</f>
        <v>1.0777599993161857E-2</v>
      </c>
      <c r="Q404" s="62">
        <f t="shared" si="35"/>
        <v>34905.949999999997</v>
      </c>
    </row>
    <row r="405" spans="1:17" x14ac:dyDescent="0.2">
      <c r="A405" s="24" t="s">
        <v>119</v>
      </c>
      <c r="B405" s="25" t="s">
        <v>44</v>
      </c>
      <c r="C405" s="26">
        <v>49928.4329</v>
      </c>
      <c r="D405" s="27"/>
      <c r="E405" s="1">
        <f t="shared" ref="E405:E468" si="38">+(C405-C$7)/C$8</f>
        <v>8267.012416024123</v>
      </c>
      <c r="F405" s="1">
        <f t="shared" ref="F405:F468" si="39">ROUND(2*E405,0)/2</f>
        <v>8267</v>
      </c>
      <c r="G405" s="1">
        <f t="shared" ref="G405:G442" si="40">+C405-(C$7+F405*C$8)</f>
        <v>8.2471999994595535E-3</v>
      </c>
      <c r="J405" s="1">
        <f t="shared" ref="J405:J412" si="41">+G405</f>
        <v>8.2471999994595535E-3</v>
      </c>
      <c r="Q405" s="62">
        <f t="shared" ref="Q405:Q468" si="42">+C405-15018.5</f>
        <v>34909.9329</v>
      </c>
    </row>
    <row r="406" spans="1:17" x14ac:dyDescent="0.2">
      <c r="A406" s="24" t="s">
        <v>119</v>
      </c>
      <c r="B406" s="25" t="s">
        <v>44</v>
      </c>
      <c r="C406" s="26">
        <v>49930.419699999999</v>
      </c>
      <c r="D406" s="27"/>
      <c r="E406" s="1">
        <f t="shared" si="38"/>
        <v>8270.0035107876865</v>
      </c>
      <c r="F406" s="1">
        <f t="shared" si="39"/>
        <v>8270</v>
      </c>
      <c r="G406" s="1">
        <f t="shared" si="40"/>
        <v>2.3319999963860027E-3</v>
      </c>
      <c r="J406" s="1">
        <f t="shared" si="41"/>
        <v>2.3319999963860027E-3</v>
      </c>
      <c r="Q406" s="62">
        <f t="shared" si="42"/>
        <v>34911.919699999999</v>
      </c>
    </row>
    <row r="407" spans="1:17" x14ac:dyDescent="0.2">
      <c r="A407" s="24" t="s">
        <v>119</v>
      </c>
      <c r="B407" s="25" t="s">
        <v>44</v>
      </c>
      <c r="C407" s="26">
        <v>49930.421699999999</v>
      </c>
      <c r="D407" s="27"/>
      <c r="E407" s="1">
        <f t="shared" si="38"/>
        <v>8270.0065217548345</v>
      </c>
      <c r="F407" s="1">
        <f t="shared" si="39"/>
        <v>8270</v>
      </c>
      <c r="G407" s="1">
        <f t="shared" si="40"/>
        <v>4.3319999967934564E-3</v>
      </c>
      <c r="J407" s="1">
        <f t="shared" si="41"/>
        <v>4.3319999967934564E-3</v>
      </c>
      <c r="Q407" s="62">
        <f t="shared" si="42"/>
        <v>34911.921699999999</v>
      </c>
    </row>
    <row r="408" spans="1:17" x14ac:dyDescent="0.2">
      <c r="A408" s="24" t="s">
        <v>119</v>
      </c>
      <c r="B408" s="25" t="s">
        <v>44</v>
      </c>
      <c r="C408" s="26">
        <v>49930.421699999999</v>
      </c>
      <c r="D408" s="27"/>
      <c r="E408" s="1">
        <f t="shared" si="38"/>
        <v>8270.0065217548345</v>
      </c>
      <c r="F408" s="1">
        <f t="shared" si="39"/>
        <v>8270</v>
      </c>
      <c r="G408" s="1">
        <f t="shared" si="40"/>
        <v>4.3319999967934564E-3</v>
      </c>
      <c r="J408" s="1">
        <f t="shared" si="41"/>
        <v>4.3319999967934564E-3</v>
      </c>
      <c r="Q408" s="62">
        <f t="shared" si="42"/>
        <v>34911.921699999999</v>
      </c>
    </row>
    <row r="409" spans="1:17" x14ac:dyDescent="0.2">
      <c r="A409" s="24" t="s">
        <v>119</v>
      </c>
      <c r="B409" s="25" t="s">
        <v>44</v>
      </c>
      <c r="C409" s="26">
        <v>49930.424500000001</v>
      </c>
      <c r="D409" s="27"/>
      <c r="E409" s="1">
        <f t="shared" si="38"/>
        <v>8270.0107371088434</v>
      </c>
      <c r="F409" s="1">
        <f t="shared" si="39"/>
        <v>8270</v>
      </c>
      <c r="G409" s="1">
        <f t="shared" si="40"/>
        <v>7.131999998819083E-3</v>
      </c>
      <c r="J409" s="1">
        <f t="shared" si="41"/>
        <v>7.131999998819083E-3</v>
      </c>
      <c r="Q409" s="62">
        <f t="shared" si="42"/>
        <v>34911.924500000001</v>
      </c>
    </row>
    <row r="410" spans="1:17" x14ac:dyDescent="0.2">
      <c r="A410" s="24" t="s">
        <v>119</v>
      </c>
      <c r="B410" s="25" t="s">
        <v>44</v>
      </c>
      <c r="C410" s="26">
        <v>49930.426599999999</v>
      </c>
      <c r="D410" s="27"/>
      <c r="E410" s="1">
        <f t="shared" si="38"/>
        <v>8270.0138986243437</v>
      </c>
      <c r="F410" s="1">
        <f t="shared" si="39"/>
        <v>8270</v>
      </c>
      <c r="G410" s="1">
        <f t="shared" si="40"/>
        <v>9.2319999967003241E-3</v>
      </c>
      <c r="J410" s="1">
        <f t="shared" si="41"/>
        <v>9.2319999967003241E-3</v>
      </c>
      <c r="Q410" s="62">
        <f t="shared" si="42"/>
        <v>34911.926599999999</v>
      </c>
    </row>
    <row r="411" spans="1:17" x14ac:dyDescent="0.2">
      <c r="A411" s="24" t="s">
        <v>119</v>
      </c>
      <c r="B411" s="25" t="s">
        <v>44</v>
      </c>
      <c r="C411" s="26">
        <v>49930.432200000003</v>
      </c>
      <c r="D411" s="27"/>
      <c r="E411" s="1">
        <f t="shared" si="38"/>
        <v>8270.0223293323616</v>
      </c>
      <c r="F411" s="1">
        <f t="shared" si="39"/>
        <v>8270</v>
      </c>
      <c r="G411" s="1">
        <f t="shared" si="40"/>
        <v>1.4832000000751577E-2</v>
      </c>
      <c r="J411" s="1">
        <f t="shared" si="41"/>
        <v>1.4832000000751577E-2</v>
      </c>
      <c r="Q411" s="62">
        <f t="shared" si="42"/>
        <v>34911.932200000003</v>
      </c>
    </row>
    <row r="412" spans="1:17" x14ac:dyDescent="0.2">
      <c r="A412" s="24" t="s">
        <v>119</v>
      </c>
      <c r="B412" s="25" t="s">
        <v>44</v>
      </c>
      <c r="C412" s="26">
        <v>49930.436300000001</v>
      </c>
      <c r="D412" s="27"/>
      <c r="E412" s="1">
        <f t="shared" si="38"/>
        <v>8270.0285018150098</v>
      </c>
      <c r="F412" s="1">
        <f t="shared" si="39"/>
        <v>8270</v>
      </c>
      <c r="G412" s="1">
        <f t="shared" si="40"/>
        <v>1.8931999999040272E-2</v>
      </c>
      <c r="J412" s="1">
        <f t="shared" si="41"/>
        <v>1.8931999999040272E-2</v>
      </c>
      <c r="Q412" s="62">
        <f t="shared" si="42"/>
        <v>34911.936300000001</v>
      </c>
    </row>
    <row r="413" spans="1:17" x14ac:dyDescent="0.2">
      <c r="A413" s="28" t="s">
        <v>121</v>
      </c>
      <c r="C413" s="27">
        <v>49934.417000000001</v>
      </c>
      <c r="D413" s="27">
        <v>4.0000000000000001E-3</v>
      </c>
      <c r="E413" s="1">
        <f t="shared" si="38"/>
        <v>8276.0213802755134</v>
      </c>
      <c r="F413" s="1">
        <f t="shared" si="39"/>
        <v>8276</v>
      </c>
      <c r="G413" s="1">
        <f t="shared" si="40"/>
        <v>1.4201600002706982E-2</v>
      </c>
      <c r="I413" s="1">
        <f>+G413</f>
        <v>1.4201600002706982E-2</v>
      </c>
      <c r="Q413" s="62">
        <f t="shared" si="42"/>
        <v>34915.917000000001</v>
      </c>
    </row>
    <row r="414" spans="1:17" x14ac:dyDescent="0.2">
      <c r="A414" s="24" t="s">
        <v>43</v>
      </c>
      <c r="B414" s="25" t="s">
        <v>44</v>
      </c>
      <c r="C414" s="26">
        <v>49945.036</v>
      </c>
      <c r="D414" s="27"/>
      <c r="E414" s="1">
        <f t="shared" si="38"/>
        <v>8292.008110341103</v>
      </c>
      <c r="F414" s="1">
        <f t="shared" si="39"/>
        <v>8292</v>
      </c>
      <c r="G414" s="1">
        <f t="shared" si="40"/>
        <v>5.3871999989496544E-3</v>
      </c>
      <c r="I414" s="1">
        <f>+G414</f>
        <v>5.3871999989496544E-3</v>
      </c>
      <c r="Q414" s="62">
        <f t="shared" si="42"/>
        <v>34926.536</v>
      </c>
    </row>
    <row r="415" spans="1:17" x14ac:dyDescent="0.2">
      <c r="A415" s="24" t="s">
        <v>43</v>
      </c>
      <c r="B415" s="25" t="s">
        <v>44</v>
      </c>
      <c r="C415" s="26">
        <v>49949.019</v>
      </c>
      <c r="D415" s="27"/>
      <c r="E415" s="1">
        <f t="shared" si="38"/>
        <v>8298.0044514138262</v>
      </c>
      <c r="F415" s="1">
        <f t="shared" si="39"/>
        <v>8298</v>
      </c>
      <c r="G415" s="1">
        <f t="shared" si="40"/>
        <v>2.9567999954451807E-3</v>
      </c>
      <c r="I415" s="1">
        <f>+G415</f>
        <v>2.9567999954451807E-3</v>
      </c>
      <c r="Q415" s="62">
        <f t="shared" si="42"/>
        <v>34930.519</v>
      </c>
    </row>
    <row r="416" spans="1:17" x14ac:dyDescent="0.2">
      <c r="A416" s="24" t="s">
        <v>43</v>
      </c>
      <c r="B416" s="25" t="s">
        <v>47</v>
      </c>
      <c r="C416" s="26">
        <v>49956.008999999998</v>
      </c>
      <c r="D416" s="27"/>
      <c r="E416" s="1">
        <f t="shared" si="38"/>
        <v>8308.5277815916634</v>
      </c>
      <c r="F416" s="1">
        <f t="shared" si="39"/>
        <v>8308.5</v>
      </c>
      <c r="G416" s="1">
        <f t="shared" si="40"/>
        <v>1.8453599994245451E-2</v>
      </c>
      <c r="I416" s="1">
        <f>+G416</f>
        <v>1.8453599994245451E-2</v>
      </c>
      <c r="Q416" s="62">
        <f t="shared" si="42"/>
        <v>34937.508999999998</v>
      </c>
    </row>
    <row r="417" spans="1:17" x14ac:dyDescent="0.2">
      <c r="A417" s="31" t="s">
        <v>122</v>
      </c>
      <c r="C417" s="27">
        <v>50286.452400000002</v>
      </c>
      <c r="D417" s="27"/>
      <c r="E417" s="1">
        <f t="shared" si="38"/>
        <v>8806.0048922194183</v>
      </c>
      <c r="F417" s="1">
        <f t="shared" si="39"/>
        <v>8806</v>
      </c>
      <c r="G417" s="1">
        <f t="shared" si="40"/>
        <v>3.2495999985258095E-3</v>
      </c>
      <c r="J417" s="1">
        <f>+G417</f>
        <v>3.2495999985258095E-3</v>
      </c>
      <c r="Q417" s="62">
        <f t="shared" si="42"/>
        <v>35267.952400000002</v>
      </c>
    </row>
    <row r="418" spans="1:17" x14ac:dyDescent="0.2">
      <c r="A418" s="28" t="s">
        <v>123</v>
      </c>
      <c r="C418" s="27">
        <v>50290.432000000001</v>
      </c>
      <c r="D418" s="27">
        <v>3.0000000000000001E-3</v>
      </c>
      <c r="E418" s="1">
        <f t="shared" si="38"/>
        <v>8811.9961146479909</v>
      </c>
      <c r="F418" s="1">
        <f t="shared" si="39"/>
        <v>8812</v>
      </c>
      <c r="G418" s="1">
        <f t="shared" si="40"/>
        <v>-2.5807999991229735E-3</v>
      </c>
      <c r="I418" s="1">
        <f>+G418</f>
        <v>-2.5807999991229735E-3</v>
      </c>
      <c r="Q418" s="62">
        <f t="shared" si="42"/>
        <v>35271.932000000001</v>
      </c>
    </row>
    <row r="419" spans="1:17" x14ac:dyDescent="0.2">
      <c r="A419" s="28" t="s">
        <v>124</v>
      </c>
      <c r="C419" s="27">
        <v>50300.41</v>
      </c>
      <c r="D419" s="27">
        <v>5.0000000000000001E-3</v>
      </c>
      <c r="E419" s="1">
        <f t="shared" si="38"/>
        <v>8827.0178297430575</v>
      </c>
      <c r="F419" s="1">
        <f t="shared" si="39"/>
        <v>8827</v>
      </c>
      <c r="G419" s="1">
        <f t="shared" si="40"/>
        <v>1.184320000174921E-2</v>
      </c>
      <c r="I419" s="1">
        <f>+G419</f>
        <v>1.184320000174921E-2</v>
      </c>
      <c r="Q419" s="62">
        <f t="shared" si="42"/>
        <v>35281.910000000003</v>
      </c>
    </row>
    <row r="420" spans="1:17" x14ac:dyDescent="0.2">
      <c r="A420" s="24" t="s">
        <v>43</v>
      </c>
      <c r="B420" s="25" t="s">
        <v>44</v>
      </c>
      <c r="C420" s="26">
        <v>50311.031999999999</v>
      </c>
      <c r="D420" s="27"/>
      <c r="E420" s="1">
        <f t="shared" si="38"/>
        <v>8843.0090762593627</v>
      </c>
      <c r="F420" s="1">
        <f t="shared" si="39"/>
        <v>8843</v>
      </c>
      <c r="G420" s="1">
        <f t="shared" si="40"/>
        <v>6.0287999949650839E-3</v>
      </c>
      <c r="I420" s="1">
        <f>+G420</f>
        <v>6.0287999949650839E-3</v>
      </c>
      <c r="Q420" s="62">
        <f t="shared" si="42"/>
        <v>35292.531999999999</v>
      </c>
    </row>
    <row r="421" spans="1:17" x14ac:dyDescent="0.2">
      <c r="A421" s="28" t="s">
        <v>125</v>
      </c>
      <c r="C421" s="27">
        <v>50314.36</v>
      </c>
      <c r="D421" s="27">
        <v>4.0000000000000001E-3</v>
      </c>
      <c r="E421" s="1">
        <f t="shared" si="38"/>
        <v>8848.019325591531</v>
      </c>
      <c r="F421" s="1">
        <f t="shared" si="39"/>
        <v>8848</v>
      </c>
      <c r="G421" s="1">
        <f t="shared" si="40"/>
        <v>1.2836800000513904E-2</v>
      </c>
      <c r="I421" s="1">
        <f>+G421</f>
        <v>1.2836800000513904E-2</v>
      </c>
      <c r="Q421" s="62">
        <f t="shared" si="42"/>
        <v>35295.86</v>
      </c>
    </row>
    <row r="422" spans="1:17" x14ac:dyDescent="0.2">
      <c r="A422" s="24" t="s">
        <v>119</v>
      </c>
      <c r="B422" s="25" t="s">
        <v>44</v>
      </c>
      <c r="C422" s="26">
        <v>50658.425300000003</v>
      </c>
      <c r="D422" s="27"/>
      <c r="E422" s="1">
        <f t="shared" si="38"/>
        <v>9366.0039829073412</v>
      </c>
      <c r="F422" s="1">
        <f t="shared" si="39"/>
        <v>9366</v>
      </c>
      <c r="G422" s="1">
        <f t="shared" si="40"/>
        <v>2.6455999977770261E-3</v>
      </c>
      <c r="J422" s="1">
        <f t="shared" ref="J422:J429" si="43">+G422</f>
        <v>2.6455999977770261E-3</v>
      </c>
      <c r="O422" s="1">
        <f t="shared" ref="O422:O453" ca="1" si="44">+C$11+C$12*$F422</f>
        <v>2.5958914118090134E-3</v>
      </c>
      <c r="Q422" s="62">
        <f t="shared" si="42"/>
        <v>35639.925300000003</v>
      </c>
    </row>
    <row r="423" spans="1:17" x14ac:dyDescent="0.2">
      <c r="A423" s="24" t="s">
        <v>119</v>
      </c>
      <c r="B423" s="25" t="s">
        <v>44</v>
      </c>
      <c r="C423" s="26">
        <v>50658.4323</v>
      </c>
      <c r="D423" s="27"/>
      <c r="E423" s="1">
        <f t="shared" si="38"/>
        <v>9366.0145212923526</v>
      </c>
      <c r="F423" s="1">
        <f t="shared" si="39"/>
        <v>9366</v>
      </c>
      <c r="G423" s="1">
        <f t="shared" si="40"/>
        <v>9.645599995565135E-3</v>
      </c>
      <c r="J423" s="1">
        <f t="shared" si="43"/>
        <v>9.645599995565135E-3</v>
      </c>
      <c r="O423" s="1">
        <f t="shared" ca="1" si="44"/>
        <v>2.5958914118090134E-3</v>
      </c>
      <c r="Q423" s="62">
        <f t="shared" si="42"/>
        <v>35639.9323</v>
      </c>
    </row>
    <row r="424" spans="1:17" x14ac:dyDescent="0.2">
      <c r="A424" s="24" t="s">
        <v>119</v>
      </c>
      <c r="B424" s="25" t="s">
        <v>44</v>
      </c>
      <c r="C424" s="26">
        <v>50658.438499999997</v>
      </c>
      <c r="D424" s="27"/>
      <c r="E424" s="1">
        <f t="shared" si="38"/>
        <v>9366.0238552905012</v>
      </c>
      <c r="F424" s="1">
        <f t="shared" si="39"/>
        <v>9366</v>
      </c>
      <c r="G424" s="1">
        <f t="shared" si="40"/>
        <v>1.5845599991735071E-2</v>
      </c>
      <c r="J424" s="1">
        <f t="shared" si="43"/>
        <v>1.5845599991735071E-2</v>
      </c>
      <c r="O424" s="1">
        <f t="shared" ca="1" si="44"/>
        <v>2.5958914118090134E-3</v>
      </c>
      <c r="Q424" s="62">
        <f t="shared" si="42"/>
        <v>35639.938499999997</v>
      </c>
    </row>
    <row r="425" spans="1:17" x14ac:dyDescent="0.2">
      <c r="A425" s="24" t="s">
        <v>119</v>
      </c>
      <c r="B425" s="25" t="s">
        <v>44</v>
      </c>
      <c r="C425" s="26">
        <v>50658.443399999996</v>
      </c>
      <c r="D425" s="27"/>
      <c r="E425" s="1">
        <f t="shared" si="38"/>
        <v>9366.0312321600104</v>
      </c>
      <c r="F425" s="1">
        <f t="shared" si="39"/>
        <v>9366</v>
      </c>
      <c r="G425" s="1">
        <f t="shared" si="40"/>
        <v>2.0745599991641939E-2</v>
      </c>
      <c r="J425" s="1">
        <f t="shared" si="43"/>
        <v>2.0745599991641939E-2</v>
      </c>
      <c r="O425" s="1">
        <f t="shared" ca="1" si="44"/>
        <v>2.5958914118090134E-3</v>
      </c>
      <c r="Q425" s="62">
        <f t="shared" si="42"/>
        <v>35639.943399999996</v>
      </c>
    </row>
    <row r="426" spans="1:17" x14ac:dyDescent="0.2">
      <c r="A426" s="24" t="s">
        <v>119</v>
      </c>
      <c r="B426" s="25" t="s">
        <v>44</v>
      </c>
      <c r="C426" s="26">
        <v>50658.444100000001</v>
      </c>
      <c r="D426" s="27"/>
      <c r="E426" s="1">
        <f t="shared" si="38"/>
        <v>9366.032285998519</v>
      </c>
      <c r="F426" s="1">
        <f t="shared" si="39"/>
        <v>9366</v>
      </c>
      <c r="G426" s="1">
        <f t="shared" si="40"/>
        <v>2.1445599995786324E-2</v>
      </c>
      <c r="J426" s="1">
        <f t="shared" si="43"/>
        <v>2.1445599995786324E-2</v>
      </c>
      <c r="O426" s="1">
        <f t="shared" ca="1" si="44"/>
        <v>2.5958914118090134E-3</v>
      </c>
      <c r="Q426" s="62">
        <f t="shared" si="42"/>
        <v>35639.944100000001</v>
      </c>
    </row>
    <row r="427" spans="1:17" x14ac:dyDescent="0.2">
      <c r="A427" s="24" t="s">
        <v>119</v>
      </c>
      <c r="B427" s="25" t="s">
        <v>44</v>
      </c>
      <c r="C427" s="26">
        <v>50660.425300000003</v>
      </c>
      <c r="D427" s="27"/>
      <c r="E427" s="1">
        <f t="shared" si="38"/>
        <v>9369.0149500540774</v>
      </c>
      <c r="F427" s="1">
        <f t="shared" si="39"/>
        <v>9369</v>
      </c>
      <c r="G427" s="1">
        <f t="shared" si="40"/>
        <v>9.9304000032134354E-3</v>
      </c>
      <c r="J427" s="1">
        <f t="shared" si="43"/>
        <v>9.9304000032134354E-3</v>
      </c>
      <c r="O427" s="1">
        <f t="shared" ca="1" si="44"/>
        <v>2.5874533038769652E-3</v>
      </c>
      <c r="Q427" s="62">
        <f t="shared" si="42"/>
        <v>35641.925300000003</v>
      </c>
    </row>
    <row r="428" spans="1:17" x14ac:dyDescent="0.2">
      <c r="A428" s="24" t="s">
        <v>119</v>
      </c>
      <c r="B428" s="25" t="s">
        <v>44</v>
      </c>
      <c r="C428" s="26">
        <v>50660.431499999999</v>
      </c>
      <c r="D428" s="27"/>
      <c r="E428" s="1">
        <f t="shared" si="38"/>
        <v>9369.024284052226</v>
      </c>
      <c r="F428" s="1">
        <f t="shared" si="39"/>
        <v>9369</v>
      </c>
      <c r="G428" s="1">
        <f t="shared" si="40"/>
        <v>1.6130399999383371E-2</v>
      </c>
      <c r="J428" s="1">
        <f t="shared" si="43"/>
        <v>1.6130399999383371E-2</v>
      </c>
      <c r="O428" s="1">
        <f t="shared" ca="1" si="44"/>
        <v>2.5874533038769652E-3</v>
      </c>
      <c r="Q428" s="62">
        <f t="shared" si="42"/>
        <v>35641.931499999999</v>
      </c>
    </row>
    <row r="429" spans="1:17" x14ac:dyDescent="0.2">
      <c r="A429" s="24" t="s">
        <v>119</v>
      </c>
      <c r="B429" s="25" t="s">
        <v>44</v>
      </c>
      <c r="C429" s="26">
        <v>50660.433599999997</v>
      </c>
      <c r="D429" s="27"/>
      <c r="E429" s="1">
        <f t="shared" si="38"/>
        <v>9369.0274455677263</v>
      </c>
      <c r="F429" s="1">
        <f t="shared" si="39"/>
        <v>9369</v>
      </c>
      <c r="G429" s="1">
        <f t="shared" si="40"/>
        <v>1.8230399997264612E-2</v>
      </c>
      <c r="J429" s="1">
        <f t="shared" si="43"/>
        <v>1.8230399997264612E-2</v>
      </c>
      <c r="O429" s="1">
        <f t="shared" ca="1" si="44"/>
        <v>2.5874533038769652E-3</v>
      </c>
      <c r="Q429" s="62">
        <f t="shared" si="42"/>
        <v>35641.933599999997</v>
      </c>
    </row>
    <row r="430" spans="1:17" x14ac:dyDescent="0.2">
      <c r="A430" s="24" t="s">
        <v>119</v>
      </c>
      <c r="B430" s="25" t="s">
        <v>44</v>
      </c>
      <c r="C430" s="26">
        <v>50662.421000000002</v>
      </c>
      <c r="D430" s="27"/>
      <c r="E430" s="1">
        <f t="shared" si="38"/>
        <v>9372.019443621446</v>
      </c>
      <c r="F430" s="1">
        <f t="shared" si="39"/>
        <v>9372</v>
      </c>
      <c r="G430" s="1">
        <f t="shared" si="40"/>
        <v>1.291520000086166E-2</v>
      </c>
      <c r="I430" s="1">
        <f>+G430</f>
        <v>1.291520000086166E-2</v>
      </c>
      <c r="O430" s="1">
        <f t="shared" ca="1" si="44"/>
        <v>2.579015195944917E-3</v>
      </c>
      <c r="Q430" s="62">
        <f t="shared" si="42"/>
        <v>35643.921000000002</v>
      </c>
    </row>
    <row r="431" spans="1:17" x14ac:dyDescent="0.2">
      <c r="A431" s="24" t="s">
        <v>119</v>
      </c>
      <c r="B431" s="25" t="s">
        <v>44</v>
      </c>
      <c r="C431" s="26">
        <v>50662.422400000003</v>
      </c>
      <c r="D431" s="27"/>
      <c r="E431" s="1">
        <f t="shared" si="38"/>
        <v>9372.0215512984505</v>
      </c>
      <c r="F431" s="1">
        <f t="shared" si="39"/>
        <v>9372</v>
      </c>
      <c r="G431" s="1">
        <f t="shared" si="40"/>
        <v>1.4315200001874473E-2</v>
      </c>
      <c r="J431" s="1">
        <f>+G431</f>
        <v>1.4315200001874473E-2</v>
      </c>
      <c r="O431" s="1">
        <f t="shared" ca="1" si="44"/>
        <v>2.579015195944917E-3</v>
      </c>
      <c r="Q431" s="62">
        <f t="shared" si="42"/>
        <v>35643.922400000003</v>
      </c>
    </row>
    <row r="432" spans="1:17" x14ac:dyDescent="0.2">
      <c r="A432" s="24" t="s">
        <v>119</v>
      </c>
      <c r="B432" s="25" t="s">
        <v>44</v>
      </c>
      <c r="C432" s="26">
        <v>50662.427300000003</v>
      </c>
      <c r="D432" s="27"/>
      <c r="E432" s="1">
        <f t="shared" si="38"/>
        <v>9372.0289281679597</v>
      </c>
      <c r="F432" s="1">
        <f t="shared" si="39"/>
        <v>9372</v>
      </c>
      <c r="G432" s="1">
        <f t="shared" si="40"/>
        <v>1.9215200001781341E-2</v>
      </c>
      <c r="J432" s="1">
        <f>+G432</f>
        <v>1.9215200001781341E-2</v>
      </c>
      <c r="O432" s="1">
        <f t="shared" ca="1" si="44"/>
        <v>2.579015195944917E-3</v>
      </c>
      <c r="Q432" s="62">
        <f t="shared" si="42"/>
        <v>35643.927300000003</v>
      </c>
    </row>
    <row r="433" spans="1:21" x14ac:dyDescent="0.2">
      <c r="A433" s="24" t="s">
        <v>43</v>
      </c>
      <c r="B433" s="25" t="s">
        <v>44</v>
      </c>
      <c r="C433" s="26">
        <v>50671.044000000002</v>
      </c>
      <c r="D433" s="27"/>
      <c r="E433" s="1">
        <f t="shared" si="38"/>
        <v>9385.0012284745953</v>
      </c>
      <c r="F433" s="1">
        <f t="shared" si="39"/>
        <v>9385</v>
      </c>
      <c r="G433" s="1">
        <f t="shared" si="40"/>
        <v>8.1599999975878745E-4</v>
      </c>
      <c r="I433" s="1">
        <f>+G433</f>
        <v>8.1599999975878745E-4</v>
      </c>
      <c r="O433" s="1">
        <f t="shared" ca="1" si="44"/>
        <v>2.5424500615727139E-3</v>
      </c>
      <c r="Q433" s="62">
        <f t="shared" si="42"/>
        <v>35652.544000000002</v>
      </c>
    </row>
    <row r="434" spans="1:21" x14ac:dyDescent="0.2">
      <c r="A434" s="24" t="s">
        <v>43</v>
      </c>
      <c r="B434" s="25" t="s">
        <v>47</v>
      </c>
      <c r="C434" s="26">
        <v>50672.046999999999</v>
      </c>
      <c r="D434" s="27"/>
      <c r="E434" s="1">
        <f t="shared" si="38"/>
        <v>9386.5112284986772</v>
      </c>
      <c r="F434" s="1">
        <f t="shared" si="39"/>
        <v>9386.5</v>
      </c>
      <c r="G434" s="1">
        <f t="shared" si="40"/>
        <v>7.4583999958122149E-3</v>
      </c>
      <c r="I434" s="1">
        <f>+G434</f>
        <v>7.4583999958122149E-3</v>
      </c>
      <c r="O434" s="1">
        <f t="shared" ca="1" si="44"/>
        <v>2.538231007606688E-3</v>
      </c>
      <c r="Q434" s="62">
        <f t="shared" si="42"/>
        <v>35653.546999999999</v>
      </c>
    </row>
    <row r="435" spans="1:21" x14ac:dyDescent="0.2">
      <c r="A435" s="28" t="s">
        <v>123</v>
      </c>
      <c r="C435" s="27">
        <v>50672.37</v>
      </c>
      <c r="D435" s="27">
        <v>4.0000000000000001E-3</v>
      </c>
      <c r="E435" s="1">
        <f t="shared" si="38"/>
        <v>9386.9974996928813</v>
      </c>
      <c r="F435" s="1">
        <f t="shared" si="39"/>
        <v>9387</v>
      </c>
      <c r="G435" s="1">
        <f t="shared" si="40"/>
        <v>-1.6608000005362555E-3</v>
      </c>
      <c r="I435" s="1">
        <f>+G435</f>
        <v>-1.6608000005362555E-3</v>
      </c>
      <c r="O435" s="1">
        <f t="shared" ca="1" si="44"/>
        <v>2.5368246562846829E-3</v>
      </c>
      <c r="Q435" s="62">
        <f t="shared" si="42"/>
        <v>35653.870000000003</v>
      </c>
    </row>
    <row r="436" spans="1:21" x14ac:dyDescent="0.2">
      <c r="A436" s="24" t="s">
        <v>119</v>
      </c>
      <c r="B436" s="25" t="s">
        <v>44</v>
      </c>
      <c r="C436" s="26">
        <v>51016.4401</v>
      </c>
      <c r="D436" s="27"/>
      <c r="E436" s="1">
        <f t="shared" si="38"/>
        <v>9904.9893833298356</v>
      </c>
      <c r="F436" s="1">
        <f t="shared" si="39"/>
        <v>9905</v>
      </c>
      <c r="G436" s="1">
        <f t="shared" si="40"/>
        <v>-7.052000000840053E-3</v>
      </c>
      <c r="J436" s="1">
        <f t="shared" ref="J436:J441" si="45">+G436</f>
        <v>-7.052000000840053E-3</v>
      </c>
      <c r="O436" s="1">
        <f t="shared" ca="1" si="44"/>
        <v>1.0798446866844974E-3</v>
      </c>
      <c r="Q436" s="62">
        <f t="shared" si="42"/>
        <v>35997.9401</v>
      </c>
    </row>
    <row r="437" spans="1:21" x14ac:dyDescent="0.2">
      <c r="A437" s="24" t="s">
        <v>119</v>
      </c>
      <c r="B437" s="25" t="s">
        <v>44</v>
      </c>
      <c r="C437" s="26">
        <v>51016.446400000001</v>
      </c>
      <c r="D437" s="27"/>
      <c r="E437" s="1">
        <f t="shared" si="38"/>
        <v>9904.9988678763493</v>
      </c>
      <c r="F437" s="1">
        <f t="shared" si="39"/>
        <v>9905</v>
      </c>
      <c r="G437" s="1">
        <f t="shared" si="40"/>
        <v>-7.5199999992037192E-4</v>
      </c>
      <c r="J437" s="1">
        <f t="shared" si="45"/>
        <v>-7.5199999992037192E-4</v>
      </c>
      <c r="O437" s="1">
        <f t="shared" ca="1" si="44"/>
        <v>1.0798446866844974E-3</v>
      </c>
      <c r="Q437" s="62">
        <f t="shared" si="42"/>
        <v>35997.946400000001</v>
      </c>
    </row>
    <row r="438" spans="1:21" x14ac:dyDescent="0.2">
      <c r="A438" s="24" t="s">
        <v>119</v>
      </c>
      <c r="B438" s="25" t="s">
        <v>44</v>
      </c>
      <c r="C438" s="26">
        <v>51016.448499999999</v>
      </c>
      <c r="D438" s="27"/>
      <c r="E438" s="1">
        <f t="shared" si="38"/>
        <v>9905.0020293918515</v>
      </c>
      <c r="F438" s="1">
        <f t="shared" si="39"/>
        <v>9905</v>
      </c>
      <c r="G438" s="1">
        <f t="shared" si="40"/>
        <v>1.3479999979608692E-3</v>
      </c>
      <c r="J438" s="1">
        <f t="shared" si="45"/>
        <v>1.3479999979608692E-3</v>
      </c>
      <c r="O438" s="1">
        <f t="shared" ca="1" si="44"/>
        <v>1.0798446866844974E-3</v>
      </c>
      <c r="Q438" s="62">
        <f t="shared" si="42"/>
        <v>35997.948499999999</v>
      </c>
    </row>
    <row r="439" spans="1:21" x14ac:dyDescent="0.2">
      <c r="A439" s="24" t="s">
        <v>119</v>
      </c>
      <c r="B439" s="25" t="s">
        <v>44</v>
      </c>
      <c r="C439" s="26">
        <v>51016.450599999996</v>
      </c>
      <c r="D439" s="27"/>
      <c r="E439" s="1">
        <f t="shared" si="38"/>
        <v>9905.0051909073518</v>
      </c>
      <c r="F439" s="1">
        <f t="shared" si="39"/>
        <v>9905</v>
      </c>
      <c r="G439" s="1">
        <f t="shared" si="40"/>
        <v>3.4479999958421104E-3</v>
      </c>
      <c r="J439" s="1">
        <f t="shared" si="45"/>
        <v>3.4479999958421104E-3</v>
      </c>
      <c r="O439" s="1">
        <f t="shared" ca="1" si="44"/>
        <v>1.0798446866844974E-3</v>
      </c>
      <c r="Q439" s="62">
        <f t="shared" si="42"/>
        <v>35997.950599999996</v>
      </c>
    </row>
    <row r="440" spans="1:21" x14ac:dyDescent="0.2">
      <c r="A440" s="24" t="s">
        <v>119</v>
      </c>
      <c r="B440" s="25" t="s">
        <v>44</v>
      </c>
      <c r="C440" s="26">
        <v>51016.450599999996</v>
      </c>
      <c r="D440" s="27"/>
      <c r="E440" s="1">
        <f t="shared" si="38"/>
        <v>9905.0051909073518</v>
      </c>
      <c r="F440" s="1">
        <f t="shared" si="39"/>
        <v>9905</v>
      </c>
      <c r="G440" s="1">
        <f t="shared" si="40"/>
        <v>3.4479999958421104E-3</v>
      </c>
      <c r="J440" s="1">
        <f t="shared" si="45"/>
        <v>3.4479999958421104E-3</v>
      </c>
      <c r="O440" s="1">
        <f t="shared" ca="1" si="44"/>
        <v>1.0798446866844974E-3</v>
      </c>
      <c r="Q440" s="62">
        <f t="shared" si="42"/>
        <v>35997.950599999996</v>
      </c>
    </row>
    <row r="441" spans="1:21" x14ac:dyDescent="0.2">
      <c r="A441" s="24" t="s">
        <v>119</v>
      </c>
      <c r="B441" s="25" t="s">
        <v>44</v>
      </c>
      <c r="C441" s="26">
        <v>51016.465100000001</v>
      </c>
      <c r="D441" s="27"/>
      <c r="E441" s="1">
        <f t="shared" si="38"/>
        <v>9905.0270204191729</v>
      </c>
      <c r="F441" s="1">
        <f t="shared" si="39"/>
        <v>9905</v>
      </c>
      <c r="G441" s="1">
        <f t="shared" si="40"/>
        <v>1.7948000000615139E-2</v>
      </c>
      <c r="J441" s="1">
        <f t="shared" si="45"/>
        <v>1.7948000000615139E-2</v>
      </c>
      <c r="O441" s="1">
        <f t="shared" ca="1" si="44"/>
        <v>1.0798446866844974E-3</v>
      </c>
      <c r="Q441" s="62">
        <f t="shared" si="42"/>
        <v>35997.965100000001</v>
      </c>
    </row>
    <row r="442" spans="1:21" x14ac:dyDescent="0.2">
      <c r="A442" s="28" t="s">
        <v>126</v>
      </c>
      <c r="C442" s="27">
        <v>51024.425000000003</v>
      </c>
      <c r="D442" s="27">
        <v>4.0000000000000001E-3</v>
      </c>
      <c r="E442" s="1">
        <f t="shared" si="38"/>
        <v>9917.010519114825</v>
      </c>
      <c r="F442" s="1">
        <f t="shared" si="39"/>
        <v>9917</v>
      </c>
      <c r="G442" s="1">
        <f t="shared" si="40"/>
        <v>6.9872000021860003E-3</v>
      </c>
      <c r="I442" s="1">
        <f>+G442</f>
        <v>6.9872000021860003E-3</v>
      </c>
      <c r="O442" s="1">
        <f t="shared" ca="1" si="44"/>
        <v>1.046092254956308E-3</v>
      </c>
      <c r="Q442" s="62">
        <f t="shared" si="42"/>
        <v>36005.925000000003</v>
      </c>
    </row>
    <row r="443" spans="1:21" x14ac:dyDescent="0.2">
      <c r="A443" s="32" t="s">
        <v>127</v>
      </c>
      <c r="B443" s="18" t="s">
        <v>44</v>
      </c>
      <c r="C443" s="32">
        <v>52106.450700000001</v>
      </c>
      <c r="D443" s="32" t="s">
        <v>33</v>
      </c>
      <c r="E443" s="1">
        <f t="shared" si="38"/>
        <v>11545.982436426437</v>
      </c>
      <c r="F443" s="1">
        <f t="shared" si="39"/>
        <v>11546</v>
      </c>
      <c r="O443" s="1">
        <f t="shared" ca="1" si="44"/>
        <v>-3.5358003521454261E-3</v>
      </c>
      <c r="Q443" s="62">
        <f t="shared" si="42"/>
        <v>37087.950700000001</v>
      </c>
      <c r="U443" s="14">
        <v>-1.1666400001558941E-2</v>
      </c>
    </row>
    <row r="444" spans="1:21" x14ac:dyDescent="0.2">
      <c r="A444" s="32" t="s">
        <v>127</v>
      </c>
      <c r="B444" s="18" t="s">
        <v>44</v>
      </c>
      <c r="C444" s="32">
        <v>52106.452799999999</v>
      </c>
      <c r="D444" s="32" t="s">
        <v>33</v>
      </c>
      <c r="E444" s="1">
        <f t="shared" si="38"/>
        <v>11545.985597941939</v>
      </c>
      <c r="F444" s="1">
        <f t="shared" si="39"/>
        <v>11546</v>
      </c>
      <c r="O444" s="1">
        <f t="shared" ca="1" si="44"/>
        <v>-3.5358003521454261E-3</v>
      </c>
      <c r="Q444" s="62">
        <f t="shared" si="42"/>
        <v>37087.952799999999</v>
      </c>
      <c r="U444" s="14">
        <v>-9.5664000036776997E-3</v>
      </c>
    </row>
    <row r="445" spans="1:21" x14ac:dyDescent="0.2">
      <c r="A445" s="32" t="s">
        <v>127</v>
      </c>
      <c r="B445" s="18" t="s">
        <v>44</v>
      </c>
      <c r="C445" s="32">
        <v>52106.4548</v>
      </c>
      <c r="D445" s="32" t="s">
        <v>33</v>
      </c>
      <c r="E445" s="1">
        <f t="shared" si="38"/>
        <v>11545.988608909085</v>
      </c>
      <c r="F445" s="1">
        <f t="shared" si="39"/>
        <v>11546</v>
      </c>
      <c r="O445" s="1">
        <f t="shared" ca="1" si="44"/>
        <v>-3.5358003521454261E-3</v>
      </c>
      <c r="Q445" s="62">
        <f t="shared" si="42"/>
        <v>37087.9548</v>
      </c>
      <c r="U445" s="14">
        <v>-7.5664000032702461E-3</v>
      </c>
    </row>
    <row r="446" spans="1:21" x14ac:dyDescent="0.2">
      <c r="A446" s="33" t="s">
        <v>127</v>
      </c>
      <c r="B446" s="34" t="s">
        <v>44</v>
      </c>
      <c r="C446" s="33">
        <v>52106.460400000004</v>
      </c>
      <c r="D446" s="33" t="s">
        <v>128</v>
      </c>
      <c r="E446" s="1">
        <f t="shared" si="38"/>
        <v>11545.997039617103</v>
      </c>
      <c r="F446" s="1">
        <f t="shared" si="39"/>
        <v>11546</v>
      </c>
      <c r="G446" s="1">
        <f>+C446-(C$7+F446*C$8)</f>
        <v>-1.9663999992189929E-3</v>
      </c>
      <c r="K446" s="1">
        <f>G446</f>
        <v>-1.9663999992189929E-3</v>
      </c>
      <c r="O446" s="1">
        <f t="shared" ca="1" si="44"/>
        <v>-3.5358003521454261E-3</v>
      </c>
      <c r="Q446" s="62">
        <f t="shared" si="42"/>
        <v>37087.960400000004</v>
      </c>
    </row>
    <row r="447" spans="1:21" x14ac:dyDescent="0.2">
      <c r="A447" s="32" t="s">
        <v>127</v>
      </c>
      <c r="B447" s="18" t="s">
        <v>44</v>
      </c>
      <c r="C447" s="32">
        <v>52106.462500000001</v>
      </c>
      <c r="D447" s="32" t="s">
        <v>33</v>
      </c>
      <c r="E447" s="1">
        <f t="shared" si="38"/>
        <v>11546.000201132603</v>
      </c>
      <c r="F447" s="1">
        <f t="shared" si="39"/>
        <v>11546</v>
      </c>
      <c r="O447" s="1">
        <f t="shared" ca="1" si="44"/>
        <v>-3.5358003521454261E-3</v>
      </c>
      <c r="Q447" s="62">
        <f t="shared" si="42"/>
        <v>37087.962500000001</v>
      </c>
      <c r="U447" s="14">
        <v>1.3359999866224825E-4</v>
      </c>
    </row>
    <row r="448" spans="1:21" x14ac:dyDescent="0.2">
      <c r="A448" s="32" t="s">
        <v>127</v>
      </c>
      <c r="B448" s="18" t="s">
        <v>44</v>
      </c>
      <c r="C448" s="32">
        <v>52106.463199999998</v>
      </c>
      <c r="D448" s="32" t="s">
        <v>33</v>
      </c>
      <c r="E448" s="1">
        <f t="shared" si="38"/>
        <v>11546.001254971101</v>
      </c>
      <c r="F448" s="1">
        <f t="shared" si="39"/>
        <v>11546</v>
      </c>
      <c r="O448" s="1">
        <f t="shared" ca="1" si="44"/>
        <v>-3.5358003521454261E-3</v>
      </c>
      <c r="Q448" s="62">
        <f t="shared" si="42"/>
        <v>37087.963199999998</v>
      </c>
      <c r="U448" s="14">
        <v>8.335999955306761E-4</v>
      </c>
    </row>
    <row r="449" spans="1:21" x14ac:dyDescent="0.2">
      <c r="A449" s="32" t="s">
        <v>127</v>
      </c>
      <c r="B449" s="18" t="s">
        <v>44</v>
      </c>
      <c r="C449" s="32">
        <v>52106.463199999998</v>
      </c>
      <c r="D449" s="32" t="s">
        <v>33</v>
      </c>
      <c r="E449" s="1">
        <f t="shared" si="38"/>
        <v>11546.001254971101</v>
      </c>
      <c r="F449" s="1">
        <f t="shared" si="39"/>
        <v>11546</v>
      </c>
      <c r="O449" s="1">
        <f t="shared" ca="1" si="44"/>
        <v>-3.5358003521454261E-3</v>
      </c>
      <c r="Q449" s="62">
        <f t="shared" si="42"/>
        <v>37087.963199999998</v>
      </c>
      <c r="U449" s="14">
        <v>8.335999955306761E-4</v>
      </c>
    </row>
    <row r="450" spans="1:21" x14ac:dyDescent="0.2">
      <c r="A450" s="32" t="s">
        <v>127</v>
      </c>
      <c r="B450" s="18" t="s">
        <v>44</v>
      </c>
      <c r="C450" s="32">
        <v>52106.463199999998</v>
      </c>
      <c r="D450" s="32" t="s">
        <v>33</v>
      </c>
      <c r="E450" s="1">
        <f t="shared" si="38"/>
        <v>11546.001254971101</v>
      </c>
      <c r="F450" s="1">
        <f t="shared" si="39"/>
        <v>11546</v>
      </c>
      <c r="O450" s="1">
        <f t="shared" ca="1" si="44"/>
        <v>-3.5358003521454261E-3</v>
      </c>
      <c r="Q450" s="62">
        <f t="shared" si="42"/>
        <v>37087.963199999998</v>
      </c>
      <c r="U450" s="14">
        <v>8.335999955306761E-4</v>
      </c>
    </row>
    <row r="451" spans="1:21" x14ac:dyDescent="0.2">
      <c r="A451" s="32" t="s">
        <v>127</v>
      </c>
      <c r="B451" s="18" t="s">
        <v>44</v>
      </c>
      <c r="C451" s="32">
        <v>52106.463199999998</v>
      </c>
      <c r="D451" s="32" t="s">
        <v>33</v>
      </c>
      <c r="E451" s="1">
        <f t="shared" si="38"/>
        <v>11546.001254971101</v>
      </c>
      <c r="F451" s="1">
        <f t="shared" si="39"/>
        <v>11546</v>
      </c>
      <c r="O451" s="1">
        <f t="shared" ca="1" si="44"/>
        <v>-3.5358003521454261E-3</v>
      </c>
      <c r="Q451" s="62">
        <f t="shared" si="42"/>
        <v>37087.963199999998</v>
      </c>
      <c r="U451" s="14">
        <v>8.335999955306761E-4</v>
      </c>
    </row>
    <row r="452" spans="1:21" x14ac:dyDescent="0.2">
      <c r="A452" s="32" t="s">
        <v>127</v>
      </c>
      <c r="B452" s="18" t="s">
        <v>44</v>
      </c>
      <c r="C452" s="32">
        <v>52106.464599999999</v>
      </c>
      <c r="D452" s="32" t="s">
        <v>33</v>
      </c>
      <c r="E452" s="1">
        <f t="shared" si="38"/>
        <v>11546.003362648105</v>
      </c>
      <c r="F452" s="1">
        <f t="shared" si="39"/>
        <v>11546</v>
      </c>
      <c r="O452" s="1">
        <f t="shared" ca="1" si="44"/>
        <v>-3.5358003521454261E-3</v>
      </c>
      <c r="Q452" s="62">
        <f t="shared" si="42"/>
        <v>37087.964599999999</v>
      </c>
      <c r="U452" s="14">
        <v>2.2335999965434894E-3</v>
      </c>
    </row>
    <row r="453" spans="1:21" x14ac:dyDescent="0.2">
      <c r="A453" s="32" t="s">
        <v>127</v>
      </c>
      <c r="B453" s="18" t="s">
        <v>44</v>
      </c>
      <c r="C453" s="32">
        <v>52106.466699999997</v>
      </c>
      <c r="D453" s="32" t="s">
        <v>33</v>
      </c>
      <c r="E453" s="1">
        <f t="shared" si="38"/>
        <v>11546.006524163606</v>
      </c>
      <c r="F453" s="1">
        <f t="shared" si="39"/>
        <v>11546</v>
      </c>
      <c r="O453" s="1">
        <f t="shared" ca="1" si="44"/>
        <v>-3.5358003521454261E-3</v>
      </c>
      <c r="Q453" s="62">
        <f t="shared" si="42"/>
        <v>37087.966699999997</v>
      </c>
      <c r="U453" s="14">
        <v>4.3335999944247305E-3</v>
      </c>
    </row>
    <row r="454" spans="1:21" x14ac:dyDescent="0.2">
      <c r="A454" s="32" t="s">
        <v>127</v>
      </c>
      <c r="B454" s="18" t="s">
        <v>44</v>
      </c>
      <c r="C454" s="32">
        <v>52106.466699999997</v>
      </c>
      <c r="D454" s="32" t="s">
        <v>33</v>
      </c>
      <c r="E454" s="1">
        <f t="shared" si="38"/>
        <v>11546.006524163606</v>
      </c>
      <c r="F454" s="1">
        <f t="shared" si="39"/>
        <v>11546</v>
      </c>
      <c r="O454" s="1">
        <f t="shared" ref="O454:O478" ca="1" si="46">+C$11+C$12*$F454</f>
        <v>-3.5358003521454261E-3</v>
      </c>
      <c r="Q454" s="62">
        <f t="shared" si="42"/>
        <v>37087.966699999997</v>
      </c>
      <c r="U454" s="14">
        <v>4.3335999944247305E-3</v>
      </c>
    </row>
    <row r="455" spans="1:21" x14ac:dyDescent="0.2">
      <c r="A455" s="28" t="s">
        <v>129</v>
      </c>
      <c r="B455" s="2" t="s">
        <v>44</v>
      </c>
      <c r="C455" s="27">
        <v>52539.5429</v>
      </c>
      <c r="D455" s="27">
        <v>1E-4</v>
      </c>
      <c r="E455" s="1">
        <f t="shared" si="38"/>
        <v>12197.995629280087</v>
      </c>
      <c r="F455" s="1">
        <f t="shared" si="39"/>
        <v>12198</v>
      </c>
      <c r="G455" s="1">
        <f>+C455-(C$7+F455*C$8)</f>
        <v>-2.9032000020379201E-3</v>
      </c>
      <c r="K455" s="1">
        <f>G455</f>
        <v>-2.9032000020379201E-3</v>
      </c>
      <c r="O455" s="1">
        <f t="shared" ca="1" si="46"/>
        <v>-5.3696824760437294E-3</v>
      </c>
      <c r="Q455" s="62">
        <f t="shared" si="42"/>
        <v>37521.0429</v>
      </c>
    </row>
    <row r="456" spans="1:21" x14ac:dyDescent="0.2">
      <c r="A456" s="24" t="s">
        <v>130</v>
      </c>
      <c r="B456" s="25" t="s">
        <v>44</v>
      </c>
      <c r="C456" s="26">
        <v>52874.977099999996</v>
      </c>
      <c r="D456" s="27"/>
      <c r="E456" s="1">
        <f t="shared" si="38"/>
        <v>12702.986307325795</v>
      </c>
      <c r="F456" s="1">
        <f t="shared" si="39"/>
        <v>12703</v>
      </c>
      <c r="G456" s="1">
        <f>+C456-(C$7+F456*C$8)</f>
        <v>-9.0952000100514852E-3</v>
      </c>
      <c r="K456" s="1">
        <f>G456</f>
        <v>-9.0952000100514852E-3</v>
      </c>
      <c r="O456" s="1">
        <f t="shared" ca="1" si="46"/>
        <v>-6.7900973112717082E-3</v>
      </c>
      <c r="Q456" s="62">
        <f t="shared" si="42"/>
        <v>37856.477099999996</v>
      </c>
    </row>
    <row r="457" spans="1:21" x14ac:dyDescent="0.2">
      <c r="A457" s="24" t="s">
        <v>131</v>
      </c>
      <c r="B457" s="25" t="s">
        <v>44</v>
      </c>
      <c r="C457" s="26">
        <v>53951.037700000001</v>
      </c>
      <c r="D457" s="27"/>
      <c r="E457" s="1">
        <f t="shared" si="38"/>
        <v>14322.977864573921</v>
      </c>
      <c r="F457" s="1">
        <f t="shared" si="39"/>
        <v>14323</v>
      </c>
      <c r="G457" s="1">
        <f>+C457-(C$7+F457*C$8)</f>
        <v>-1.4703200002259109E-2</v>
      </c>
      <c r="K457" s="1">
        <f>G457</f>
        <v>-1.4703200002259109E-2</v>
      </c>
      <c r="O457" s="1">
        <f t="shared" ca="1" si="46"/>
        <v>-1.1346675594577301E-2</v>
      </c>
      <c r="Q457" s="62">
        <f t="shared" si="42"/>
        <v>38932.537700000001</v>
      </c>
    </row>
    <row r="458" spans="1:21" x14ac:dyDescent="0.2">
      <c r="A458" s="24" t="s">
        <v>132</v>
      </c>
      <c r="B458" s="25" t="s">
        <v>44</v>
      </c>
      <c r="C458" s="26">
        <v>54323.010499999997</v>
      </c>
      <c r="D458" s="27"/>
      <c r="E458" s="1">
        <f t="shared" si="38"/>
        <v>14882.97680471348</v>
      </c>
      <c r="F458" s="1">
        <f t="shared" si="39"/>
        <v>14883</v>
      </c>
      <c r="G458" s="1">
        <f>+C458-(C$7+F458*C$8)</f>
        <v>-1.5407200007757638E-2</v>
      </c>
      <c r="K458" s="1">
        <f>G458</f>
        <v>-1.5407200007757638E-2</v>
      </c>
      <c r="O458" s="1">
        <f t="shared" ca="1" si="46"/>
        <v>-1.2921789075226144E-2</v>
      </c>
      <c r="Q458" s="62">
        <f t="shared" si="42"/>
        <v>39304.510499999997</v>
      </c>
    </row>
    <row r="459" spans="1:21" x14ac:dyDescent="0.2">
      <c r="A459" s="24" t="s">
        <v>132</v>
      </c>
      <c r="B459" s="25" t="s">
        <v>44</v>
      </c>
      <c r="C459" s="26">
        <v>54325.003199999999</v>
      </c>
      <c r="D459" s="27"/>
      <c r="E459" s="1">
        <f t="shared" si="38"/>
        <v>14885.976781830133</v>
      </c>
      <c r="F459" s="1">
        <f t="shared" si="39"/>
        <v>14886</v>
      </c>
      <c r="G459" s="1">
        <f>+C459-(C$7+F459*C$8)</f>
        <v>-1.5422400007082615E-2</v>
      </c>
      <c r="K459" s="1">
        <f>G459</f>
        <v>-1.5422400007082615E-2</v>
      </c>
      <c r="O459" s="1">
        <f t="shared" ca="1" si="46"/>
        <v>-1.2930227183158196E-2</v>
      </c>
      <c r="Q459" s="62">
        <f t="shared" si="42"/>
        <v>39306.503199999999</v>
      </c>
    </row>
    <row r="460" spans="1:21" x14ac:dyDescent="0.2">
      <c r="A460" s="35" t="s">
        <v>133</v>
      </c>
      <c r="B460" s="34" t="s">
        <v>44</v>
      </c>
      <c r="C460" s="33">
        <v>55016.471250000002</v>
      </c>
      <c r="D460" s="33">
        <v>1E-4</v>
      </c>
      <c r="E460" s="1">
        <f t="shared" si="38"/>
        <v>15926.970572613687</v>
      </c>
      <c r="F460" s="1">
        <f t="shared" si="39"/>
        <v>15927</v>
      </c>
      <c r="O460" s="1">
        <f t="shared" ca="1" si="46"/>
        <v>-1.5858250635578639E-2</v>
      </c>
      <c r="Q460" s="62">
        <f t="shared" si="42"/>
        <v>39997.971250000002</v>
      </c>
    </row>
    <row r="461" spans="1:21" x14ac:dyDescent="0.2">
      <c r="A461" s="24" t="s">
        <v>134</v>
      </c>
      <c r="B461" s="25" t="s">
        <v>44</v>
      </c>
      <c r="C461" s="26">
        <v>55393.091500000002</v>
      </c>
      <c r="D461" s="27"/>
      <c r="E461" s="1">
        <f t="shared" si="38"/>
        <v>16493.966172386299</v>
      </c>
      <c r="F461" s="1">
        <f t="shared" si="39"/>
        <v>16494</v>
      </c>
      <c r="G461" s="1">
        <f t="shared" ref="G461:G478" si="47">+C461-(C$7+F461*C$8)</f>
        <v>-2.246960000047693E-2</v>
      </c>
      <c r="K461" s="1">
        <f>G461</f>
        <v>-2.246960000047693E-2</v>
      </c>
      <c r="O461" s="1">
        <f t="shared" ca="1" si="46"/>
        <v>-1.7453053034735596E-2</v>
      </c>
      <c r="Q461" s="62">
        <f t="shared" si="42"/>
        <v>40374.591500000002</v>
      </c>
    </row>
    <row r="462" spans="1:21" x14ac:dyDescent="0.2">
      <c r="A462" s="36" t="s">
        <v>135</v>
      </c>
      <c r="B462" s="37"/>
      <c r="C462" s="36">
        <v>56480.450429999997</v>
      </c>
      <c r="D462" s="36">
        <v>4.0999999999999999E-4</v>
      </c>
      <c r="E462" s="1">
        <f t="shared" si="38"/>
        <v>18130.967179855899</v>
      </c>
      <c r="F462" s="1">
        <f t="shared" si="39"/>
        <v>18131</v>
      </c>
      <c r="G462" s="1">
        <f t="shared" si="47"/>
        <v>-2.1800400005304255E-2</v>
      </c>
      <c r="K462" s="1">
        <f>G462</f>
        <v>-2.1800400005304255E-2</v>
      </c>
      <c r="O462" s="1">
        <f t="shared" ca="1" si="46"/>
        <v>-2.2057447262989461E-2</v>
      </c>
      <c r="Q462" s="62">
        <f t="shared" si="42"/>
        <v>41461.950429999997</v>
      </c>
    </row>
    <row r="463" spans="1:21" x14ac:dyDescent="0.2">
      <c r="A463" s="36" t="s">
        <v>135</v>
      </c>
      <c r="B463" s="37"/>
      <c r="C463" s="36">
        <v>56492.409449999999</v>
      </c>
      <c r="D463" s="36">
        <v>1.8000000000000001E-4</v>
      </c>
      <c r="E463" s="1">
        <f t="shared" si="38"/>
        <v>18148.971288019478</v>
      </c>
      <c r="F463" s="1">
        <f t="shared" si="39"/>
        <v>18149</v>
      </c>
      <c r="G463" s="1">
        <f t="shared" si="47"/>
        <v>-1.9071599999733735E-2</v>
      </c>
      <c r="K463" s="1">
        <f>G463</f>
        <v>-1.9071599999733735E-2</v>
      </c>
      <c r="O463" s="1">
        <f t="shared" ca="1" si="46"/>
        <v>-2.2108075910581743E-2</v>
      </c>
      <c r="Q463" s="62">
        <f t="shared" si="42"/>
        <v>41473.909449999999</v>
      </c>
    </row>
    <row r="464" spans="1:21" x14ac:dyDescent="0.2">
      <c r="A464" s="44" t="s">
        <v>136</v>
      </c>
      <c r="B464" s="45" t="s">
        <v>44</v>
      </c>
      <c r="C464" s="46">
        <v>57272.884399999864</v>
      </c>
      <c r="D464" s="46">
        <v>5.0000000000000001E-4</v>
      </c>
      <c r="E464" s="1">
        <f t="shared" si="38"/>
        <v>19323.963504669198</v>
      </c>
      <c r="F464" s="1">
        <f t="shared" si="39"/>
        <v>19324</v>
      </c>
      <c r="G464" s="1">
        <f t="shared" si="47"/>
        <v>-2.424160014197696E-2</v>
      </c>
      <c r="I464" s="1">
        <f>G464</f>
        <v>-2.424160014197696E-2</v>
      </c>
      <c r="O464" s="1">
        <f t="shared" ca="1" si="46"/>
        <v>-2.5413001517300308E-2</v>
      </c>
      <c r="Q464" s="62">
        <f t="shared" si="42"/>
        <v>42254.384399999864</v>
      </c>
    </row>
    <row r="465" spans="1:17" x14ac:dyDescent="0.2">
      <c r="A465" s="38" t="s">
        <v>136</v>
      </c>
      <c r="B465" s="39" t="s">
        <v>44</v>
      </c>
      <c r="C465" s="38">
        <v>57272.884400000003</v>
      </c>
      <c r="D465" s="38">
        <v>5.0000000000000001E-4</v>
      </c>
      <c r="E465" s="1">
        <f t="shared" si="38"/>
        <v>19323.963504669409</v>
      </c>
      <c r="F465" s="1">
        <f t="shared" si="39"/>
        <v>19324</v>
      </c>
      <c r="G465" s="1">
        <f t="shared" si="47"/>
        <v>-2.4241600003733765E-2</v>
      </c>
      <c r="K465" s="1">
        <f>G465</f>
        <v>-2.4241600003733765E-2</v>
      </c>
      <c r="O465" s="1">
        <f t="shared" ca="1" si="46"/>
        <v>-2.5413001517300308E-2</v>
      </c>
      <c r="Q465" s="62">
        <f t="shared" si="42"/>
        <v>42254.384400000003</v>
      </c>
    </row>
    <row r="466" spans="1:17" x14ac:dyDescent="0.2">
      <c r="A466" s="40" t="s">
        <v>137</v>
      </c>
      <c r="B466" s="41" t="s">
        <v>47</v>
      </c>
      <c r="C466" s="42">
        <v>57567.476000000002</v>
      </c>
      <c r="D466" s="43">
        <v>5.0000000000000001E-3</v>
      </c>
      <c r="E466" s="1">
        <f t="shared" si="38"/>
        <v>19767.466319321495</v>
      </c>
      <c r="F466" s="1">
        <f t="shared" si="39"/>
        <v>19767.5</v>
      </c>
      <c r="G466" s="1">
        <f t="shared" si="47"/>
        <v>-2.2371999999450054E-2</v>
      </c>
      <c r="I466" s="1">
        <f t="shared" ref="I466:I475" si="48">G466</f>
        <v>-2.2371999999450054E-2</v>
      </c>
      <c r="O466" s="1">
        <f t="shared" ca="1" si="46"/>
        <v>-2.6660435139921317E-2</v>
      </c>
      <c r="Q466" s="62">
        <f t="shared" si="42"/>
        <v>42548.976000000002</v>
      </c>
    </row>
    <row r="467" spans="1:17" ht="12" customHeight="1" x14ac:dyDescent="0.2">
      <c r="A467" s="40" t="s">
        <v>137</v>
      </c>
      <c r="B467" s="41" t="s">
        <v>47</v>
      </c>
      <c r="C467" s="42">
        <v>57676.406999999999</v>
      </c>
      <c r="D467" s="43">
        <v>8.0000000000000002E-3</v>
      </c>
      <c r="E467" s="1">
        <f t="shared" si="38"/>
        <v>19931.460150452</v>
      </c>
      <c r="F467" s="1">
        <f t="shared" si="39"/>
        <v>19931.5</v>
      </c>
      <c r="G467" s="1">
        <f t="shared" si="47"/>
        <v>-2.6469600001291838E-2</v>
      </c>
      <c r="I467" s="1">
        <f t="shared" si="48"/>
        <v>-2.6469600001291838E-2</v>
      </c>
      <c r="O467" s="1">
        <f t="shared" ca="1" si="46"/>
        <v>-2.7121718373539907E-2</v>
      </c>
      <c r="Q467" s="62">
        <f t="shared" si="42"/>
        <v>42657.906999999999</v>
      </c>
    </row>
    <row r="468" spans="1:17" ht="12" customHeight="1" x14ac:dyDescent="0.2">
      <c r="A468" s="44" t="s">
        <v>138</v>
      </c>
      <c r="B468" s="45" t="s">
        <v>44</v>
      </c>
      <c r="C468" s="46">
        <v>58327.711600000002</v>
      </c>
      <c r="D468" s="46">
        <v>2.0000000000000001E-4</v>
      </c>
      <c r="E468" s="1">
        <f t="shared" si="38"/>
        <v>20911.988527010784</v>
      </c>
      <c r="F468" s="1">
        <f t="shared" si="39"/>
        <v>20912</v>
      </c>
      <c r="G468" s="1">
        <f t="shared" si="47"/>
        <v>-7.6208000027691014E-3</v>
      </c>
      <c r="I468" s="1">
        <f t="shared" si="48"/>
        <v>-7.6208000027691014E-3</v>
      </c>
      <c r="O468" s="1">
        <f t="shared" ca="1" si="46"/>
        <v>-2.9879573315997398E-2</v>
      </c>
      <c r="Q468" s="62">
        <f t="shared" si="42"/>
        <v>43309.211600000002</v>
      </c>
    </row>
    <row r="469" spans="1:17" ht="12" customHeight="1" x14ac:dyDescent="0.2">
      <c r="A469" s="44" t="s">
        <v>140</v>
      </c>
      <c r="B469" s="45" t="s">
        <v>44</v>
      </c>
      <c r="C469" s="46">
        <v>58651.171499999997</v>
      </c>
      <c r="D469" s="46" t="s">
        <v>142</v>
      </c>
      <c r="E469" s="1">
        <f t="shared" ref="E469:E478" si="49">+(C469-C$7)/C$8</f>
        <v>21398.952093103911</v>
      </c>
      <c r="F469" s="1">
        <f t="shared" ref="F469:F478" si="50">ROUND(2*E469,0)/2</f>
        <v>21399</v>
      </c>
      <c r="G469" s="1">
        <f t="shared" si="47"/>
        <v>-3.1821600001421757E-2</v>
      </c>
      <c r="I469" s="1">
        <f t="shared" si="48"/>
        <v>-3.1821600001421757E-2</v>
      </c>
      <c r="O469" s="1">
        <f t="shared" ca="1" si="46"/>
        <v>-3.1249359503633087E-2</v>
      </c>
      <c r="Q469" s="62">
        <f t="shared" ref="Q469:Q478" si="51">+C469-15018.5</f>
        <v>43632.671499999997</v>
      </c>
    </row>
    <row r="470" spans="1:17" ht="12" customHeight="1" x14ac:dyDescent="0.2">
      <c r="A470" s="44" t="s">
        <v>140</v>
      </c>
      <c r="B470" s="45" t="s">
        <v>44</v>
      </c>
      <c r="C470" s="46">
        <v>58651.171499999997</v>
      </c>
      <c r="D470" s="46" t="s">
        <v>141</v>
      </c>
      <c r="E470" s="1">
        <f t="shared" si="49"/>
        <v>21398.952093103911</v>
      </c>
      <c r="F470" s="1">
        <f t="shared" si="50"/>
        <v>21399</v>
      </c>
      <c r="G470" s="1">
        <f t="shared" si="47"/>
        <v>-3.1821600001421757E-2</v>
      </c>
      <c r="I470" s="1">
        <f t="shared" si="48"/>
        <v>-3.1821600001421757E-2</v>
      </c>
      <c r="O470" s="1">
        <f t="shared" ca="1" si="46"/>
        <v>-3.1249359503633087E-2</v>
      </c>
      <c r="Q470" s="62">
        <f t="shared" si="51"/>
        <v>43632.671499999997</v>
      </c>
    </row>
    <row r="471" spans="1:17" ht="12" customHeight="1" x14ac:dyDescent="0.2">
      <c r="A471" s="44" t="s">
        <v>140</v>
      </c>
      <c r="B471" s="45" t="s">
        <v>44</v>
      </c>
      <c r="C471" s="46">
        <v>58651.173900000002</v>
      </c>
      <c r="D471" s="46" t="s">
        <v>143</v>
      </c>
      <c r="E471" s="1">
        <f t="shared" si="49"/>
        <v>21398.955706264496</v>
      </c>
      <c r="F471" s="1">
        <f t="shared" si="50"/>
        <v>21399</v>
      </c>
      <c r="G471" s="1">
        <f t="shared" si="47"/>
        <v>-2.9421599996567238E-2</v>
      </c>
      <c r="I471" s="1">
        <f t="shared" si="48"/>
        <v>-2.9421599996567238E-2</v>
      </c>
      <c r="O471" s="1">
        <f t="shared" ca="1" si="46"/>
        <v>-3.1249359503633087E-2</v>
      </c>
      <c r="Q471" s="62">
        <f t="shared" si="51"/>
        <v>43632.673900000002</v>
      </c>
    </row>
    <row r="472" spans="1:17" ht="12" customHeight="1" x14ac:dyDescent="0.2">
      <c r="A472" s="44" t="s">
        <v>140</v>
      </c>
      <c r="B472" s="45" t="s">
        <v>44</v>
      </c>
      <c r="C472" s="46">
        <v>58689.031199999998</v>
      </c>
      <c r="D472" s="46" t="s">
        <v>141</v>
      </c>
      <c r="E472" s="1">
        <f t="shared" si="49"/>
        <v>21455.949249546542</v>
      </c>
      <c r="F472" s="1">
        <f t="shared" si="50"/>
        <v>21456</v>
      </c>
      <c r="G472" s="1">
        <f t="shared" si="47"/>
        <v>-3.3710400006384589E-2</v>
      </c>
      <c r="I472" s="1">
        <f t="shared" si="48"/>
        <v>-3.3710400006384589E-2</v>
      </c>
      <c r="O472" s="1">
        <f t="shared" ca="1" si="46"/>
        <v>-3.1409683554341997E-2</v>
      </c>
      <c r="Q472" s="62">
        <f t="shared" si="51"/>
        <v>43670.531199999998</v>
      </c>
    </row>
    <row r="473" spans="1:17" ht="12" customHeight="1" x14ac:dyDescent="0.2">
      <c r="A473" s="44" t="s">
        <v>140</v>
      </c>
      <c r="B473" s="45" t="s">
        <v>47</v>
      </c>
      <c r="C473" s="46">
        <v>58699.985999999997</v>
      </c>
      <c r="D473" s="46" t="s">
        <v>142</v>
      </c>
      <c r="E473" s="1">
        <f t="shared" si="49"/>
        <v>21472.441520996068</v>
      </c>
      <c r="F473" s="1">
        <f t="shared" si="50"/>
        <v>21472.5</v>
      </c>
      <c r="G473" s="1">
        <f t="shared" si="47"/>
        <v>-3.8844000002427492E-2</v>
      </c>
      <c r="I473" s="1">
        <f t="shared" si="48"/>
        <v>-3.8844000002427492E-2</v>
      </c>
      <c r="O473" s="1">
        <f t="shared" ca="1" si="46"/>
        <v>-3.1456093147968253E-2</v>
      </c>
      <c r="Q473" s="62">
        <f t="shared" si="51"/>
        <v>43681.485999999997</v>
      </c>
    </row>
    <row r="474" spans="1:17" ht="12" customHeight="1" x14ac:dyDescent="0.2">
      <c r="A474" s="44" t="s">
        <v>140</v>
      </c>
      <c r="B474" s="45" t="s">
        <v>47</v>
      </c>
      <c r="C474" s="46">
        <v>58699.989000000001</v>
      </c>
      <c r="D474" s="46" t="s">
        <v>143</v>
      </c>
      <c r="E474" s="1">
        <f t="shared" si="49"/>
        <v>21472.446037446793</v>
      </c>
      <c r="F474" s="1">
        <f t="shared" si="50"/>
        <v>21472.5</v>
      </c>
      <c r="G474" s="1">
        <f t="shared" si="47"/>
        <v>-3.5843999998178333E-2</v>
      </c>
      <c r="I474" s="1">
        <f t="shared" si="48"/>
        <v>-3.5843999998178333E-2</v>
      </c>
      <c r="O474" s="1">
        <f t="shared" ca="1" si="46"/>
        <v>-3.1456093147968253E-2</v>
      </c>
      <c r="Q474" s="62">
        <f t="shared" si="51"/>
        <v>43681.489000000001</v>
      </c>
    </row>
    <row r="475" spans="1:17" ht="12" customHeight="1" x14ac:dyDescent="0.2">
      <c r="A475" s="44" t="s">
        <v>140</v>
      </c>
      <c r="B475" s="45" t="s">
        <v>47</v>
      </c>
      <c r="C475" s="46">
        <v>58699.99</v>
      </c>
      <c r="D475" s="46" t="s">
        <v>141</v>
      </c>
      <c r="E475" s="1">
        <f t="shared" si="49"/>
        <v>21472.447542930364</v>
      </c>
      <c r="F475" s="1">
        <f t="shared" si="50"/>
        <v>21472.5</v>
      </c>
      <c r="G475" s="1">
        <f t="shared" si="47"/>
        <v>-3.4844000001612585E-2</v>
      </c>
      <c r="I475" s="1">
        <f t="shared" si="48"/>
        <v>-3.4844000001612585E-2</v>
      </c>
      <c r="O475" s="1">
        <f t="shared" ca="1" si="46"/>
        <v>-3.1456093147968253E-2</v>
      </c>
      <c r="Q475" s="62">
        <f t="shared" si="51"/>
        <v>43681.49</v>
      </c>
    </row>
    <row r="476" spans="1:17" ht="12" customHeight="1" x14ac:dyDescent="0.2">
      <c r="A476" s="47" t="s">
        <v>139</v>
      </c>
      <c r="B476" s="48" t="s">
        <v>44</v>
      </c>
      <c r="C476" s="49">
        <v>59043.68</v>
      </c>
      <c r="D476" s="49">
        <v>1E-4</v>
      </c>
      <c r="E476" s="1">
        <f t="shared" si="49"/>
        <v>21989.867192261088</v>
      </c>
      <c r="F476" s="1">
        <f t="shared" si="50"/>
        <v>21990</v>
      </c>
      <c r="G476" s="1">
        <f t="shared" si="47"/>
        <v>-8.8216000003740191E-2</v>
      </c>
      <c r="K476" s="1">
        <f>G476</f>
        <v>-8.8216000003740191E-2</v>
      </c>
      <c r="O476" s="1">
        <f t="shared" ca="1" si="46"/>
        <v>-3.2911666766246434E-2</v>
      </c>
      <c r="Q476" s="62">
        <f t="shared" si="51"/>
        <v>44025.18</v>
      </c>
    </row>
    <row r="477" spans="1:17" ht="12" customHeight="1" x14ac:dyDescent="0.2">
      <c r="A477" s="63" t="s">
        <v>1256</v>
      </c>
      <c r="B477" s="64" t="s">
        <v>44</v>
      </c>
      <c r="C477" s="67">
        <v>59166.620900000002</v>
      </c>
      <c r="D477" s="68">
        <v>1.6000000000000001E-3</v>
      </c>
      <c r="E477" s="1">
        <f t="shared" si="49"/>
        <v>22174.952697706125</v>
      </c>
      <c r="F477" s="1">
        <f t="shared" si="50"/>
        <v>22175</v>
      </c>
      <c r="G477" s="1">
        <f t="shared" si="47"/>
        <v>-3.1419999999343418E-2</v>
      </c>
      <c r="K477" s="1">
        <f>G477</f>
        <v>-3.1419999999343418E-2</v>
      </c>
      <c r="O477" s="1">
        <f t="shared" ca="1" si="46"/>
        <v>-3.3432016755389343E-2</v>
      </c>
      <c r="Q477" s="62">
        <f t="shared" si="51"/>
        <v>44148.120900000002</v>
      </c>
    </row>
    <row r="478" spans="1:17" ht="12" customHeight="1" x14ac:dyDescent="0.2">
      <c r="A478" s="63" t="s">
        <v>1256</v>
      </c>
      <c r="B478" s="64" t="s">
        <v>44</v>
      </c>
      <c r="C478" s="67">
        <v>59170.605100000001</v>
      </c>
      <c r="D478" s="68">
        <v>8.0000000000000004E-4</v>
      </c>
      <c r="E478" s="1">
        <f t="shared" si="49"/>
        <v>22180.950845359133</v>
      </c>
      <c r="F478" s="1">
        <f t="shared" si="50"/>
        <v>22181</v>
      </c>
      <c r="G478" s="1">
        <f t="shared" si="47"/>
        <v>-3.2650400004058611E-2</v>
      </c>
      <c r="K478" s="1">
        <f>G478</f>
        <v>-3.2650400004058611E-2</v>
      </c>
      <c r="O478" s="1">
        <f t="shared" ca="1" si="46"/>
        <v>-3.3448892971253447E-2</v>
      </c>
      <c r="Q478" s="62">
        <f t="shared" si="51"/>
        <v>44152.105100000001</v>
      </c>
    </row>
    <row r="479" spans="1:17" ht="12" customHeight="1" x14ac:dyDescent="0.2">
      <c r="A479" s="65" t="s">
        <v>1257</v>
      </c>
      <c r="B479" s="66" t="s">
        <v>44</v>
      </c>
      <c r="C479" s="69">
        <v>59763.106099999975</v>
      </c>
      <c r="D479" s="27"/>
      <c r="E479" s="1">
        <f t="shared" ref="E479:E488" si="52">+(C479-C$7)/C$8</f>
        <v>23072.951368062993</v>
      </c>
      <c r="F479" s="1">
        <f t="shared" ref="F479:F488" si="53">ROUND(2*E479,0)/2</f>
        <v>23073</v>
      </c>
      <c r="G479" s="1">
        <f t="shared" ref="G479:G488" si="54">+C479-(C$7+F479*C$8)</f>
        <v>-3.2303200030582957E-2</v>
      </c>
      <c r="K479" s="1">
        <f t="shared" ref="K479:K488" si="55">G479</f>
        <v>-3.2303200030582957E-2</v>
      </c>
      <c r="O479" s="1">
        <f t="shared" ref="O479:O488" ca="1" si="56">+C$11+C$12*$F479</f>
        <v>-3.5957823729715538E-2</v>
      </c>
      <c r="Q479" s="62">
        <f t="shared" ref="Q479:Q488" si="57">+C479-15018.5</f>
        <v>44744.606099999975</v>
      </c>
    </row>
    <row r="480" spans="1:17" ht="12" customHeight="1" x14ac:dyDescent="0.2">
      <c r="A480" s="65" t="s">
        <v>1257</v>
      </c>
      <c r="B480" s="66" t="s">
        <v>44</v>
      </c>
      <c r="C480" s="69">
        <v>59763.106500000227</v>
      </c>
      <c r="D480" s="27"/>
      <c r="E480" s="1">
        <f t="shared" si="52"/>
        <v>23072.9519702568</v>
      </c>
      <c r="F480" s="1">
        <f t="shared" si="53"/>
        <v>23073</v>
      </c>
      <c r="G480" s="1">
        <f t="shared" si="54"/>
        <v>-3.1903199778753333E-2</v>
      </c>
      <c r="K480" s="1">
        <f t="shared" si="55"/>
        <v>-3.1903199778753333E-2</v>
      </c>
      <c r="O480" s="1">
        <f t="shared" ca="1" si="56"/>
        <v>-3.5957823729715538E-2</v>
      </c>
      <c r="Q480" s="62">
        <f t="shared" si="57"/>
        <v>44744.606500000227</v>
      </c>
    </row>
    <row r="481" spans="1:17" ht="12" customHeight="1" x14ac:dyDescent="0.2">
      <c r="A481" s="65" t="s">
        <v>1257</v>
      </c>
      <c r="B481" s="66" t="s">
        <v>44</v>
      </c>
      <c r="C481" s="69">
        <v>59763.106800000183</v>
      </c>
      <c r="D481" s="27"/>
      <c r="E481" s="1">
        <f t="shared" si="52"/>
        <v>23072.952421901806</v>
      </c>
      <c r="F481" s="1">
        <f t="shared" si="53"/>
        <v>23073</v>
      </c>
      <c r="G481" s="1">
        <f t="shared" si="54"/>
        <v>-3.1603199822711758E-2</v>
      </c>
      <c r="K481" s="1">
        <f t="shared" si="55"/>
        <v>-3.1603199822711758E-2</v>
      </c>
      <c r="O481" s="1">
        <f t="shared" ca="1" si="56"/>
        <v>-3.5957823729715538E-2</v>
      </c>
      <c r="Q481" s="62">
        <f t="shared" si="57"/>
        <v>44744.606800000183</v>
      </c>
    </row>
    <row r="482" spans="1:17" ht="12" customHeight="1" x14ac:dyDescent="0.2">
      <c r="A482" s="65" t="s">
        <v>1257</v>
      </c>
      <c r="B482" s="66" t="s">
        <v>44</v>
      </c>
      <c r="C482" s="69">
        <v>59783.031700000167</v>
      </c>
      <c r="D482" s="27"/>
      <c r="E482" s="1">
        <f t="shared" si="52"/>
        <v>23102.949031552773</v>
      </c>
      <c r="F482" s="1">
        <f t="shared" si="53"/>
        <v>23103</v>
      </c>
      <c r="G482" s="1">
        <f t="shared" si="54"/>
        <v>-3.3855199835670646E-2</v>
      </c>
      <c r="K482" s="1">
        <f t="shared" si="55"/>
        <v>-3.3855199835670646E-2</v>
      </c>
      <c r="O482" s="1">
        <f t="shared" ca="1" si="56"/>
        <v>-3.6042204809036013E-2</v>
      </c>
      <c r="Q482" s="62">
        <f t="shared" si="57"/>
        <v>44764.531700000167</v>
      </c>
    </row>
    <row r="483" spans="1:17" ht="12" customHeight="1" x14ac:dyDescent="0.2">
      <c r="A483" s="65" t="s">
        <v>1257</v>
      </c>
      <c r="B483" s="66" t="s">
        <v>44</v>
      </c>
      <c r="C483" s="69">
        <v>59783.032800000161</v>
      </c>
      <c r="D483" s="27"/>
      <c r="E483" s="1">
        <f t="shared" si="52"/>
        <v>23102.950687584696</v>
      </c>
      <c r="F483" s="1">
        <f t="shared" si="53"/>
        <v>23103</v>
      </c>
      <c r="G483" s="1">
        <f t="shared" si="54"/>
        <v>-3.2755199841631111E-2</v>
      </c>
      <c r="K483" s="1">
        <f t="shared" si="55"/>
        <v>-3.2755199841631111E-2</v>
      </c>
      <c r="O483" s="1">
        <f t="shared" ca="1" si="56"/>
        <v>-3.6042204809036013E-2</v>
      </c>
      <c r="Q483" s="62">
        <f t="shared" si="57"/>
        <v>44764.532800000161</v>
      </c>
    </row>
    <row r="484" spans="1:17" ht="12" customHeight="1" x14ac:dyDescent="0.2">
      <c r="A484" s="65" t="s">
        <v>1257</v>
      </c>
      <c r="B484" s="66" t="s">
        <v>44</v>
      </c>
      <c r="C484" s="69">
        <v>59783.033100000117</v>
      </c>
      <c r="D484" s="27"/>
      <c r="E484" s="1">
        <f t="shared" si="52"/>
        <v>23102.951139229703</v>
      </c>
      <c r="F484" s="1">
        <f t="shared" si="53"/>
        <v>23103</v>
      </c>
      <c r="G484" s="1">
        <f t="shared" si="54"/>
        <v>-3.2455199885589536E-2</v>
      </c>
      <c r="K484" s="1">
        <f t="shared" si="55"/>
        <v>-3.2455199885589536E-2</v>
      </c>
      <c r="O484" s="1">
        <f t="shared" ca="1" si="56"/>
        <v>-3.6042204809036013E-2</v>
      </c>
      <c r="Q484" s="62">
        <f t="shared" si="57"/>
        <v>44764.533100000117</v>
      </c>
    </row>
    <row r="485" spans="1:17" ht="12" customHeight="1" x14ac:dyDescent="0.2">
      <c r="A485" s="65" t="s">
        <v>1257</v>
      </c>
      <c r="B485" s="66" t="s">
        <v>47</v>
      </c>
      <c r="C485" s="69">
        <v>59784.030999999959</v>
      </c>
      <c r="D485" s="27"/>
      <c r="E485" s="1">
        <f t="shared" si="52"/>
        <v>23104.453461287329</v>
      </c>
      <c r="F485" s="1">
        <f t="shared" si="53"/>
        <v>23104.5</v>
      </c>
      <c r="G485" s="1">
        <f t="shared" si="54"/>
        <v>-3.0912800044461619E-2</v>
      </c>
      <c r="K485" s="1">
        <f t="shared" si="55"/>
        <v>-3.0912800044461619E-2</v>
      </c>
      <c r="O485" s="1">
        <f t="shared" ca="1" si="56"/>
        <v>-3.6046423863002039E-2</v>
      </c>
      <c r="Q485" s="62">
        <f t="shared" si="57"/>
        <v>44765.530999999959</v>
      </c>
    </row>
    <row r="486" spans="1:17" ht="12" customHeight="1" x14ac:dyDescent="0.2">
      <c r="A486" s="65" t="s">
        <v>1257</v>
      </c>
      <c r="B486" s="66" t="s">
        <v>44</v>
      </c>
      <c r="C486" s="69">
        <v>59792.996999999974</v>
      </c>
      <c r="D486" s="27"/>
      <c r="E486" s="1">
        <f t="shared" si="52"/>
        <v>23117.951627006165</v>
      </c>
      <c r="F486" s="1">
        <f t="shared" si="53"/>
        <v>23118</v>
      </c>
      <c r="G486" s="1">
        <f t="shared" si="54"/>
        <v>-3.2131200030562468E-2</v>
      </c>
      <c r="K486" s="1">
        <f t="shared" si="55"/>
        <v>-3.2131200030562468E-2</v>
      </c>
      <c r="O486" s="1">
        <f t="shared" ca="1" si="56"/>
        <v>-3.6084395348696258E-2</v>
      </c>
      <c r="Q486" s="62">
        <f t="shared" si="57"/>
        <v>44774.496999999974</v>
      </c>
    </row>
    <row r="487" spans="1:17" ht="12" customHeight="1" x14ac:dyDescent="0.2">
      <c r="A487" s="65" t="s">
        <v>1257</v>
      </c>
      <c r="B487" s="66" t="s">
        <v>44</v>
      </c>
      <c r="C487" s="69">
        <v>59792.998000000138</v>
      </c>
      <c r="D487" s="27"/>
      <c r="E487" s="1">
        <f t="shared" si="52"/>
        <v>23117.953132489984</v>
      </c>
      <c r="F487" s="1">
        <f t="shared" si="53"/>
        <v>23118</v>
      </c>
      <c r="G487" s="1">
        <f t="shared" si="54"/>
        <v>-3.1131199866649695E-2</v>
      </c>
      <c r="K487" s="1">
        <f t="shared" si="55"/>
        <v>-3.1131199866649695E-2</v>
      </c>
      <c r="O487" s="1">
        <f t="shared" ca="1" si="56"/>
        <v>-3.6084395348696258E-2</v>
      </c>
      <c r="Q487" s="62">
        <f t="shared" si="57"/>
        <v>44774.498000000138</v>
      </c>
    </row>
    <row r="488" spans="1:17" ht="12" customHeight="1" x14ac:dyDescent="0.2">
      <c r="A488" s="65" t="s">
        <v>1257</v>
      </c>
      <c r="B488" s="66" t="s">
        <v>44</v>
      </c>
      <c r="C488" s="69">
        <v>59793</v>
      </c>
      <c r="D488" s="27"/>
      <c r="E488" s="1">
        <f t="shared" si="52"/>
        <v>23117.956143456922</v>
      </c>
      <c r="F488" s="1">
        <f t="shared" si="53"/>
        <v>23118</v>
      </c>
      <c r="G488" s="1">
        <f t="shared" si="54"/>
        <v>-2.9131200004485436E-2</v>
      </c>
      <c r="K488" s="1">
        <f t="shared" si="55"/>
        <v>-2.9131200004485436E-2</v>
      </c>
      <c r="O488" s="1">
        <f t="shared" ca="1" si="56"/>
        <v>-3.6084395348696258E-2</v>
      </c>
      <c r="Q488" s="62">
        <f t="shared" si="57"/>
        <v>44774.5</v>
      </c>
    </row>
    <row r="489" spans="1:17" ht="12" customHeight="1" x14ac:dyDescent="0.2">
      <c r="C489" s="27"/>
      <c r="D489" s="27"/>
    </row>
    <row r="490" spans="1:17" ht="12" customHeight="1" x14ac:dyDescent="0.2">
      <c r="C490" s="27"/>
      <c r="D490" s="27"/>
    </row>
    <row r="491" spans="1:17" ht="12" customHeight="1" x14ac:dyDescent="0.2"/>
    <row r="492" spans="1:17" ht="12" customHeight="1" x14ac:dyDescent="0.2"/>
    <row r="493" spans="1:17" ht="12" customHeight="1" x14ac:dyDescent="0.2"/>
    <row r="494" spans="1:17" ht="12" customHeight="1" x14ac:dyDescent="0.2"/>
    <row r="495" spans="1:17" ht="12" customHeight="1" x14ac:dyDescent="0.2"/>
  </sheetData>
  <sheetProtection selectLockedCells="1" selectUnlockedCells="1"/>
  <sortState xmlns:xlrd2="http://schemas.microsoft.com/office/spreadsheetml/2017/richdata2" ref="A21:X478">
    <sortCondition ref="C21:C47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0"/>
  <sheetViews>
    <sheetView topLeftCell="A394" workbookViewId="0">
      <selection activeCell="A251" sqref="A251"/>
    </sheetView>
  </sheetViews>
  <sheetFormatPr defaultRowHeight="12.75" x14ac:dyDescent="0.2"/>
  <cols>
    <col min="1" max="1" width="19.7109375" style="27" customWidth="1"/>
    <col min="2" max="2" width="4.42578125" customWidth="1"/>
    <col min="3" max="3" width="12.7109375" style="27" customWidth="1"/>
    <col min="4" max="4" width="5.42578125" customWidth="1"/>
    <col min="5" max="5" width="14.85546875" customWidth="1"/>
    <col min="7" max="7" width="12" customWidth="1"/>
    <col min="8" max="8" width="14.140625" style="27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0" t="s">
        <v>144</v>
      </c>
      <c r="I1" s="51" t="s">
        <v>145</v>
      </c>
      <c r="J1" s="52" t="s">
        <v>35</v>
      </c>
    </row>
    <row r="2" spans="1:16" x14ac:dyDescent="0.2">
      <c r="I2" s="53" t="s">
        <v>146</v>
      </c>
      <c r="J2" s="54" t="s">
        <v>34</v>
      </c>
    </row>
    <row r="3" spans="1:16" x14ac:dyDescent="0.2">
      <c r="A3" s="55" t="s">
        <v>147</v>
      </c>
      <c r="I3" s="53" t="s">
        <v>148</v>
      </c>
      <c r="J3" s="54" t="s">
        <v>32</v>
      </c>
    </row>
    <row r="4" spans="1:16" x14ac:dyDescent="0.2">
      <c r="I4" s="53" t="s">
        <v>149</v>
      </c>
      <c r="J4" s="54" t="s">
        <v>32</v>
      </c>
    </row>
    <row r="5" spans="1:16" x14ac:dyDescent="0.2">
      <c r="I5" s="56" t="s">
        <v>143</v>
      </c>
      <c r="J5" s="57" t="s">
        <v>33</v>
      </c>
    </row>
    <row r="11" spans="1:16" ht="12.75" customHeight="1" x14ac:dyDescent="0.2">
      <c r="A11" s="27" t="str">
        <f t="shared" ref="A11:A74" si="0">P11</f>
        <v> ORI 108 </v>
      </c>
      <c r="B11" s="2" t="str">
        <f t="shared" ref="B11:B74" si="1">IF(H11=INT(H11),"I","II")</f>
        <v>I</v>
      </c>
      <c r="C11" s="27">
        <f t="shared" ref="C11:C74" si="2">1*G11</f>
        <v>40046.557999999997</v>
      </c>
      <c r="D11" t="str">
        <f t="shared" ref="D11:D74" si="3">VLOOKUP(F11,I$1:J$5,2,FALSE)</f>
        <v>vis</v>
      </c>
      <c r="E11">
        <f>VLOOKUP(C11,Active!C$21:E$958,3,FALSE)</f>
        <v>-6609.9879199998149</v>
      </c>
      <c r="F11" s="2" t="s">
        <v>143</v>
      </c>
      <c r="G11" t="str">
        <f t="shared" ref="G11:G74" si="4">MID(I11,3,LEN(I11)-3)</f>
        <v>40046.558</v>
      </c>
      <c r="H11" s="27">
        <f t="shared" ref="H11:H74" si="5">1*K11</f>
        <v>-6610</v>
      </c>
      <c r="I11" s="58" t="s">
        <v>150</v>
      </c>
      <c r="J11" s="59" t="s">
        <v>151</v>
      </c>
      <c r="K11" s="58">
        <v>-6610</v>
      </c>
      <c r="L11" s="58" t="s">
        <v>152</v>
      </c>
      <c r="M11" s="59" t="s">
        <v>153</v>
      </c>
      <c r="N11" s="59"/>
      <c r="O11" s="60" t="s">
        <v>154</v>
      </c>
      <c r="P11" s="60" t="s">
        <v>155</v>
      </c>
    </row>
    <row r="12" spans="1:16" ht="12.75" customHeight="1" x14ac:dyDescent="0.2">
      <c r="A12" s="27" t="str">
        <f t="shared" si="0"/>
        <v> ORI 108 </v>
      </c>
      <c r="B12" s="2" t="str">
        <f t="shared" si="1"/>
        <v>I</v>
      </c>
      <c r="C12" s="27">
        <f t="shared" si="2"/>
        <v>40060.504999999997</v>
      </c>
      <c r="D12" t="str">
        <f t="shared" si="3"/>
        <v>vis</v>
      </c>
      <c r="E12">
        <f>VLOOKUP(C12,Active!C$21:E$958,3,FALSE)</f>
        <v>-6588.990940602057</v>
      </c>
      <c r="F12" s="2" t="s">
        <v>143</v>
      </c>
      <c r="G12" t="str">
        <f t="shared" si="4"/>
        <v>40060.505</v>
      </c>
      <c r="H12" s="27">
        <f t="shared" si="5"/>
        <v>-6589</v>
      </c>
      <c r="I12" s="58" t="s">
        <v>156</v>
      </c>
      <c r="J12" s="59" t="s">
        <v>157</v>
      </c>
      <c r="K12" s="58">
        <v>-6589</v>
      </c>
      <c r="L12" s="58" t="s">
        <v>158</v>
      </c>
      <c r="M12" s="59" t="s">
        <v>153</v>
      </c>
      <c r="N12" s="59"/>
      <c r="O12" s="60" t="s">
        <v>154</v>
      </c>
      <c r="P12" s="60" t="s">
        <v>155</v>
      </c>
    </row>
    <row r="13" spans="1:16" ht="12.75" customHeight="1" x14ac:dyDescent="0.2">
      <c r="A13" s="27" t="str">
        <f t="shared" si="0"/>
        <v> ORI 108 </v>
      </c>
      <c r="B13" s="2" t="str">
        <f t="shared" si="1"/>
        <v>I</v>
      </c>
      <c r="C13" s="27">
        <f t="shared" si="2"/>
        <v>40062.498</v>
      </c>
      <c r="D13" t="str">
        <f t="shared" si="3"/>
        <v>vis</v>
      </c>
      <c r="E13">
        <f>VLOOKUP(C13,Active!C$21:E$958,3,FALSE)</f>
        <v>-6585.9905118403312</v>
      </c>
      <c r="F13" s="2" t="s">
        <v>143</v>
      </c>
      <c r="G13" t="str">
        <f t="shared" si="4"/>
        <v>40062.498</v>
      </c>
      <c r="H13" s="27">
        <f t="shared" si="5"/>
        <v>-6586</v>
      </c>
      <c r="I13" s="58" t="s">
        <v>159</v>
      </c>
      <c r="J13" s="59" t="s">
        <v>160</v>
      </c>
      <c r="K13" s="58">
        <v>-6586</v>
      </c>
      <c r="L13" s="58" t="s">
        <v>158</v>
      </c>
      <c r="M13" s="59" t="s">
        <v>153</v>
      </c>
      <c r="N13" s="59"/>
      <c r="O13" s="60" t="s">
        <v>154</v>
      </c>
      <c r="P13" s="60" t="s">
        <v>155</v>
      </c>
    </row>
    <row r="14" spans="1:16" ht="12.75" customHeight="1" x14ac:dyDescent="0.2">
      <c r="A14" s="27" t="str">
        <f t="shared" si="0"/>
        <v> ORI 108 </v>
      </c>
      <c r="B14" s="2" t="str">
        <f t="shared" si="1"/>
        <v>I</v>
      </c>
      <c r="C14" s="27">
        <f t="shared" si="2"/>
        <v>40064.493000000002</v>
      </c>
      <c r="D14" t="str">
        <f t="shared" si="3"/>
        <v>vis</v>
      </c>
      <c r="E14">
        <f>VLOOKUP(C14,Active!C$21:E$958,3,FALSE)</f>
        <v>-6582.9870721114594</v>
      </c>
      <c r="F14" s="2" t="s">
        <v>143</v>
      </c>
      <c r="G14" t="str">
        <f t="shared" si="4"/>
        <v>40064.493</v>
      </c>
      <c r="H14" s="27">
        <f t="shared" si="5"/>
        <v>-6583</v>
      </c>
      <c r="I14" s="58" t="s">
        <v>161</v>
      </c>
      <c r="J14" s="59" t="s">
        <v>162</v>
      </c>
      <c r="K14" s="58">
        <v>-6583</v>
      </c>
      <c r="L14" s="58" t="s">
        <v>163</v>
      </c>
      <c r="M14" s="59" t="s">
        <v>153</v>
      </c>
      <c r="N14" s="59"/>
      <c r="O14" s="60" t="s">
        <v>154</v>
      </c>
      <c r="P14" s="60" t="s">
        <v>155</v>
      </c>
    </row>
    <row r="15" spans="1:16" ht="12.75" customHeight="1" x14ac:dyDescent="0.2">
      <c r="A15" s="27" t="str">
        <f t="shared" si="0"/>
        <v> ORI 109 </v>
      </c>
      <c r="B15" s="2" t="str">
        <f t="shared" si="1"/>
        <v>I</v>
      </c>
      <c r="C15" s="27">
        <f t="shared" si="2"/>
        <v>40086.415999999997</v>
      </c>
      <c r="D15" t="str">
        <f t="shared" si="3"/>
        <v>vis</v>
      </c>
      <c r="E15">
        <f>VLOOKUP(C15,Active!C$21:E$958,3,FALSE)</f>
        <v>-6549.982355732528</v>
      </c>
      <c r="F15" s="2" t="s">
        <v>143</v>
      </c>
      <c r="G15" t="str">
        <f t="shared" si="4"/>
        <v>40086.416</v>
      </c>
      <c r="H15" s="27">
        <f t="shared" si="5"/>
        <v>-6550</v>
      </c>
      <c r="I15" s="58" t="s">
        <v>164</v>
      </c>
      <c r="J15" s="59" t="s">
        <v>165</v>
      </c>
      <c r="K15" s="58">
        <v>-6550</v>
      </c>
      <c r="L15" s="58" t="s">
        <v>166</v>
      </c>
      <c r="M15" s="59" t="s">
        <v>153</v>
      </c>
      <c r="N15" s="59"/>
      <c r="O15" s="60" t="s">
        <v>154</v>
      </c>
      <c r="P15" s="60" t="s">
        <v>167</v>
      </c>
    </row>
    <row r="16" spans="1:16" ht="12.75" customHeight="1" x14ac:dyDescent="0.2">
      <c r="A16" s="27" t="str">
        <f t="shared" si="0"/>
        <v> ORI 109 </v>
      </c>
      <c r="B16" s="2" t="str">
        <f t="shared" si="1"/>
        <v>I</v>
      </c>
      <c r="C16" s="27">
        <f t="shared" si="2"/>
        <v>40088.409</v>
      </c>
      <c r="D16" t="str">
        <f t="shared" si="3"/>
        <v>vis</v>
      </c>
      <c r="E16">
        <f>VLOOKUP(C16,Active!C$21:E$958,3,FALSE)</f>
        <v>-6546.9819269708023</v>
      </c>
      <c r="F16" s="2" t="s">
        <v>143</v>
      </c>
      <c r="G16" t="str">
        <f t="shared" si="4"/>
        <v>40088.409</v>
      </c>
      <c r="H16" s="27">
        <f t="shared" si="5"/>
        <v>-6547</v>
      </c>
      <c r="I16" s="58" t="s">
        <v>168</v>
      </c>
      <c r="J16" s="59" t="s">
        <v>169</v>
      </c>
      <c r="K16" s="58">
        <v>-6547</v>
      </c>
      <c r="L16" s="58" t="s">
        <v>166</v>
      </c>
      <c r="M16" s="59" t="s">
        <v>153</v>
      </c>
      <c r="N16" s="59"/>
      <c r="O16" s="60" t="s">
        <v>154</v>
      </c>
      <c r="P16" s="60" t="s">
        <v>167</v>
      </c>
    </row>
    <row r="17" spans="1:16" ht="12.75" customHeight="1" x14ac:dyDescent="0.2">
      <c r="A17" s="27" t="str">
        <f t="shared" si="0"/>
        <v> ORI 109 </v>
      </c>
      <c r="B17" s="2" t="str">
        <f t="shared" si="1"/>
        <v>I</v>
      </c>
      <c r="C17" s="27">
        <f t="shared" si="2"/>
        <v>40088.410000000003</v>
      </c>
      <c r="D17" t="str">
        <f t="shared" si="3"/>
        <v>vis</v>
      </c>
      <c r="E17">
        <f>VLOOKUP(C17,Active!C$21:E$958,3,FALSE)</f>
        <v>-6546.9804214872238</v>
      </c>
      <c r="F17" s="2" t="s">
        <v>143</v>
      </c>
      <c r="G17" t="str">
        <f t="shared" si="4"/>
        <v>40088.410</v>
      </c>
      <c r="H17" s="27">
        <f t="shared" si="5"/>
        <v>-6547</v>
      </c>
      <c r="I17" s="58" t="s">
        <v>170</v>
      </c>
      <c r="J17" s="59" t="s">
        <v>171</v>
      </c>
      <c r="K17" s="58">
        <v>-6547</v>
      </c>
      <c r="L17" s="58" t="s">
        <v>172</v>
      </c>
      <c r="M17" s="59" t="s">
        <v>153</v>
      </c>
      <c r="N17" s="59"/>
      <c r="O17" s="60" t="s">
        <v>173</v>
      </c>
      <c r="P17" s="60" t="s">
        <v>167</v>
      </c>
    </row>
    <row r="18" spans="1:16" ht="12.75" customHeight="1" x14ac:dyDescent="0.2">
      <c r="A18" s="27" t="str">
        <f t="shared" si="0"/>
        <v> ORI 109 </v>
      </c>
      <c r="B18" s="2" t="str">
        <f t="shared" si="1"/>
        <v>I</v>
      </c>
      <c r="C18" s="27">
        <f t="shared" si="2"/>
        <v>40090.400000000001</v>
      </c>
      <c r="D18" t="str">
        <f t="shared" si="3"/>
        <v>vis</v>
      </c>
      <c r="E18">
        <f>VLOOKUP(C18,Active!C$21:E$958,3,FALSE)</f>
        <v>-6543.9845091762254</v>
      </c>
      <c r="F18" s="2" t="s">
        <v>143</v>
      </c>
      <c r="G18" t="str">
        <f t="shared" si="4"/>
        <v>40090.400</v>
      </c>
      <c r="H18" s="27">
        <f t="shared" si="5"/>
        <v>-6544</v>
      </c>
      <c r="I18" s="58" t="s">
        <v>174</v>
      </c>
      <c r="J18" s="59" t="s">
        <v>175</v>
      </c>
      <c r="K18" s="58">
        <v>-6544</v>
      </c>
      <c r="L18" s="58" t="s">
        <v>176</v>
      </c>
      <c r="M18" s="59" t="s">
        <v>153</v>
      </c>
      <c r="N18" s="59"/>
      <c r="O18" s="60" t="s">
        <v>154</v>
      </c>
      <c r="P18" s="60" t="s">
        <v>167</v>
      </c>
    </row>
    <row r="19" spans="1:16" ht="12.75" customHeight="1" x14ac:dyDescent="0.2">
      <c r="A19" s="27" t="str">
        <f t="shared" si="0"/>
        <v> ORI 109 </v>
      </c>
      <c r="B19" s="2" t="str">
        <f t="shared" si="1"/>
        <v>I</v>
      </c>
      <c r="C19" s="27">
        <f t="shared" si="2"/>
        <v>40092.396000000001</v>
      </c>
      <c r="D19" t="str">
        <f t="shared" si="3"/>
        <v>vis</v>
      </c>
      <c r="E19">
        <f>VLOOKUP(C19,Active!C$21:E$958,3,FALSE)</f>
        <v>-6540.9795639637841</v>
      </c>
      <c r="F19" s="2" t="s">
        <v>143</v>
      </c>
      <c r="G19" t="str">
        <f t="shared" si="4"/>
        <v>40092.396</v>
      </c>
      <c r="H19" s="27">
        <f t="shared" si="5"/>
        <v>-6541</v>
      </c>
      <c r="I19" s="58" t="s">
        <v>177</v>
      </c>
      <c r="J19" s="59" t="s">
        <v>178</v>
      </c>
      <c r="K19" s="58">
        <v>-6541</v>
      </c>
      <c r="L19" s="58" t="s">
        <v>179</v>
      </c>
      <c r="M19" s="59" t="s">
        <v>153</v>
      </c>
      <c r="N19" s="59"/>
      <c r="O19" s="60" t="s">
        <v>154</v>
      </c>
      <c r="P19" s="60" t="s">
        <v>167</v>
      </c>
    </row>
    <row r="20" spans="1:16" ht="12.75" customHeight="1" x14ac:dyDescent="0.2">
      <c r="A20" s="27" t="str">
        <f t="shared" si="0"/>
        <v> ORI 109 </v>
      </c>
      <c r="B20" s="2" t="str">
        <f t="shared" si="1"/>
        <v>I</v>
      </c>
      <c r="C20" s="27">
        <f t="shared" si="2"/>
        <v>40094.383000000002</v>
      </c>
      <c r="D20" t="str">
        <f t="shared" si="3"/>
        <v>vis</v>
      </c>
      <c r="E20">
        <f>VLOOKUP(C20,Active!C$21:E$958,3,FALSE)</f>
        <v>-6537.9881681035013</v>
      </c>
      <c r="F20" s="2" t="s">
        <v>143</v>
      </c>
      <c r="G20" t="str">
        <f t="shared" si="4"/>
        <v>40094.383</v>
      </c>
      <c r="H20" s="27">
        <f t="shared" si="5"/>
        <v>-6538</v>
      </c>
      <c r="I20" s="58" t="s">
        <v>180</v>
      </c>
      <c r="J20" s="59" t="s">
        <v>181</v>
      </c>
      <c r="K20" s="58">
        <v>-6538</v>
      </c>
      <c r="L20" s="58" t="s">
        <v>152</v>
      </c>
      <c r="M20" s="59" t="s">
        <v>153</v>
      </c>
      <c r="N20" s="59"/>
      <c r="O20" s="60" t="s">
        <v>154</v>
      </c>
      <c r="P20" s="60" t="s">
        <v>167</v>
      </c>
    </row>
    <row r="21" spans="1:16" ht="12.75" customHeight="1" x14ac:dyDescent="0.2">
      <c r="A21" s="27" t="str">
        <f t="shared" si="0"/>
        <v> ORI 109 </v>
      </c>
      <c r="B21" s="2" t="str">
        <f t="shared" si="1"/>
        <v>I</v>
      </c>
      <c r="C21" s="27">
        <f t="shared" si="2"/>
        <v>40108.337</v>
      </c>
      <c r="D21" t="str">
        <f t="shared" si="3"/>
        <v>vis</v>
      </c>
      <c r="E21">
        <f>VLOOKUP(C21,Active!C$21:E$958,3,FALSE)</f>
        <v>-6516.9806503207328</v>
      </c>
      <c r="F21" s="2" t="s">
        <v>143</v>
      </c>
      <c r="G21" t="str">
        <f t="shared" si="4"/>
        <v>40108.337</v>
      </c>
      <c r="H21" s="27">
        <f t="shared" si="5"/>
        <v>-6517</v>
      </c>
      <c r="I21" s="58" t="s">
        <v>182</v>
      </c>
      <c r="J21" s="59" t="s">
        <v>183</v>
      </c>
      <c r="K21" s="58">
        <v>-6517</v>
      </c>
      <c r="L21" s="58" t="s">
        <v>172</v>
      </c>
      <c r="M21" s="59" t="s">
        <v>153</v>
      </c>
      <c r="N21" s="59"/>
      <c r="O21" s="60" t="s">
        <v>154</v>
      </c>
      <c r="P21" s="60" t="s">
        <v>167</v>
      </c>
    </row>
    <row r="22" spans="1:16" ht="12.75" customHeight="1" x14ac:dyDescent="0.2">
      <c r="A22" s="27" t="str">
        <f t="shared" si="0"/>
        <v> ORI 109 </v>
      </c>
      <c r="B22" s="2" t="str">
        <f t="shared" si="1"/>
        <v>I</v>
      </c>
      <c r="C22" s="27">
        <f t="shared" si="2"/>
        <v>40110.328999999998</v>
      </c>
      <c r="D22" t="str">
        <f t="shared" si="3"/>
        <v>vis</v>
      </c>
      <c r="E22">
        <f>VLOOKUP(C22,Active!C$21:E$958,3,FALSE)</f>
        <v>-6513.9817270425865</v>
      </c>
      <c r="F22" s="2" t="s">
        <v>143</v>
      </c>
      <c r="G22" t="str">
        <f t="shared" si="4"/>
        <v>40110.329</v>
      </c>
      <c r="H22" s="27">
        <f t="shared" si="5"/>
        <v>-6514</v>
      </c>
      <c r="I22" s="58" t="s">
        <v>184</v>
      </c>
      <c r="J22" s="59" t="s">
        <v>185</v>
      </c>
      <c r="K22" s="58">
        <v>-6514</v>
      </c>
      <c r="L22" s="58" t="s">
        <v>166</v>
      </c>
      <c r="M22" s="59" t="s">
        <v>153</v>
      </c>
      <c r="N22" s="59"/>
      <c r="O22" s="60" t="s">
        <v>154</v>
      </c>
      <c r="P22" s="60" t="s">
        <v>167</v>
      </c>
    </row>
    <row r="23" spans="1:16" ht="12.75" customHeight="1" x14ac:dyDescent="0.2">
      <c r="A23" s="27" t="str">
        <f t="shared" si="0"/>
        <v> ORI 114 </v>
      </c>
      <c r="B23" s="2" t="str">
        <f t="shared" si="1"/>
        <v>I</v>
      </c>
      <c r="C23" s="27">
        <f t="shared" si="2"/>
        <v>40402.595000000001</v>
      </c>
      <c r="D23" t="str">
        <f t="shared" si="3"/>
        <v>vis</v>
      </c>
      <c r="E23">
        <f>VLOOKUP(C23,Active!C$21:E$958,3,FALSE)</f>
        <v>-6073.9800649887165</v>
      </c>
      <c r="F23" s="2" t="s">
        <v>143</v>
      </c>
      <c r="G23" t="str">
        <f t="shared" si="4"/>
        <v>40402.595</v>
      </c>
      <c r="H23" s="27">
        <f t="shared" si="5"/>
        <v>-6074</v>
      </c>
      <c r="I23" s="58" t="s">
        <v>186</v>
      </c>
      <c r="J23" s="59" t="s">
        <v>187</v>
      </c>
      <c r="K23" s="58">
        <v>-6074</v>
      </c>
      <c r="L23" s="58" t="s">
        <v>172</v>
      </c>
      <c r="M23" s="59" t="s">
        <v>153</v>
      </c>
      <c r="N23" s="59"/>
      <c r="O23" s="60" t="s">
        <v>154</v>
      </c>
      <c r="P23" s="60" t="s">
        <v>188</v>
      </c>
    </row>
    <row r="24" spans="1:16" ht="12.75" customHeight="1" x14ac:dyDescent="0.2">
      <c r="A24" s="27" t="str">
        <f t="shared" si="0"/>
        <v> ORI 114 </v>
      </c>
      <c r="B24" s="2" t="str">
        <f t="shared" si="1"/>
        <v>I</v>
      </c>
      <c r="C24" s="27">
        <f t="shared" si="2"/>
        <v>40416.540999999997</v>
      </c>
      <c r="D24" t="str">
        <f t="shared" si="3"/>
        <v>vis</v>
      </c>
      <c r="E24">
        <f>VLOOKUP(C24,Active!C$21:E$958,3,FALSE)</f>
        <v>-6052.9845910745371</v>
      </c>
      <c r="F24" s="2" t="s">
        <v>143</v>
      </c>
      <c r="G24" t="str">
        <f t="shared" si="4"/>
        <v>40416.541</v>
      </c>
      <c r="H24" s="27">
        <f t="shared" si="5"/>
        <v>-6053</v>
      </c>
      <c r="I24" s="58" t="s">
        <v>189</v>
      </c>
      <c r="J24" s="59" t="s">
        <v>190</v>
      </c>
      <c r="K24" s="58">
        <v>-6053</v>
      </c>
      <c r="L24" s="58" t="s">
        <v>176</v>
      </c>
      <c r="M24" s="59" t="s">
        <v>153</v>
      </c>
      <c r="N24" s="59"/>
      <c r="O24" s="60" t="s">
        <v>154</v>
      </c>
      <c r="P24" s="60" t="s">
        <v>188</v>
      </c>
    </row>
    <row r="25" spans="1:16" ht="12.75" customHeight="1" x14ac:dyDescent="0.2">
      <c r="A25" s="27" t="str">
        <f t="shared" si="0"/>
        <v> ORI 114 </v>
      </c>
      <c r="B25" s="2" t="str">
        <f t="shared" si="1"/>
        <v>I</v>
      </c>
      <c r="C25" s="27">
        <f t="shared" si="2"/>
        <v>40418.536999999997</v>
      </c>
      <c r="D25" t="str">
        <f t="shared" si="3"/>
        <v>vis</v>
      </c>
      <c r="E25">
        <f>VLOOKUP(C25,Active!C$21:E$958,3,FALSE)</f>
        <v>-6049.9796458620967</v>
      </c>
      <c r="F25" s="2" t="s">
        <v>143</v>
      </c>
      <c r="G25" t="str">
        <f t="shared" si="4"/>
        <v>40418.537</v>
      </c>
      <c r="H25" s="27">
        <f t="shared" si="5"/>
        <v>-6050</v>
      </c>
      <c r="I25" s="58" t="s">
        <v>191</v>
      </c>
      <c r="J25" s="59" t="s">
        <v>192</v>
      </c>
      <c r="K25" s="58">
        <v>-6050</v>
      </c>
      <c r="L25" s="58" t="s">
        <v>179</v>
      </c>
      <c r="M25" s="59" t="s">
        <v>153</v>
      </c>
      <c r="N25" s="59"/>
      <c r="O25" s="60" t="s">
        <v>154</v>
      </c>
      <c r="P25" s="60" t="s">
        <v>188</v>
      </c>
    </row>
    <row r="26" spans="1:16" ht="12.75" customHeight="1" x14ac:dyDescent="0.2">
      <c r="A26" s="27" t="str">
        <f t="shared" si="0"/>
        <v> ORI 114 </v>
      </c>
      <c r="B26" s="2" t="str">
        <f t="shared" si="1"/>
        <v>I</v>
      </c>
      <c r="C26" s="27">
        <f t="shared" si="2"/>
        <v>40422.527999999998</v>
      </c>
      <c r="D26" t="str">
        <f t="shared" si="3"/>
        <v>vis</v>
      </c>
      <c r="E26">
        <f>VLOOKUP(C26,Active!C$21:E$958,3,FALSE)</f>
        <v>-6043.9712609207836</v>
      </c>
      <c r="F26" s="2" t="s">
        <v>143</v>
      </c>
      <c r="G26" t="str">
        <f t="shared" si="4"/>
        <v>40422.528</v>
      </c>
      <c r="H26" s="27">
        <f t="shared" si="5"/>
        <v>-6044</v>
      </c>
      <c r="I26" s="58" t="s">
        <v>193</v>
      </c>
      <c r="J26" s="59" t="s">
        <v>194</v>
      </c>
      <c r="K26" s="58">
        <v>-6044</v>
      </c>
      <c r="L26" s="58" t="s">
        <v>195</v>
      </c>
      <c r="M26" s="59" t="s">
        <v>153</v>
      </c>
      <c r="N26" s="59"/>
      <c r="O26" s="60" t="s">
        <v>154</v>
      </c>
      <c r="P26" s="60" t="s">
        <v>188</v>
      </c>
    </row>
    <row r="27" spans="1:16" ht="12.75" customHeight="1" x14ac:dyDescent="0.2">
      <c r="A27" s="27" t="str">
        <f t="shared" si="0"/>
        <v> ORI 114 </v>
      </c>
      <c r="B27" s="2" t="str">
        <f t="shared" si="1"/>
        <v>I</v>
      </c>
      <c r="C27" s="27">
        <f t="shared" si="2"/>
        <v>40424.512999999999</v>
      </c>
      <c r="D27" t="str">
        <f t="shared" si="3"/>
        <v>vis</v>
      </c>
      <c r="E27">
        <f>VLOOKUP(C27,Active!C$21:E$958,3,FALSE)</f>
        <v>-6040.9828760276487</v>
      </c>
      <c r="F27" s="2" t="s">
        <v>143</v>
      </c>
      <c r="G27" t="str">
        <f t="shared" si="4"/>
        <v>40424.513</v>
      </c>
      <c r="H27" s="27">
        <f t="shared" si="5"/>
        <v>-6041</v>
      </c>
      <c r="I27" s="58" t="s">
        <v>196</v>
      </c>
      <c r="J27" s="59" t="s">
        <v>197</v>
      </c>
      <c r="K27" s="58">
        <v>-6041</v>
      </c>
      <c r="L27" s="58" t="s">
        <v>198</v>
      </c>
      <c r="M27" s="59" t="s">
        <v>153</v>
      </c>
      <c r="N27" s="59"/>
      <c r="O27" s="60" t="s">
        <v>154</v>
      </c>
      <c r="P27" s="60" t="s">
        <v>188</v>
      </c>
    </row>
    <row r="28" spans="1:16" ht="12.75" customHeight="1" x14ac:dyDescent="0.2">
      <c r="A28" s="27" t="str">
        <f t="shared" si="0"/>
        <v> ORI 114 </v>
      </c>
      <c r="B28" s="2" t="str">
        <f t="shared" si="1"/>
        <v>I</v>
      </c>
      <c r="C28" s="27">
        <f t="shared" si="2"/>
        <v>40434.478000000003</v>
      </c>
      <c r="D28" t="str">
        <f t="shared" si="3"/>
        <v>vis</v>
      </c>
      <c r="E28">
        <f>VLOOKUP(C28,Active!C$21:E$958,3,FALSE)</f>
        <v>-6025.9807322190345</v>
      </c>
      <c r="F28" s="2" t="s">
        <v>143</v>
      </c>
      <c r="G28" t="str">
        <f t="shared" si="4"/>
        <v>40434.478</v>
      </c>
      <c r="H28" s="27">
        <f t="shared" si="5"/>
        <v>-6026</v>
      </c>
      <c r="I28" s="58" t="s">
        <v>199</v>
      </c>
      <c r="J28" s="59" t="s">
        <v>200</v>
      </c>
      <c r="K28" s="58">
        <v>-6026</v>
      </c>
      <c r="L28" s="58" t="s">
        <v>172</v>
      </c>
      <c r="M28" s="59" t="s">
        <v>153</v>
      </c>
      <c r="N28" s="59"/>
      <c r="O28" s="60" t="s">
        <v>154</v>
      </c>
      <c r="P28" s="60" t="s">
        <v>188</v>
      </c>
    </row>
    <row r="29" spans="1:16" ht="12.75" customHeight="1" x14ac:dyDescent="0.2">
      <c r="A29" s="27" t="str">
        <f t="shared" si="0"/>
        <v> ORI 115 </v>
      </c>
      <c r="B29" s="2" t="str">
        <f t="shared" si="1"/>
        <v>I</v>
      </c>
      <c r="C29" s="27">
        <f t="shared" si="2"/>
        <v>40442.442999999999</v>
      </c>
      <c r="D29" t="str">
        <f t="shared" si="3"/>
        <v>vis</v>
      </c>
      <c r="E29">
        <f>VLOOKUP(C29,Active!C$21:E$958,3,FALSE)</f>
        <v>-6013.9895555571666</v>
      </c>
      <c r="F29" s="2" t="s">
        <v>143</v>
      </c>
      <c r="G29" t="str">
        <f t="shared" si="4"/>
        <v>40442.443</v>
      </c>
      <c r="H29" s="27">
        <f t="shared" si="5"/>
        <v>-6014</v>
      </c>
      <c r="I29" s="58" t="s">
        <v>201</v>
      </c>
      <c r="J29" s="59" t="s">
        <v>202</v>
      </c>
      <c r="K29" s="58">
        <v>-6014</v>
      </c>
      <c r="L29" s="58" t="s">
        <v>203</v>
      </c>
      <c r="M29" s="59" t="s">
        <v>153</v>
      </c>
      <c r="N29" s="59"/>
      <c r="O29" s="60" t="s">
        <v>154</v>
      </c>
      <c r="P29" s="60" t="s">
        <v>204</v>
      </c>
    </row>
    <row r="30" spans="1:16" ht="12.75" customHeight="1" x14ac:dyDescent="0.2">
      <c r="A30" s="27" t="str">
        <f t="shared" si="0"/>
        <v> ORI 115 </v>
      </c>
      <c r="B30" s="2" t="str">
        <f t="shared" si="1"/>
        <v>I</v>
      </c>
      <c r="C30" s="27">
        <f t="shared" si="2"/>
        <v>40464.366999999998</v>
      </c>
      <c r="D30" t="str">
        <f t="shared" si="3"/>
        <v>vis</v>
      </c>
      <c r="E30">
        <f>VLOOKUP(C30,Active!C$21:E$958,3,FALSE)</f>
        <v>-5980.9833336946558</v>
      </c>
      <c r="F30" s="2" t="s">
        <v>143</v>
      </c>
      <c r="G30" t="str">
        <f t="shared" si="4"/>
        <v>40464.367</v>
      </c>
      <c r="H30" s="27">
        <f t="shared" si="5"/>
        <v>-5981</v>
      </c>
      <c r="I30" s="58" t="s">
        <v>205</v>
      </c>
      <c r="J30" s="59" t="s">
        <v>206</v>
      </c>
      <c r="K30" s="58">
        <v>-5981</v>
      </c>
      <c r="L30" s="58" t="s">
        <v>198</v>
      </c>
      <c r="M30" s="59" t="s">
        <v>153</v>
      </c>
      <c r="N30" s="59"/>
      <c r="O30" s="60" t="s">
        <v>154</v>
      </c>
      <c r="P30" s="60" t="s">
        <v>204</v>
      </c>
    </row>
    <row r="31" spans="1:16" ht="12.75" customHeight="1" x14ac:dyDescent="0.2">
      <c r="A31" s="27" t="str">
        <f t="shared" si="0"/>
        <v> ORI 115 </v>
      </c>
      <c r="B31" s="2" t="str">
        <f t="shared" si="1"/>
        <v>I</v>
      </c>
      <c r="C31" s="27">
        <f t="shared" si="2"/>
        <v>40466.360999999997</v>
      </c>
      <c r="D31" t="str">
        <f t="shared" si="3"/>
        <v>vis</v>
      </c>
      <c r="E31">
        <f>VLOOKUP(C31,Active!C$21:E$958,3,FALSE)</f>
        <v>-5977.9813994493625</v>
      </c>
      <c r="F31" s="2" t="s">
        <v>143</v>
      </c>
      <c r="G31" t="str">
        <f t="shared" si="4"/>
        <v>40466.361</v>
      </c>
      <c r="H31" s="27">
        <f t="shared" si="5"/>
        <v>-5978</v>
      </c>
      <c r="I31" s="58" t="s">
        <v>207</v>
      </c>
      <c r="J31" s="59" t="s">
        <v>208</v>
      </c>
      <c r="K31" s="58">
        <v>-5978</v>
      </c>
      <c r="L31" s="58" t="s">
        <v>166</v>
      </c>
      <c r="M31" s="59" t="s">
        <v>153</v>
      </c>
      <c r="N31" s="59"/>
      <c r="O31" s="60" t="s">
        <v>209</v>
      </c>
      <c r="P31" s="60" t="s">
        <v>204</v>
      </c>
    </row>
    <row r="32" spans="1:16" ht="12.75" customHeight="1" x14ac:dyDescent="0.2">
      <c r="A32" s="27" t="str">
        <f t="shared" si="0"/>
        <v> ORI 115 </v>
      </c>
      <c r="B32" s="2" t="str">
        <f t="shared" si="1"/>
        <v>I</v>
      </c>
      <c r="C32" s="27">
        <f t="shared" si="2"/>
        <v>40466.364000000001</v>
      </c>
      <c r="D32" t="str">
        <f t="shared" si="3"/>
        <v>vis</v>
      </c>
      <c r="E32">
        <f>VLOOKUP(C32,Active!C$21:E$958,3,FALSE)</f>
        <v>-5977.976882998636</v>
      </c>
      <c r="F32" s="2" t="s">
        <v>143</v>
      </c>
      <c r="G32" t="str">
        <f t="shared" si="4"/>
        <v>40466.364</v>
      </c>
      <c r="H32" s="27">
        <f t="shared" si="5"/>
        <v>-5978</v>
      </c>
      <c r="I32" s="58" t="s">
        <v>210</v>
      </c>
      <c r="J32" s="59" t="s">
        <v>211</v>
      </c>
      <c r="K32" s="58">
        <v>-5978</v>
      </c>
      <c r="L32" s="58" t="s">
        <v>212</v>
      </c>
      <c r="M32" s="59" t="s">
        <v>153</v>
      </c>
      <c r="N32" s="59"/>
      <c r="O32" s="60" t="s">
        <v>213</v>
      </c>
      <c r="P32" s="60" t="s">
        <v>204</v>
      </c>
    </row>
    <row r="33" spans="1:16" ht="12.75" customHeight="1" x14ac:dyDescent="0.2">
      <c r="A33" s="27" t="str">
        <f t="shared" si="0"/>
        <v> ORI 115 </v>
      </c>
      <c r="B33" s="2" t="str">
        <f t="shared" si="1"/>
        <v>I</v>
      </c>
      <c r="C33" s="27">
        <f t="shared" si="2"/>
        <v>40478.311999999998</v>
      </c>
      <c r="D33" t="str">
        <f t="shared" si="3"/>
        <v>vis</v>
      </c>
      <c r="E33">
        <f>VLOOKUP(C33,Active!C$21:E$958,3,FALSE)</f>
        <v>-5959.989365264044</v>
      </c>
      <c r="F33" s="2" t="s">
        <v>143</v>
      </c>
      <c r="G33" t="str">
        <f t="shared" si="4"/>
        <v>40478.312</v>
      </c>
      <c r="H33" s="27">
        <f t="shared" si="5"/>
        <v>-5960</v>
      </c>
      <c r="I33" s="58" t="s">
        <v>214</v>
      </c>
      <c r="J33" s="59" t="s">
        <v>215</v>
      </c>
      <c r="K33" s="58">
        <v>-5960</v>
      </c>
      <c r="L33" s="58" t="s">
        <v>203</v>
      </c>
      <c r="M33" s="59" t="s">
        <v>153</v>
      </c>
      <c r="N33" s="59"/>
      <c r="O33" s="60" t="s">
        <v>154</v>
      </c>
      <c r="P33" s="60" t="s">
        <v>204</v>
      </c>
    </row>
    <row r="34" spans="1:16" ht="12.75" customHeight="1" x14ac:dyDescent="0.2">
      <c r="A34" s="27" t="str">
        <f t="shared" si="0"/>
        <v> ORI 120 </v>
      </c>
      <c r="B34" s="2" t="str">
        <f t="shared" si="1"/>
        <v>I</v>
      </c>
      <c r="C34" s="27">
        <f t="shared" si="2"/>
        <v>40772.567999999999</v>
      </c>
      <c r="D34" t="str">
        <f t="shared" si="3"/>
        <v>vis</v>
      </c>
      <c r="E34">
        <f>VLOOKUP(C34,Active!C$21:E$958,3,FALSE)</f>
        <v>-5516.9917908991756</v>
      </c>
      <c r="F34" s="2" t="s">
        <v>143</v>
      </c>
      <c r="G34" t="str">
        <f t="shared" si="4"/>
        <v>40772.568</v>
      </c>
      <c r="H34" s="27">
        <f t="shared" si="5"/>
        <v>-5517</v>
      </c>
      <c r="I34" s="58" t="s">
        <v>216</v>
      </c>
      <c r="J34" s="59" t="s">
        <v>217</v>
      </c>
      <c r="K34" s="58">
        <v>-5517</v>
      </c>
      <c r="L34" s="58" t="s">
        <v>218</v>
      </c>
      <c r="M34" s="59" t="s">
        <v>153</v>
      </c>
      <c r="N34" s="59"/>
      <c r="O34" s="60" t="s">
        <v>154</v>
      </c>
      <c r="P34" s="60" t="s">
        <v>219</v>
      </c>
    </row>
    <row r="35" spans="1:16" ht="12.75" customHeight="1" x14ac:dyDescent="0.2">
      <c r="A35" s="27" t="str">
        <f t="shared" si="0"/>
        <v> ORI 120 </v>
      </c>
      <c r="B35" s="2" t="str">
        <f t="shared" si="1"/>
        <v>I</v>
      </c>
      <c r="C35" s="27">
        <f t="shared" si="2"/>
        <v>40774.565000000002</v>
      </c>
      <c r="D35" t="str">
        <f t="shared" si="3"/>
        <v>vis</v>
      </c>
      <c r="E35">
        <f>VLOOKUP(C35,Active!C$21:E$958,3,FALSE)</f>
        <v>-5513.9853402031558</v>
      </c>
      <c r="F35" s="2" t="s">
        <v>143</v>
      </c>
      <c r="G35" t="str">
        <f t="shared" si="4"/>
        <v>40774.565</v>
      </c>
      <c r="H35" s="27">
        <f t="shared" si="5"/>
        <v>-5514</v>
      </c>
      <c r="I35" s="58" t="s">
        <v>220</v>
      </c>
      <c r="J35" s="59" t="s">
        <v>221</v>
      </c>
      <c r="K35" s="58">
        <v>-5514</v>
      </c>
      <c r="L35" s="58" t="s">
        <v>176</v>
      </c>
      <c r="M35" s="59" t="s">
        <v>153</v>
      </c>
      <c r="N35" s="59"/>
      <c r="O35" s="60" t="s">
        <v>154</v>
      </c>
      <c r="P35" s="60" t="s">
        <v>219</v>
      </c>
    </row>
    <row r="36" spans="1:16" ht="12.75" customHeight="1" x14ac:dyDescent="0.2">
      <c r="A36" s="27" t="str">
        <f t="shared" si="0"/>
        <v> ORI 120 </v>
      </c>
      <c r="B36" s="2" t="str">
        <f t="shared" si="1"/>
        <v>I</v>
      </c>
      <c r="C36" s="27">
        <f t="shared" si="2"/>
        <v>40780.550999999999</v>
      </c>
      <c r="D36" t="str">
        <f t="shared" si="3"/>
        <v>vis</v>
      </c>
      <c r="E36">
        <f>VLOOKUP(C36,Active!C$21:E$958,3,FALSE)</f>
        <v>-5504.9735155329818</v>
      </c>
      <c r="F36" s="2" t="s">
        <v>143</v>
      </c>
      <c r="G36" t="str">
        <f t="shared" si="4"/>
        <v>40780.551</v>
      </c>
      <c r="H36" s="27">
        <f t="shared" si="5"/>
        <v>-5505</v>
      </c>
      <c r="I36" s="58" t="s">
        <v>222</v>
      </c>
      <c r="J36" s="59" t="s">
        <v>223</v>
      </c>
      <c r="K36" s="58">
        <v>-5505</v>
      </c>
      <c r="L36" s="58" t="s">
        <v>224</v>
      </c>
      <c r="M36" s="59" t="s">
        <v>153</v>
      </c>
      <c r="N36" s="59"/>
      <c r="O36" s="60" t="s">
        <v>154</v>
      </c>
      <c r="P36" s="60" t="s">
        <v>219</v>
      </c>
    </row>
    <row r="37" spans="1:16" ht="12.75" customHeight="1" x14ac:dyDescent="0.2">
      <c r="A37" s="27" t="str">
        <f t="shared" si="0"/>
        <v> ORI 120 </v>
      </c>
      <c r="B37" s="2" t="str">
        <f t="shared" si="1"/>
        <v>I</v>
      </c>
      <c r="C37" s="27">
        <f t="shared" si="2"/>
        <v>40796.487999999998</v>
      </c>
      <c r="D37" t="str">
        <f t="shared" si="3"/>
        <v>vis</v>
      </c>
      <c r="E37">
        <f>VLOOKUP(C37,Active!C$21:E$958,3,FALSE)</f>
        <v>-5480.9806238242245</v>
      </c>
      <c r="F37" s="2" t="s">
        <v>143</v>
      </c>
      <c r="G37" t="str">
        <f t="shared" si="4"/>
        <v>40796.488</v>
      </c>
      <c r="H37" s="27">
        <f t="shared" si="5"/>
        <v>-5481</v>
      </c>
      <c r="I37" s="58" t="s">
        <v>225</v>
      </c>
      <c r="J37" s="59" t="s">
        <v>226</v>
      </c>
      <c r="K37" s="58">
        <v>-5481</v>
      </c>
      <c r="L37" s="58" t="s">
        <v>172</v>
      </c>
      <c r="M37" s="59" t="s">
        <v>153</v>
      </c>
      <c r="N37" s="59"/>
      <c r="O37" s="60" t="s">
        <v>154</v>
      </c>
      <c r="P37" s="60" t="s">
        <v>219</v>
      </c>
    </row>
    <row r="38" spans="1:16" ht="12.75" customHeight="1" x14ac:dyDescent="0.2">
      <c r="A38" s="27" t="str">
        <f t="shared" si="0"/>
        <v> ORI 120 </v>
      </c>
      <c r="B38" s="2" t="str">
        <f t="shared" si="1"/>
        <v>I</v>
      </c>
      <c r="C38" s="27">
        <f t="shared" si="2"/>
        <v>40804.457999999999</v>
      </c>
      <c r="D38" t="str">
        <f t="shared" si="3"/>
        <v>vis</v>
      </c>
      <c r="E38">
        <f>VLOOKUP(C38,Active!C$21:E$958,3,FALSE)</f>
        <v>-5468.9819197444831</v>
      </c>
      <c r="F38" s="2" t="s">
        <v>143</v>
      </c>
      <c r="G38" t="str">
        <f t="shared" si="4"/>
        <v>40804.458</v>
      </c>
      <c r="H38" s="27">
        <f t="shared" si="5"/>
        <v>-5469</v>
      </c>
      <c r="I38" s="58" t="s">
        <v>227</v>
      </c>
      <c r="J38" s="59" t="s">
        <v>228</v>
      </c>
      <c r="K38" s="58">
        <v>-5469</v>
      </c>
      <c r="L38" s="58" t="s">
        <v>166</v>
      </c>
      <c r="M38" s="59" t="s">
        <v>153</v>
      </c>
      <c r="N38" s="59"/>
      <c r="O38" s="60" t="s">
        <v>154</v>
      </c>
      <c r="P38" s="60" t="s">
        <v>219</v>
      </c>
    </row>
    <row r="39" spans="1:16" ht="12.75" customHeight="1" x14ac:dyDescent="0.2">
      <c r="A39" s="27" t="str">
        <f t="shared" si="0"/>
        <v> ORI 120 </v>
      </c>
      <c r="B39" s="2" t="str">
        <f t="shared" si="1"/>
        <v>I</v>
      </c>
      <c r="C39" s="27">
        <f t="shared" si="2"/>
        <v>40806.453000000001</v>
      </c>
      <c r="D39" t="str">
        <f t="shared" si="3"/>
        <v>vis</v>
      </c>
      <c r="E39">
        <f>VLOOKUP(C39,Active!C$21:E$958,3,FALSE)</f>
        <v>-5465.9784800156103</v>
      </c>
      <c r="F39" s="2" t="s">
        <v>143</v>
      </c>
      <c r="G39" t="str">
        <f t="shared" si="4"/>
        <v>40806.453</v>
      </c>
      <c r="H39" s="27">
        <f t="shared" si="5"/>
        <v>-5466</v>
      </c>
      <c r="I39" s="58" t="s">
        <v>229</v>
      </c>
      <c r="J39" s="59" t="s">
        <v>230</v>
      </c>
      <c r="K39" s="58">
        <v>-5466</v>
      </c>
      <c r="L39" s="58" t="s">
        <v>179</v>
      </c>
      <c r="M39" s="59" t="s">
        <v>153</v>
      </c>
      <c r="N39" s="59"/>
      <c r="O39" s="60" t="s">
        <v>154</v>
      </c>
      <c r="P39" s="60" t="s">
        <v>219</v>
      </c>
    </row>
    <row r="40" spans="1:16" ht="12.75" customHeight="1" x14ac:dyDescent="0.2">
      <c r="A40" s="27" t="str">
        <f t="shared" si="0"/>
        <v> ORI 121 </v>
      </c>
      <c r="B40" s="2" t="str">
        <f t="shared" si="1"/>
        <v>I</v>
      </c>
      <c r="C40" s="27">
        <f t="shared" si="2"/>
        <v>40824.39</v>
      </c>
      <c r="D40" t="str">
        <f t="shared" si="3"/>
        <v>vis</v>
      </c>
      <c r="E40">
        <f>VLOOKUP(C40,Active!C$21:E$958,3,FALSE)</f>
        <v>-5438.9746211601177</v>
      </c>
      <c r="F40" s="2" t="s">
        <v>143</v>
      </c>
      <c r="G40" t="str">
        <f t="shared" si="4"/>
        <v>40824.390</v>
      </c>
      <c r="H40" s="27">
        <f t="shared" si="5"/>
        <v>-5439</v>
      </c>
      <c r="I40" s="58" t="s">
        <v>231</v>
      </c>
      <c r="J40" s="59" t="s">
        <v>232</v>
      </c>
      <c r="K40" s="58">
        <v>-5439</v>
      </c>
      <c r="L40" s="58" t="s">
        <v>233</v>
      </c>
      <c r="M40" s="59" t="s">
        <v>153</v>
      </c>
      <c r="N40" s="59"/>
      <c r="O40" s="60" t="s">
        <v>234</v>
      </c>
      <c r="P40" s="60" t="s">
        <v>235</v>
      </c>
    </row>
    <row r="41" spans="1:16" ht="12.75" customHeight="1" x14ac:dyDescent="0.2">
      <c r="A41" s="27" t="str">
        <f t="shared" si="0"/>
        <v>IBVS 530 </v>
      </c>
      <c r="B41" s="2" t="str">
        <f t="shared" si="1"/>
        <v>I</v>
      </c>
      <c r="C41" s="27">
        <f t="shared" si="2"/>
        <v>40826.375999999997</v>
      </c>
      <c r="D41" t="str">
        <f t="shared" si="3"/>
        <v>vis</v>
      </c>
      <c r="E41">
        <f>VLOOKUP(C41,Active!C$21:E$958,3,FALSE)</f>
        <v>-5435.9847307834143</v>
      </c>
      <c r="F41" s="2" t="s">
        <v>143</v>
      </c>
      <c r="G41" t="str">
        <f t="shared" si="4"/>
        <v>40826.376</v>
      </c>
      <c r="H41" s="27">
        <f t="shared" si="5"/>
        <v>-5436</v>
      </c>
      <c r="I41" s="58" t="s">
        <v>236</v>
      </c>
      <c r="J41" s="59" t="s">
        <v>237</v>
      </c>
      <c r="K41" s="58">
        <v>-5436</v>
      </c>
      <c r="L41" s="58" t="s">
        <v>176</v>
      </c>
      <c r="M41" s="59" t="s">
        <v>238</v>
      </c>
      <c r="N41" s="59" t="s">
        <v>239</v>
      </c>
      <c r="O41" s="60" t="s">
        <v>240</v>
      </c>
      <c r="P41" s="61" t="s">
        <v>241</v>
      </c>
    </row>
    <row r="42" spans="1:16" ht="12.75" customHeight="1" x14ac:dyDescent="0.2">
      <c r="A42" s="27" t="str">
        <f t="shared" si="0"/>
        <v> ORI 121 </v>
      </c>
      <c r="B42" s="2" t="str">
        <f t="shared" si="1"/>
        <v>I</v>
      </c>
      <c r="C42" s="27">
        <f t="shared" si="2"/>
        <v>40832.358</v>
      </c>
      <c r="D42" t="str">
        <f t="shared" si="3"/>
        <v>vis</v>
      </c>
      <c r="E42">
        <f>VLOOKUP(C42,Active!C$21:E$958,3,FALSE)</f>
        <v>-5426.9789280475234</v>
      </c>
      <c r="F42" s="2" t="s">
        <v>143</v>
      </c>
      <c r="G42" t="str">
        <f t="shared" si="4"/>
        <v>40832.358</v>
      </c>
      <c r="H42" s="27">
        <f t="shared" si="5"/>
        <v>-5427</v>
      </c>
      <c r="I42" s="58" t="s">
        <v>242</v>
      </c>
      <c r="J42" s="59" t="s">
        <v>243</v>
      </c>
      <c r="K42" s="58">
        <v>-5427</v>
      </c>
      <c r="L42" s="58" t="s">
        <v>179</v>
      </c>
      <c r="M42" s="59" t="s">
        <v>153</v>
      </c>
      <c r="N42" s="59"/>
      <c r="O42" s="60" t="s">
        <v>244</v>
      </c>
      <c r="P42" s="60" t="s">
        <v>235</v>
      </c>
    </row>
    <row r="43" spans="1:16" ht="12.75" customHeight="1" x14ac:dyDescent="0.2">
      <c r="A43" s="27" t="str">
        <f t="shared" si="0"/>
        <v> ORI 121 </v>
      </c>
      <c r="B43" s="2" t="str">
        <f t="shared" si="1"/>
        <v>I</v>
      </c>
      <c r="C43" s="27">
        <f t="shared" si="2"/>
        <v>40836.338000000003</v>
      </c>
      <c r="D43" t="str">
        <f t="shared" si="3"/>
        <v>vis</v>
      </c>
      <c r="E43">
        <f>VLOOKUP(C43,Active!C$21:E$958,3,FALSE)</f>
        <v>-5420.9871034255157</v>
      </c>
      <c r="F43" s="2" t="s">
        <v>143</v>
      </c>
      <c r="G43" t="str">
        <f t="shared" si="4"/>
        <v>40836.338</v>
      </c>
      <c r="H43" s="27">
        <f t="shared" si="5"/>
        <v>-5421</v>
      </c>
      <c r="I43" s="58" t="s">
        <v>245</v>
      </c>
      <c r="J43" s="59" t="s">
        <v>246</v>
      </c>
      <c r="K43" s="58">
        <v>-5421</v>
      </c>
      <c r="L43" s="58" t="s">
        <v>163</v>
      </c>
      <c r="M43" s="59" t="s">
        <v>153</v>
      </c>
      <c r="N43" s="59"/>
      <c r="O43" s="60" t="s">
        <v>154</v>
      </c>
      <c r="P43" s="60" t="s">
        <v>235</v>
      </c>
    </row>
    <row r="44" spans="1:16" ht="12.75" customHeight="1" x14ac:dyDescent="0.2">
      <c r="A44" s="27" t="str">
        <f t="shared" si="0"/>
        <v> ORI 121 </v>
      </c>
      <c r="B44" s="2" t="str">
        <f t="shared" si="1"/>
        <v>I</v>
      </c>
      <c r="C44" s="27">
        <f t="shared" si="2"/>
        <v>40848.294000000002</v>
      </c>
      <c r="D44" t="str">
        <f t="shared" si="3"/>
        <v>vis</v>
      </c>
      <c r="E44">
        <f>VLOOKUP(C44,Active!C$21:E$958,3,FALSE)</f>
        <v>-5402.9875418223346</v>
      </c>
      <c r="F44" s="2" t="s">
        <v>143</v>
      </c>
      <c r="G44" t="str">
        <f t="shared" si="4"/>
        <v>40848.294</v>
      </c>
      <c r="H44" s="27">
        <f t="shared" si="5"/>
        <v>-5403</v>
      </c>
      <c r="I44" s="58" t="s">
        <v>247</v>
      </c>
      <c r="J44" s="59" t="s">
        <v>248</v>
      </c>
      <c r="K44" s="58">
        <v>-5403</v>
      </c>
      <c r="L44" s="58" t="s">
        <v>152</v>
      </c>
      <c r="M44" s="59" t="s">
        <v>153</v>
      </c>
      <c r="N44" s="59"/>
      <c r="O44" s="60" t="s">
        <v>154</v>
      </c>
      <c r="P44" s="60" t="s">
        <v>235</v>
      </c>
    </row>
    <row r="45" spans="1:16" ht="12.75" customHeight="1" x14ac:dyDescent="0.2">
      <c r="A45" s="27" t="str">
        <f t="shared" si="0"/>
        <v> ORI 121 </v>
      </c>
      <c r="B45" s="2" t="str">
        <f t="shared" si="1"/>
        <v>I</v>
      </c>
      <c r="C45" s="27">
        <f t="shared" si="2"/>
        <v>40850.300999999999</v>
      </c>
      <c r="D45" t="str">
        <f t="shared" si="3"/>
        <v>vis</v>
      </c>
      <c r="E45">
        <f>VLOOKUP(C45,Active!C$21:E$958,3,FALSE)</f>
        <v>-5399.9660362905897</v>
      </c>
      <c r="F45" s="2" t="s">
        <v>143</v>
      </c>
      <c r="G45" t="str">
        <f t="shared" si="4"/>
        <v>40850.301</v>
      </c>
      <c r="H45" s="27">
        <f t="shared" si="5"/>
        <v>-5400</v>
      </c>
      <c r="I45" s="58" t="s">
        <v>249</v>
      </c>
      <c r="J45" s="59" t="s">
        <v>250</v>
      </c>
      <c r="K45" s="58">
        <v>-5400</v>
      </c>
      <c r="L45" s="58" t="s">
        <v>251</v>
      </c>
      <c r="M45" s="59" t="s">
        <v>153</v>
      </c>
      <c r="N45" s="59"/>
      <c r="O45" s="60" t="s">
        <v>252</v>
      </c>
      <c r="P45" s="60" t="s">
        <v>235</v>
      </c>
    </row>
    <row r="46" spans="1:16" ht="12.75" customHeight="1" x14ac:dyDescent="0.2">
      <c r="A46" s="27" t="str">
        <f t="shared" si="0"/>
        <v> ORI 126 </v>
      </c>
      <c r="B46" s="2" t="str">
        <f t="shared" si="1"/>
        <v>I</v>
      </c>
      <c r="C46" s="27">
        <f t="shared" si="2"/>
        <v>41148.534</v>
      </c>
      <c r="D46" t="str">
        <f t="shared" si="3"/>
        <v>vis</v>
      </c>
      <c r="E46">
        <f>VLOOKUP(C46,Active!C$21:E$958,3,FALSE)</f>
        <v>-4950.9811537544392</v>
      </c>
      <c r="F46" s="2" t="s">
        <v>143</v>
      </c>
      <c r="G46" t="str">
        <f t="shared" si="4"/>
        <v>41148.534</v>
      </c>
      <c r="H46" s="27">
        <f t="shared" si="5"/>
        <v>-4951</v>
      </c>
      <c r="I46" s="58" t="s">
        <v>253</v>
      </c>
      <c r="J46" s="59" t="s">
        <v>254</v>
      </c>
      <c r="K46" s="58">
        <v>-4951</v>
      </c>
      <c r="L46" s="58" t="s">
        <v>172</v>
      </c>
      <c r="M46" s="59" t="s">
        <v>153</v>
      </c>
      <c r="N46" s="59"/>
      <c r="O46" s="60" t="s">
        <v>154</v>
      </c>
      <c r="P46" s="60" t="s">
        <v>255</v>
      </c>
    </row>
    <row r="47" spans="1:16" ht="12.75" customHeight="1" x14ac:dyDescent="0.2">
      <c r="A47" s="27" t="str">
        <f t="shared" si="0"/>
        <v>IBVS 647 </v>
      </c>
      <c r="B47" s="2" t="str">
        <f t="shared" si="1"/>
        <v>I</v>
      </c>
      <c r="C47" s="27">
        <f t="shared" si="2"/>
        <v>41156.500599999999</v>
      </c>
      <c r="D47" t="str">
        <f t="shared" si="3"/>
        <v>vis</v>
      </c>
      <c r="E47">
        <f>VLOOKUP(C47,Active!C$21:E$958,3,FALSE)</f>
        <v>-4938.9875683188493</v>
      </c>
      <c r="F47" s="2" t="s">
        <v>143</v>
      </c>
      <c r="G47" t="str">
        <f t="shared" si="4"/>
        <v>41156.5006</v>
      </c>
      <c r="H47" s="27">
        <f t="shared" si="5"/>
        <v>-4939</v>
      </c>
      <c r="I47" s="58" t="s">
        <v>256</v>
      </c>
      <c r="J47" s="59" t="s">
        <v>257</v>
      </c>
      <c r="K47" s="58">
        <v>-4939</v>
      </c>
      <c r="L47" s="58" t="s">
        <v>258</v>
      </c>
      <c r="M47" s="59" t="s">
        <v>238</v>
      </c>
      <c r="N47" s="59" t="s">
        <v>239</v>
      </c>
      <c r="O47" s="60" t="s">
        <v>259</v>
      </c>
      <c r="P47" s="61" t="s">
        <v>260</v>
      </c>
    </row>
    <row r="48" spans="1:16" ht="12.75" customHeight="1" x14ac:dyDescent="0.2">
      <c r="A48" s="27" t="str">
        <f t="shared" si="0"/>
        <v> ORI 126 </v>
      </c>
      <c r="B48" s="2" t="str">
        <f t="shared" si="1"/>
        <v>I</v>
      </c>
      <c r="C48" s="27">
        <f t="shared" si="2"/>
        <v>41162.476999999999</v>
      </c>
      <c r="D48" t="str">
        <f t="shared" si="3"/>
        <v>vis</v>
      </c>
      <c r="E48">
        <f>VLOOKUP(C48,Active!C$21:E$958,3,FALSE)</f>
        <v>-4929.9901962909753</v>
      </c>
      <c r="F48" s="2" t="s">
        <v>143</v>
      </c>
      <c r="G48" t="str">
        <f t="shared" si="4"/>
        <v>41162.477</v>
      </c>
      <c r="H48" s="27">
        <f t="shared" si="5"/>
        <v>-4930</v>
      </c>
      <c r="I48" s="58" t="s">
        <v>261</v>
      </c>
      <c r="J48" s="59" t="s">
        <v>262</v>
      </c>
      <c r="K48" s="58">
        <v>-4930</v>
      </c>
      <c r="L48" s="58" t="s">
        <v>203</v>
      </c>
      <c r="M48" s="59" t="s">
        <v>153</v>
      </c>
      <c r="N48" s="59"/>
      <c r="O48" s="60" t="s">
        <v>252</v>
      </c>
      <c r="P48" s="60" t="s">
        <v>255</v>
      </c>
    </row>
    <row r="49" spans="1:16" ht="12.75" customHeight="1" x14ac:dyDescent="0.2">
      <c r="A49" s="27" t="str">
        <f t="shared" si="0"/>
        <v> ORI 126 </v>
      </c>
      <c r="B49" s="2" t="str">
        <f t="shared" si="1"/>
        <v>I</v>
      </c>
      <c r="C49" s="27">
        <f t="shared" si="2"/>
        <v>41162.483999999997</v>
      </c>
      <c r="D49" t="str">
        <f t="shared" si="3"/>
        <v>vis</v>
      </c>
      <c r="E49">
        <f>VLOOKUP(C49,Active!C$21:E$958,3,FALSE)</f>
        <v>-4929.9796579059648</v>
      </c>
      <c r="F49" s="2" t="s">
        <v>143</v>
      </c>
      <c r="G49" t="str">
        <f t="shared" si="4"/>
        <v>41162.484</v>
      </c>
      <c r="H49" s="27">
        <f t="shared" si="5"/>
        <v>-4930</v>
      </c>
      <c r="I49" s="58" t="s">
        <v>263</v>
      </c>
      <c r="J49" s="59" t="s">
        <v>264</v>
      </c>
      <c r="K49" s="58">
        <v>-4930</v>
      </c>
      <c r="L49" s="58" t="s">
        <v>179</v>
      </c>
      <c r="M49" s="59" t="s">
        <v>153</v>
      </c>
      <c r="N49" s="59"/>
      <c r="O49" s="60" t="s">
        <v>154</v>
      </c>
      <c r="P49" s="60" t="s">
        <v>255</v>
      </c>
    </row>
    <row r="50" spans="1:16" ht="12.75" customHeight="1" x14ac:dyDescent="0.2">
      <c r="A50" s="27" t="str">
        <f t="shared" si="0"/>
        <v> ORI 126 </v>
      </c>
      <c r="B50" s="2" t="str">
        <f t="shared" si="1"/>
        <v>I</v>
      </c>
      <c r="C50" s="27">
        <f t="shared" si="2"/>
        <v>41176.444000000003</v>
      </c>
      <c r="D50" t="str">
        <f t="shared" si="3"/>
        <v>vis</v>
      </c>
      <c r="E50">
        <f>VLOOKUP(C50,Active!C$21:E$958,3,FALSE)</f>
        <v>-4908.9631072217435</v>
      </c>
      <c r="F50" s="2" t="s">
        <v>143</v>
      </c>
      <c r="G50" t="str">
        <f t="shared" si="4"/>
        <v>41176.444</v>
      </c>
      <c r="H50" s="27">
        <f t="shared" si="5"/>
        <v>-4909</v>
      </c>
      <c r="I50" s="58" t="s">
        <v>265</v>
      </c>
      <c r="J50" s="59" t="s">
        <v>266</v>
      </c>
      <c r="K50" s="58">
        <v>-4909</v>
      </c>
      <c r="L50" s="58" t="s">
        <v>267</v>
      </c>
      <c r="M50" s="59" t="s">
        <v>153</v>
      </c>
      <c r="N50" s="59"/>
      <c r="O50" s="60" t="s">
        <v>154</v>
      </c>
      <c r="P50" s="60" t="s">
        <v>255</v>
      </c>
    </row>
    <row r="51" spans="1:16" ht="12.75" customHeight="1" x14ac:dyDescent="0.2">
      <c r="A51" s="27" t="str">
        <f t="shared" si="0"/>
        <v> ORI 126 </v>
      </c>
      <c r="B51" s="2" t="str">
        <f t="shared" si="1"/>
        <v>I</v>
      </c>
      <c r="C51" s="27">
        <f t="shared" si="2"/>
        <v>41178.430999999997</v>
      </c>
      <c r="D51" t="str">
        <f t="shared" si="3"/>
        <v>vis</v>
      </c>
      <c r="E51">
        <f>VLOOKUP(C51,Active!C$21:E$958,3,FALSE)</f>
        <v>-4905.9717113614715</v>
      </c>
      <c r="F51" s="2" t="s">
        <v>143</v>
      </c>
      <c r="G51" t="str">
        <f t="shared" si="4"/>
        <v>41178.431</v>
      </c>
      <c r="H51" s="27">
        <f t="shared" si="5"/>
        <v>-4906</v>
      </c>
      <c r="I51" s="58" t="s">
        <v>268</v>
      </c>
      <c r="J51" s="59" t="s">
        <v>269</v>
      </c>
      <c r="K51" s="58">
        <v>-4906</v>
      </c>
      <c r="L51" s="58" t="s">
        <v>195</v>
      </c>
      <c r="M51" s="59" t="s">
        <v>153</v>
      </c>
      <c r="N51" s="59"/>
      <c r="O51" s="60" t="s">
        <v>154</v>
      </c>
      <c r="P51" s="60" t="s">
        <v>255</v>
      </c>
    </row>
    <row r="52" spans="1:16" ht="12.75" customHeight="1" x14ac:dyDescent="0.2">
      <c r="A52" s="27" t="str">
        <f t="shared" si="0"/>
        <v> ORI 126 </v>
      </c>
      <c r="B52" s="2" t="str">
        <f t="shared" si="1"/>
        <v>I</v>
      </c>
      <c r="C52" s="27">
        <f t="shared" si="2"/>
        <v>41182.410000000003</v>
      </c>
      <c r="D52" t="str">
        <f t="shared" si="3"/>
        <v>vis</v>
      </c>
      <c r="E52">
        <f>VLOOKUP(C52,Active!C$21:E$958,3,FALSE)</f>
        <v>-4899.9813922230314</v>
      </c>
      <c r="F52" s="2" t="s">
        <v>143</v>
      </c>
      <c r="G52" t="str">
        <f t="shared" si="4"/>
        <v>41182.410</v>
      </c>
      <c r="H52" s="27">
        <f t="shared" si="5"/>
        <v>-4900</v>
      </c>
      <c r="I52" s="58" t="s">
        <v>270</v>
      </c>
      <c r="J52" s="59" t="s">
        <v>271</v>
      </c>
      <c r="K52" s="58">
        <v>-4900</v>
      </c>
      <c r="L52" s="58" t="s">
        <v>166</v>
      </c>
      <c r="M52" s="59" t="s">
        <v>153</v>
      </c>
      <c r="N52" s="59"/>
      <c r="O52" s="60" t="s">
        <v>154</v>
      </c>
      <c r="P52" s="60" t="s">
        <v>255</v>
      </c>
    </row>
    <row r="53" spans="1:16" ht="12.75" customHeight="1" x14ac:dyDescent="0.2">
      <c r="A53" s="27" t="str">
        <f t="shared" si="0"/>
        <v>IBVS 647 </v>
      </c>
      <c r="B53" s="2" t="str">
        <f t="shared" si="1"/>
        <v>I</v>
      </c>
      <c r="C53" s="27">
        <f t="shared" si="2"/>
        <v>41188.381999999998</v>
      </c>
      <c r="D53" t="str">
        <f t="shared" si="3"/>
        <v>vis</v>
      </c>
      <c r="E53">
        <f>VLOOKUP(C53,Active!C$21:E$958,3,FALSE)</f>
        <v>-4890.9906443228883</v>
      </c>
      <c r="F53" s="2" t="s">
        <v>143</v>
      </c>
      <c r="G53" t="str">
        <f t="shared" si="4"/>
        <v>41188.382</v>
      </c>
      <c r="H53" s="27">
        <f t="shared" si="5"/>
        <v>-4891</v>
      </c>
      <c r="I53" s="58" t="s">
        <v>272</v>
      </c>
      <c r="J53" s="59" t="s">
        <v>273</v>
      </c>
      <c r="K53" s="58">
        <v>-4891</v>
      </c>
      <c r="L53" s="58" t="s">
        <v>158</v>
      </c>
      <c r="M53" s="59" t="s">
        <v>238</v>
      </c>
      <c r="N53" s="59" t="s">
        <v>239</v>
      </c>
      <c r="O53" s="60" t="s">
        <v>274</v>
      </c>
      <c r="P53" s="61" t="s">
        <v>260</v>
      </c>
    </row>
    <row r="54" spans="1:16" ht="12.75" customHeight="1" x14ac:dyDescent="0.2">
      <c r="A54" s="27" t="str">
        <f t="shared" si="0"/>
        <v> ORI 126 </v>
      </c>
      <c r="B54" s="2" t="str">
        <f t="shared" si="1"/>
        <v>I</v>
      </c>
      <c r="C54" s="27">
        <f t="shared" si="2"/>
        <v>41192.381000000001</v>
      </c>
      <c r="D54" t="str">
        <f t="shared" si="3"/>
        <v>vis</v>
      </c>
      <c r="E54">
        <f>VLOOKUP(C54,Active!C$21:E$958,3,FALSE)</f>
        <v>-4884.9702155129862</v>
      </c>
      <c r="F54" s="2" t="s">
        <v>143</v>
      </c>
      <c r="G54" t="str">
        <f t="shared" si="4"/>
        <v>41192.381</v>
      </c>
      <c r="H54" s="27">
        <f t="shared" si="5"/>
        <v>-4885</v>
      </c>
      <c r="I54" s="58" t="s">
        <v>275</v>
      </c>
      <c r="J54" s="59" t="s">
        <v>276</v>
      </c>
      <c r="K54" s="58">
        <v>-4885</v>
      </c>
      <c r="L54" s="58" t="s">
        <v>277</v>
      </c>
      <c r="M54" s="59" t="s">
        <v>153</v>
      </c>
      <c r="N54" s="59"/>
      <c r="O54" s="60" t="s">
        <v>154</v>
      </c>
      <c r="P54" s="60" t="s">
        <v>255</v>
      </c>
    </row>
    <row r="55" spans="1:16" ht="12.75" customHeight="1" x14ac:dyDescent="0.2">
      <c r="A55" s="27" t="str">
        <f t="shared" si="0"/>
        <v> ORI 127 </v>
      </c>
      <c r="B55" s="2" t="str">
        <f t="shared" si="1"/>
        <v>I</v>
      </c>
      <c r="C55" s="27">
        <f t="shared" si="2"/>
        <v>41202.332000000002</v>
      </c>
      <c r="D55" t="str">
        <f t="shared" si="3"/>
        <v>vis</v>
      </c>
      <c r="E55">
        <f>VLOOKUP(C55,Active!C$21:E$958,3,FALSE)</f>
        <v>-4869.9891484744039</v>
      </c>
      <c r="F55" s="2" t="s">
        <v>143</v>
      </c>
      <c r="G55" t="str">
        <f t="shared" si="4"/>
        <v>41202.332</v>
      </c>
      <c r="H55" s="27">
        <f t="shared" si="5"/>
        <v>-4870</v>
      </c>
      <c r="I55" s="58" t="s">
        <v>278</v>
      </c>
      <c r="J55" s="59" t="s">
        <v>279</v>
      </c>
      <c r="K55" s="58">
        <v>-4870</v>
      </c>
      <c r="L55" s="58" t="s">
        <v>203</v>
      </c>
      <c r="M55" s="59" t="s">
        <v>153</v>
      </c>
      <c r="N55" s="59"/>
      <c r="O55" s="60" t="s">
        <v>154</v>
      </c>
      <c r="P55" s="60" t="s">
        <v>280</v>
      </c>
    </row>
    <row r="56" spans="1:16" ht="12.75" customHeight="1" x14ac:dyDescent="0.2">
      <c r="A56" s="27" t="str">
        <f t="shared" si="0"/>
        <v> ORI 127 </v>
      </c>
      <c r="B56" s="2" t="str">
        <f t="shared" si="1"/>
        <v>I</v>
      </c>
      <c r="C56" s="27">
        <f t="shared" si="2"/>
        <v>41202.334000000003</v>
      </c>
      <c r="D56" t="str">
        <f t="shared" si="3"/>
        <v>vis</v>
      </c>
      <c r="E56">
        <f>VLOOKUP(C56,Active!C$21:E$958,3,FALSE)</f>
        <v>-4869.986137507256</v>
      </c>
      <c r="F56" s="2" t="s">
        <v>143</v>
      </c>
      <c r="G56" t="str">
        <f t="shared" si="4"/>
        <v>41202.334</v>
      </c>
      <c r="H56" s="27">
        <f t="shared" si="5"/>
        <v>-4870</v>
      </c>
      <c r="I56" s="58" t="s">
        <v>281</v>
      </c>
      <c r="J56" s="59" t="s">
        <v>282</v>
      </c>
      <c r="K56" s="58">
        <v>-4870</v>
      </c>
      <c r="L56" s="58" t="s">
        <v>163</v>
      </c>
      <c r="M56" s="59" t="s">
        <v>153</v>
      </c>
      <c r="N56" s="59"/>
      <c r="O56" s="60" t="s">
        <v>252</v>
      </c>
      <c r="P56" s="60" t="s">
        <v>280</v>
      </c>
    </row>
    <row r="57" spans="1:16" ht="12.75" customHeight="1" x14ac:dyDescent="0.2">
      <c r="A57" s="27" t="str">
        <f t="shared" si="0"/>
        <v> BBS 4 </v>
      </c>
      <c r="B57" s="2" t="str">
        <f t="shared" si="1"/>
        <v>I</v>
      </c>
      <c r="C57" s="27">
        <f t="shared" si="2"/>
        <v>41516.512999999999</v>
      </c>
      <c r="D57" t="str">
        <f t="shared" si="3"/>
        <v>vis</v>
      </c>
      <c r="E57">
        <f>VLOOKUP(C57,Active!C$21:E$958,3,FALSE)</f>
        <v>-4396.9948139101916</v>
      </c>
      <c r="F57" s="2" t="s">
        <v>143</v>
      </c>
      <c r="G57" t="str">
        <f t="shared" si="4"/>
        <v>41516.513</v>
      </c>
      <c r="H57" s="27">
        <f t="shared" si="5"/>
        <v>-4397</v>
      </c>
      <c r="I57" s="58" t="s">
        <v>283</v>
      </c>
      <c r="J57" s="59" t="s">
        <v>284</v>
      </c>
      <c r="K57" s="58">
        <v>-4397</v>
      </c>
      <c r="L57" s="58" t="s">
        <v>285</v>
      </c>
      <c r="M57" s="59" t="s">
        <v>153</v>
      </c>
      <c r="N57" s="59"/>
      <c r="O57" s="60" t="s">
        <v>154</v>
      </c>
      <c r="P57" s="60" t="s">
        <v>286</v>
      </c>
    </row>
    <row r="58" spans="1:16" ht="12.75" customHeight="1" x14ac:dyDescent="0.2">
      <c r="A58" s="27" t="str">
        <f t="shared" si="0"/>
        <v> BBS 4 </v>
      </c>
      <c r="B58" s="2" t="str">
        <f t="shared" si="1"/>
        <v>I</v>
      </c>
      <c r="C58" s="27">
        <f t="shared" si="2"/>
        <v>41528.485000000001</v>
      </c>
      <c r="D58" t="str">
        <f t="shared" si="3"/>
        <v>vis</v>
      </c>
      <c r="E58">
        <f>VLOOKUP(C58,Active!C$21:E$958,3,FALSE)</f>
        <v>-4378.9711645698317</v>
      </c>
      <c r="F58" s="2" t="s">
        <v>143</v>
      </c>
      <c r="G58" t="str">
        <f t="shared" si="4"/>
        <v>41528.485</v>
      </c>
      <c r="H58" s="27">
        <f t="shared" si="5"/>
        <v>-4379</v>
      </c>
      <c r="I58" s="58" t="s">
        <v>287</v>
      </c>
      <c r="J58" s="59" t="s">
        <v>288</v>
      </c>
      <c r="K58" s="58">
        <v>-4379</v>
      </c>
      <c r="L58" s="58" t="s">
        <v>195</v>
      </c>
      <c r="M58" s="59" t="s">
        <v>153</v>
      </c>
      <c r="N58" s="59"/>
      <c r="O58" s="60" t="s">
        <v>154</v>
      </c>
      <c r="P58" s="60" t="s">
        <v>286</v>
      </c>
    </row>
    <row r="59" spans="1:16" ht="12.75" customHeight="1" x14ac:dyDescent="0.2">
      <c r="A59" s="27" t="str">
        <f t="shared" si="0"/>
        <v> BBS 5 </v>
      </c>
      <c r="B59" s="2" t="str">
        <f t="shared" si="1"/>
        <v>I</v>
      </c>
      <c r="C59" s="27">
        <f t="shared" si="2"/>
        <v>41534.462</v>
      </c>
      <c r="D59" t="str">
        <f t="shared" si="3"/>
        <v>vis</v>
      </c>
      <c r="E59">
        <f>VLOOKUP(C59,Active!C$21:E$958,3,FALSE)</f>
        <v>-4369.9728892518151</v>
      </c>
      <c r="F59" s="2" t="s">
        <v>143</v>
      </c>
      <c r="G59" t="str">
        <f t="shared" si="4"/>
        <v>41534.462</v>
      </c>
      <c r="H59" s="27">
        <f t="shared" si="5"/>
        <v>-4370</v>
      </c>
      <c r="I59" s="58" t="s">
        <v>289</v>
      </c>
      <c r="J59" s="59" t="s">
        <v>290</v>
      </c>
      <c r="K59" s="58">
        <v>-4370</v>
      </c>
      <c r="L59" s="58" t="s">
        <v>224</v>
      </c>
      <c r="M59" s="59" t="s">
        <v>153</v>
      </c>
      <c r="N59" s="59"/>
      <c r="O59" s="60" t="s">
        <v>154</v>
      </c>
      <c r="P59" s="60" t="s">
        <v>291</v>
      </c>
    </row>
    <row r="60" spans="1:16" ht="12.75" customHeight="1" x14ac:dyDescent="0.2">
      <c r="A60" s="27" t="str">
        <f t="shared" si="0"/>
        <v> BBS 5 </v>
      </c>
      <c r="B60" s="2" t="str">
        <f t="shared" si="1"/>
        <v>I</v>
      </c>
      <c r="C60" s="27">
        <f t="shared" si="2"/>
        <v>41536.449000000001</v>
      </c>
      <c r="D60" t="str">
        <f t="shared" si="3"/>
        <v>vis</v>
      </c>
      <c r="E60">
        <f>VLOOKUP(C60,Active!C$21:E$958,3,FALSE)</f>
        <v>-4366.9814933915322</v>
      </c>
      <c r="F60" s="2" t="s">
        <v>143</v>
      </c>
      <c r="G60" t="str">
        <f t="shared" si="4"/>
        <v>41536.449</v>
      </c>
      <c r="H60" s="27">
        <f t="shared" si="5"/>
        <v>-4367</v>
      </c>
      <c r="I60" s="58" t="s">
        <v>292</v>
      </c>
      <c r="J60" s="59" t="s">
        <v>293</v>
      </c>
      <c r="K60" s="58">
        <v>-4367</v>
      </c>
      <c r="L60" s="58" t="s">
        <v>166</v>
      </c>
      <c r="M60" s="59" t="s">
        <v>153</v>
      </c>
      <c r="N60" s="59"/>
      <c r="O60" s="60" t="s">
        <v>154</v>
      </c>
      <c r="P60" s="60" t="s">
        <v>291</v>
      </c>
    </row>
    <row r="61" spans="1:16" ht="12.75" customHeight="1" x14ac:dyDescent="0.2">
      <c r="A61" s="27" t="str">
        <f t="shared" si="0"/>
        <v>IBVS 779 </v>
      </c>
      <c r="B61" s="2" t="str">
        <f t="shared" si="1"/>
        <v>I</v>
      </c>
      <c r="C61" s="27">
        <f t="shared" si="2"/>
        <v>41542.421999999999</v>
      </c>
      <c r="D61" t="str">
        <f t="shared" si="3"/>
        <v>vis</v>
      </c>
      <c r="E61">
        <f>VLOOKUP(C61,Active!C$21:E$958,3,FALSE)</f>
        <v>-4357.9892400078097</v>
      </c>
      <c r="F61" s="2" t="s">
        <v>143</v>
      </c>
      <c r="G61" t="str">
        <f t="shared" si="4"/>
        <v>41542.422</v>
      </c>
      <c r="H61" s="27">
        <f t="shared" si="5"/>
        <v>-4358</v>
      </c>
      <c r="I61" s="58" t="s">
        <v>294</v>
      </c>
      <c r="J61" s="59" t="s">
        <v>295</v>
      </c>
      <c r="K61" s="58">
        <v>-4358</v>
      </c>
      <c r="L61" s="58" t="s">
        <v>203</v>
      </c>
      <c r="M61" s="59" t="s">
        <v>153</v>
      </c>
      <c r="N61" s="59"/>
      <c r="O61" s="60" t="s">
        <v>296</v>
      </c>
      <c r="P61" s="61" t="s">
        <v>297</v>
      </c>
    </row>
    <row r="62" spans="1:16" ht="12.75" customHeight="1" x14ac:dyDescent="0.2">
      <c r="A62" s="27" t="str">
        <f t="shared" si="0"/>
        <v> BBS 5 </v>
      </c>
      <c r="B62" s="2" t="str">
        <f t="shared" si="1"/>
        <v>I</v>
      </c>
      <c r="C62" s="27">
        <f t="shared" si="2"/>
        <v>41554.381000000001</v>
      </c>
      <c r="D62" t="str">
        <f t="shared" si="3"/>
        <v>vis</v>
      </c>
      <c r="E62">
        <f>VLOOKUP(C62,Active!C$21:E$958,3,FALSE)</f>
        <v>-4339.9851619539031</v>
      </c>
      <c r="F62" s="2" t="s">
        <v>143</v>
      </c>
      <c r="G62" t="str">
        <f t="shared" si="4"/>
        <v>41554.381</v>
      </c>
      <c r="H62" s="27">
        <f t="shared" si="5"/>
        <v>-4340</v>
      </c>
      <c r="I62" s="58" t="s">
        <v>298</v>
      </c>
      <c r="J62" s="59" t="s">
        <v>299</v>
      </c>
      <c r="K62" s="58">
        <v>-4340</v>
      </c>
      <c r="L62" s="58" t="s">
        <v>176</v>
      </c>
      <c r="M62" s="59" t="s">
        <v>153</v>
      </c>
      <c r="N62" s="59"/>
      <c r="O62" s="60" t="s">
        <v>154</v>
      </c>
      <c r="P62" s="60" t="s">
        <v>291</v>
      </c>
    </row>
    <row r="63" spans="1:16" ht="12.75" customHeight="1" x14ac:dyDescent="0.2">
      <c r="A63" s="27" t="str">
        <f t="shared" si="0"/>
        <v> BBS 5 </v>
      </c>
      <c r="B63" s="2" t="str">
        <f t="shared" si="1"/>
        <v>I</v>
      </c>
      <c r="C63" s="27">
        <f t="shared" si="2"/>
        <v>41558.370999999999</v>
      </c>
      <c r="D63" t="str">
        <f t="shared" si="3"/>
        <v>vis</v>
      </c>
      <c r="E63">
        <f>VLOOKUP(C63,Active!C$21:E$958,3,FALSE)</f>
        <v>-4333.9782824961694</v>
      </c>
      <c r="F63" s="2" t="s">
        <v>143</v>
      </c>
      <c r="G63" t="str">
        <f t="shared" si="4"/>
        <v>41558.371</v>
      </c>
      <c r="H63" s="27">
        <f t="shared" si="5"/>
        <v>-4334</v>
      </c>
      <c r="I63" s="58" t="s">
        <v>300</v>
      </c>
      <c r="J63" s="59" t="s">
        <v>301</v>
      </c>
      <c r="K63" s="58">
        <v>-4334</v>
      </c>
      <c r="L63" s="58" t="s">
        <v>179</v>
      </c>
      <c r="M63" s="59" t="s">
        <v>153</v>
      </c>
      <c r="N63" s="59"/>
      <c r="O63" s="60" t="s">
        <v>252</v>
      </c>
      <c r="P63" s="60" t="s">
        <v>291</v>
      </c>
    </row>
    <row r="64" spans="1:16" ht="12.75" customHeight="1" x14ac:dyDescent="0.2">
      <c r="A64" s="27" t="str">
        <f t="shared" si="0"/>
        <v> BBS 5 </v>
      </c>
      <c r="B64" s="2" t="str">
        <f t="shared" si="1"/>
        <v>I</v>
      </c>
      <c r="C64" s="27">
        <f t="shared" si="2"/>
        <v>41560.370999999999</v>
      </c>
      <c r="D64" t="str">
        <f t="shared" si="3"/>
        <v>vis</v>
      </c>
      <c r="E64">
        <f>VLOOKUP(C64,Active!C$21:E$958,3,FALSE)</f>
        <v>-4330.9673153494341</v>
      </c>
      <c r="F64" s="2" t="s">
        <v>143</v>
      </c>
      <c r="G64" t="str">
        <f t="shared" si="4"/>
        <v>41560.371</v>
      </c>
      <c r="H64" s="27">
        <f t="shared" si="5"/>
        <v>-4331</v>
      </c>
      <c r="I64" s="58" t="s">
        <v>302</v>
      </c>
      <c r="J64" s="59" t="s">
        <v>303</v>
      </c>
      <c r="K64" s="58">
        <v>-4331</v>
      </c>
      <c r="L64" s="58" t="s">
        <v>304</v>
      </c>
      <c r="M64" s="59" t="s">
        <v>153</v>
      </c>
      <c r="N64" s="59"/>
      <c r="O64" s="60" t="s">
        <v>154</v>
      </c>
      <c r="P64" s="60" t="s">
        <v>291</v>
      </c>
    </row>
    <row r="65" spans="1:16" ht="12.75" customHeight="1" x14ac:dyDescent="0.2">
      <c r="A65" s="27" t="str">
        <f t="shared" si="0"/>
        <v> BBS 5 </v>
      </c>
      <c r="B65" s="2" t="str">
        <f t="shared" si="1"/>
        <v>I</v>
      </c>
      <c r="C65" s="27">
        <f t="shared" si="2"/>
        <v>41562.377</v>
      </c>
      <c r="D65" t="str">
        <f t="shared" si="3"/>
        <v>vis</v>
      </c>
      <c r="E65">
        <f>VLOOKUP(C65,Active!C$21:E$958,3,FALSE)</f>
        <v>-4327.9473153012568</v>
      </c>
      <c r="F65" s="2" t="s">
        <v>143</v>
      </c>
      <c r="G65" t="str">
        <f t="shared" si="4"/>
        <v>41562.377</v>
      </c>
      <c r="H65" s="27">
        <f t="shared" si="5"/>
        <v>-4328</v>
      </c>
      <c r="I65" s="58" t="s">
        <v>305</v>
      </c>
      <c r="J65" s="59" t="s">
        <v>306</v>
      </c>
      <c r="K65" s="58">
        <v>-4328</v>
      </c>
      <c r="L65" s="58" t="s">
        <v>307</v>
      </c>
      <c r="M65" s="59" t="s">
        <v>153</v>
      </c>
      <c r="N65" s="59"/>
      <c r="O65" s="60" t="s">
        <v>154</v>
      </c>
      <c r="P65" s="60" t="s">
        <v>291</v>
      </c>
    </row>
    <row r="66" spans="1:16" ht="12.75" customHeight="1" x14ac:dyDescent="0.2">
      <c r="A66" s="27" t="str">
        <f t="shared" si="0"/>
        <v> BBS 10 </v>
      </c>
      <c r="B66" s="2" t="str">
        <f t="shared" si="1"/>
        <v>I</v>
      </c>
      <c r="C66" s="27">
        <f t="shared" si="2"/>
        <v>41866.578000000001</v>
      </c>
      <c r="D66" t="str">
        <f t="shared" si="3"/>
        <v>vis</v>
      </c>
      <c r="E66">
        <f>VLOOKUP(C66,Active!C$21:E$958,3,FALSE)</f>
        <v>-3869.9777067992472</v>
      </c>
      <c r="F66" s="2" t="s">
        <v>143</v>
      </c>
      <c r="G66" t="str">
        <f t="shared" si="4"/>
        <v>41866.578</v>
      </c>
      <c r="H66" s="27">
        <f t="shared" si="5"/>
        <v>-3870</v>
      </c>
      <c r="I66" s="58" t="s">
        <v>308</v>
      </c>
      <c r="J66" s="59" t="s">
        <v>309</v>
      </c>
      <c r="K66" s="58">
        <v>-3870</v>
      </c>
      <c r="L66" s="58" t="s">
        <v>212</v>
      </c>
      <c r="M66" s="59" t="s">
        <v>153</v>
      </c>
      <c r="N66" s="59"/>
      <c r="O66" s="60" t="s">
        <v>154</v>
      </c>
      <c r="P66" s="60" t="s">
        <v>310</v>
      </c>
    </row>
    <row r="67" spans="1:16" ht="12.75" customHeight="1" x14ac:dyDescent="0.2">
      <c r="A67" s="27" t="str">
        <f t="shared" si="0"/>
        <v> BBS 10 </v>
      </c>
      <c r="B67" s="2" t="str">
        <f t="shared" si="1"/>
        <v>I</v>
      </c>
      <c r="C67" s="27">
        <f t="shared" si="2"/>
        <v>41874.548000000003</v>
      </c>
      <c r="D67" t="str">
        <f t="shared" si="3"/>
        <v>vis</v>
      </c>
      <c r="E67">
        <f>VLOOKUP(C67,Active!C$21:E$958,3,FALSE)</f>
        <v>-3857.9790027195054</v>
      </c>
      <c r="F67" s="2" t="s">
        <v>143</v>
      </c>
      <c r="G67" t="str">
        <f t="shared" si="4"/>
        <v>41874.548</v>
      </c>
      <c r="H67" s="27">
        <f t="shared" si="5"/>
        <v>-3858</v>
      </c>
      <c r="I67" s="58" t="s">
        <v>311</v>
      </c>
      <c r="J67" s="59" t="s">
        <v>312</v>
      </c>
      <c r="K67" s="58">
        <v>-3858</v>
      </c>
      <c r="L67" s="58" t="s">
        <v>179</v>
      </c>
      <c r="M67" s="59" t="s">
        <v>153</v>
      </c>
      <c r="N67" s="59"/>
      <c r="O67" s="60" t="s">
        <v>154</v>
      </c>
      <c r="P67" s="60" t="s">
        <v>310</v>
      </c>
    </row>
    <row r="68" spans="1:16" ht="12.75" customHeight="1" x14ac:dyDescent="0.2">
      <c r="A68" s="27" t="str">
        <f t="shared" si="0"/>
        <v> BBS 10 </v>
      </c>
      <c r="B68" s="2" t="str">
        <f t="shared" si="1"/>
        <v>I</v>
      </c>
      <c r="C68" s="27">
        <f t="shared" si="2"/>
        <v>41884.500999999997</v>
      </c>
      <c r="D68" t="str">
        <f t="shared" si="3"/>
        <v>vis</v>
      </c>
      <c r="E68">
        <f>VLOOKUP(C68,Active!C$21:E$958,3,FALSE)</f>
        <v>-3842.9949247137865</v>
      </c>
      <c r="F68" s="2" t="s">
        <v>143</v>
      </c>
      <c r="G68" t="str">
        <f t="shared" si="4"/>
        <v>41884.501</v>
      </c>
      <c r="H68" s="27">
        <f t="shared" si="5"/>
        <v>-3843</v>
      </c>
      <c r="I68" s="58" t="s">
        <v>313</v>
      </c>
      <c r="J68" s="59" t="s">
        <v>314</v>
      </c>
      <c r="K68" s="58">
        <v>-3843</v>
      </c>
      <c r="L68" s="58" t="s">
        <v>285</v>
      </c>
      <c r="M68" s="59" t="s">
        <v>153</v>
      </c>
      <c r="N68" s="59"/>
      <c r="O68" s="60" t="s">
        <v>154</v>
      </c>
      <c r="P68" s="60" t="s">
        <v>310</v>
      </c>
    </row>
    <row r="69" spans="1:16" ht="12.75" customHeight="1" x14ac:dyDescent="0.2">
      <c r="A69" s="27" t="str">
        <f t="shared" si="0"/>
        <v> BBS 10 </v>
      </c>
      <c r="B69" s="2" t="str">
        <f t="shared" si="1"/>
        <v>I</v>
      </c>
      <c r="C69" s="27">
        <f t="shared" si="2"/>
        <v>41892.485000000001</v>
      </c>
      <c r="D69" t="str">
        <f t="shared" si="3"/>
        <v>vis</v>
      </c>
      <c r="E69">
        <f>VLOOKUP(C69,Active!C$21:E$958,3,FALSE)</f>
        <v>-3830.9751438640133</v>
      </c>
      <c r="F69" s="2" t="s">
        <v>143</v>
      </c>
      <c r="G69" t="str">
        <f t="shared" si="4"/>
        <v>41892.485</v>
      </c>
      <c r="H69" s="27">
        <f t="shared" si="5"/>
        <v>-3831</v>
      </c>
      <c r="I69" s="58" t="s">
        <v>315</v>
      </c>
      <c r="J69" s="59" t="s">
        <v>316</v>
      </c>
      <c r="K69" s="58">
        <v>-3831</v>
      </c>
      <c r="L69" s="58" t="s">
        <v>233</v>
      </c>
      <c r="M69" s="59" t="s">
        <v>153</v>
      </c>
      <c r="N69" s="59"/>
      <c r="O69" s="60" t="s">
        <v>154</v>
      </c>
      <c r="P69" s="60" t="s">
        <v>310</v>
      </c>
    </row>
    <row r="70" spans="1:16" ht="12.75" customHeight="1" x14ac:dyDescent="0.2">
      <c r="A70" s="27" t="str">
        <f t="shared" si="0"/>
        <v> BBS 10 </v>
      </c>
      <c r="B70" s="2" t="str">
        <f t="shared" si="1"/>
        <v>I</v>
      </c>
      <c r="C70" s="27">
        <f t="shared" si="2"/>
        <v>41894.472000000002</v>
      </c>
      <c r="D70" t="str">
        <f t="shared" si="3"/>
        <v>vis</v>
      </c>
      <c r="E70">
        <f>VLOOKUP(C70,Active!C$21:E$958,3,FALSE)</f>
        <v>-3827.9837480037299</v>
      </c>
      <c r="F70" s="2" t="s">
        <v>143</v>
      </c>
      <c r="G70" t="str">
        <f t="shared" si="4"/>
        <v>41894.472</v>
      </c>
      <c r="H70" s="27">
        <f t="shared" si="5"/>
        <v>-3828</v>
      </c>
      <c r="I70" s="58" t="s">
        <v>317</v>
      </c>
      <c r="J70" s="59" t="s">
        <v>318</v>
      </c>
      <c r="K70" s="58">
        <v>-3828</v>
      </c>
      <c r="L70" s="58" t="s">
        <v>198</v>
      </c>
      <c r="M70" s="59" t="s">
        <v>153</v>
      </c>
      <c r="N70" s="59"/>
      <c r="O70" s="60" t="s">
        <v>252</v>
      </c>
      <c r="P70" s="60" t="s">
        <v>310</v>
      </c>
    </row>
    <row r="71" spans="1:16" ht="12.75" customHeight="1" x14ac:dyDescent="0.2">
      <c r="A71" s="27" t="str">
        <f t="shared" si="0"/>
        <v> BBS 10 </v>
      </c>
      <c r="B71" s="2" t="str">
        <f t="shared" si="1"/>
        <v>I</v>
      </c>
      <c r="C71" s="27">
        <f t="shared" si="2"/>
        <v>41894.480000000003</v>
      </c>
      <c r="D71" t="str">
        <f t="shared" si="3"/>
        <v>vis</v>
      </c>
      <c r="E71">
        <f>VLOOKUP(C71,Active!C$21:E$958,3,FALSE)</f>
        <v>-3827.971704135141</v>
      </c>
      <c r="F71" s="2" t="s">
        <v>143</v>
      </c>
      <c r="G71" t="str">
        <f t="shared" si="4"/>
        <v>41894.480</v>
      </c>
      <c r="H71" s="27">
        <f t="shared" si="5"/>
        <v>-3828</v>
      </c>
      <c r="I71" s="58" t="s">
        <v>319</v>
      </c>
      <c r="J71" s="59" t="s">
        <v>320</v>
      </c>
      <c r="K71" s="58">
        <v>-3828</v>
      </c>
      <c r="L71" s="58" t="s">
        <v>195</v>
      </c>
      <c r="M71" s="59" t="s">
        <v>153</v>
      </c>
      <c r="N71" s="59"/>
      <c r="O71" s="60" t="s">
        <v>154</v>
      </c>
      <c r="P71" s="60" t="s">
        <v>310</v>
      </c>
    </row>
    <row r="72" spans="1:16" ht="12.75" customHeight="1" x14ac:dyDescent="0.2">
      <c r="A72" s="27" t="str">
        <f t="shared" si="0"/>
        <v> BBS 11 </v>
      </c>
      <c r="B72" s="2" t="str">
        <f t="shared" si="1"/>
        <v>I</v>
      </c>
      <c r="C72" s="27">
        <f t="shared" si="2"/>
        <v>41900.466999999997</v>
      </c>
      <c r="D72" t="str">
        <f t="shared" si="3"/>
        <v>vis</v>
      </c>
      <c r="E72">
        <f>VLOOKUP(C72,Active!C$21:E$958,3,FALSE)</f>
        <v>-3818.9583739813984</v>
      </c>
      <c r="F72" s="2" t="s">
        <v>143</v>
      </c>
      <c r="G72" t="str">
        <f t="shared" si="4"/>
        <v>41900.467</v>
      </c>
      <c r="H72" s="27">
        <f t="shared" si="5"/>
        <v>-3819</v>
      </c>
      <c r="I72" s="58" t="s">
        <v>321</v>
      </c>
      <c r="J72" s="59" t="s">
        <v>322</v>
      </c>
      <c r="K72" s="58">
        <v>-3819</v>
      </c>
      <c r="L72" s="58" t="s">
        <v>323</v>
      </c>
      <c r="M72" s="59" t="s">
        <v>153</v>
      </c>
      <c r="N72" s="59"/>
      <c r="O72" s="60" t="s">
        <v>154</v>
      </c>
      <c r="P72" s="60" t="s">
        <v>324</v>
      </c>
    </row>
    <row r="73" spans="1:16" ht="12.75" customHeight="1" x14ac:dyDescent="0.2">
      <c r="A73" s="27" t="str">
        <f t="shared" si="0"/>
        <v> BBS 11 </v>
      </c>
      <c r="B73" s="2" t="str">
        <f t="shared" si="1"/>
        <v>I</v>
      </c>
      <c r="C73" s="27">
        <f t="shared" si="2"/>
        <v>41916.383999999998</v>
      </c>
      <c r="D73" t="str">
        <f t="shared" si="3"/>
        <v>vis</v>
      </c>
      <c r="E73">
        <f>VLOOKUP(C73,Active!C$21:E$958,3,FALSE)</f>
        <v>-3794.9955919441036</v>
      </c>
      <c r="F73" s="2" t="s">
        <v>143</v>
      </c>
      <c r="G73" t="str">
        <f t="shared" si="4"/>
        <v>41916.384</v>
      </c>
      <c r="H73" s="27">
        <f t="shared" si="5"/>
        <v>-3795</v>
      </c>
      <c r="I73" s="58" t="s">
        <v>325</v>
      </c>
      <c r="J73" s="59" t="s">
        <v>326</v>
      </c>
      <c r="K73" s="58">
        <v>-3795</v>
      </c>
      <c r="L73" s="58" t="s">
        <v>285</v>
      </c>
      <c r="M73" s="59" t="s">
        <v>153</v>
      </c>
      <c r="N73" s="59"/>
      <c r="O73" s="60" t="s">
        <v>252</v>
      </c>
      <c r="P73" s="60" t="s">
        <v>324</v>
      </c>
    </row>
    <row r="74" spans="1:16" ht="12.75" customHeight="1" x14ac:dyDescent="0.2">
      <c r="A74" s="27" t="str">
        <f t="shared" si="0"/>
        <v> BBS 11 </v>
      </c>
      <c r="B74" s="2" t="str">
        <f t="shared" si="1"/>
        <v>I</v>
      </c>
      <c r="C74" s="27">
        <f t="shared" si="2"/>
        <v>41916.396000000001</v>
      </c>
      <c r="D74" t="str">
        <f t="shared" si="3"/>
        <v>vis</v>
      </c>
      <c r="E74">
        <f>VLOOKUP(C74,Active!C$21:E$958,3,FALSE)</f>
        <v>-3794.9775261412196</v>
      </c>
      <c r="F74" s="2" t="s">
        <v>143</v>
      </c>
      <c r="G74" t="str">
        <f t="shared" si="4"/>
        <v>41916.396</v>
      </c>
      <c r="H74" s="27">
        <f t="shared" si="5"/>
        <v>-3795</v>
      </c>
      <c r="I74" s="58" t="s">
        <v>327</v>
      </c>
      <c r="J74" s="59" t="s">
        <v>328</v>
      </c>
      <c r="K74" s="58">
        <v>-3795</v>
      </c>
      <c r="L74" s="58" t="s">
        <v>212</v>
      </c>
      <c r="M74" s="59" t="s">
        <v>153</v>
      </c>
      <c r="N74" s="59"/>
      <c r="O74" s="60" t="s">
        <v>154</v>
      </c>
      <c r="P74" s="60" t="s">
        <v>324</v>
      </c>
    </row>
    <row r="75" spans="1:16" ht="12.75" customHeight="1" x14ac:dyDescent="0.2">
      <c r="A75" s="27" t="str">
        <f t="shared" ref="A75:A138" si="6">P75</f>
        <v> BBS 11 </v>
      </c>
      <c r="B75" s="2" t="str">
        <f t="shared" ref="B75:B138" si="7">IF(H75=INT(H75),"I","II")</f>
        <v>I</v>
      </c>
      <c r="C75" s="27">
        <f t="shared" ref="C75:C138" si="8">1*G75</f>
        <v>41918.377</v>
      </c>
      <c r="D75" t="str">
        <f t="shared" ref="D75:D138" si="9">VLOOKUP(F75,I$1:J$5,2,FALSE)</f>
        <v>vis</v>
      </c>
      <c r="E75">
        <f>VLOOKUP(C75,Active!C$21:E$958,3,FALSE)</f>
        <v>-3791.9951631823787</v>
      </c>
      <c r="F75" s="2" t="s">
        <v>143</v>
      </c>
      <c r="G75" t="str">
        <f t="shared" ref="G75:G138" si="10">MID(I75,3,LEN(I75)-3)</f>
        <v>41918.377</v>
      </c>
      <c r="H75" s="27">
        <f t="shared" ref="H75:H138" si="11">1*K75</f>
        <v>-3792</v>
      </c>
      <c r="I75" s="58" t="s">
        <v>329</v>
      </c>
      <c r="J75" s="59" t="s">
        <v>330</v>
      </c>
      <c r="K75" s="58">
        <v>-3792</v>
      </c>
      <c r="L75" s="58" t="s">
        <v>285</v>
      </c>
      <c r="M75" s="59" t="s">
        <v>153</v>
      </c>
      <c r="N75" s="59"/>
      <c r="O75" s="60" t="s">
        <v>252</v>
      </c>
      <c r="P75" s="60" t="s">
        <v>324</v>
      </c>
    </row>
    <row r="76" spans="1:16" ht="12.75" customHeight="1" x14ac:dyDescent="0.2">
      <c r="A76" s="27" t="str">
        <f t="shared" si="6"/>
        <v> BBS 11 </v>
      </c>
      <c r="B76" s="2" t="str">
        <f t="shared" si="7"/>
        <v>I</v>
      </c>
      <c r="C76" s="27">
        <f t="shared" si="8"/>
        <v>41918.383000000002</v>
      </c>
      <c r="D76" t="str">
        <f t="shared" si="9"/>
        <v>vis</v>
      </c>
      <c r="E76">
        <f>VLOOKUP(C76,Active!C$21:E$958,3,FALSE)</f>
        <v>-3791.9861302809363</v>
      </c>
      <c r="F76" s="2" t="s">
        <v>143</v>
      </c>
      <c r="G76" t="str">
        <f t="shared" si="10"/>
        <v>41918.383</v>
      </c>
      <c r="H76" s="27">
        <f t="shared" si="11"/>
        <v>-3792</v>
      </c>
      <c r="I76" s="58" t="s">
        <v>331</v>
      </c>
      <c r="J76" s="59" t="s">
        <v>332</v>
      </c>
      <c r="K76" s="58">
        <v>-3792</v>
      </c>
      <c r="L76" s="58" t="s">
        <v>163</v>
      </c>
      <c r="M76" s="59" t="s">
        <v>153</v>
      </c>
      <c r="N76" s="59"/>
      <c r="O76" s="60" t="s">
        <v>173</v>
      </c>
      <c r="P76" s="60" t="s">
        <v>324</v>
      </c>
    </row>
    <row r="77" spans="1:16" ht="12.75" customHeight="1" x14ac:dyDescent="0.2">
      <c r="A77" s="27" t="str">
        <f t="shared" si="6"/>
        <v>IBVS 937 </v>
      </c>
      <c r="B77" s="2" t="str">
        <f t="shared" si="7"/>
        <v>I</v>
      </c>
      <c r="C77" s="27">
        <f t="shared" si="8"/>
        <v>41922.370199999998</v>
      </c>
      <c r="D77" t="str">
        <f t="shared" si="9"/>
        <v>vis</v>
      </c>
      <c r="E77">
        <f>VLOOKUP(C77,Active!C$21:E$958,3,FALSE)</f>
        <v>-3785.9834661772111</v>
      </c>
      <c r="F77" s="2" t="s">
        <v>143</v>
      </c>
      <c r="G77" t="str">
        <f t="shared" si="10"/>
        <v>41922.3702</v>
      </c>
      <c r="H77" s="27">
        <f t="shared" si="11"/>
        <v>-3786</v>
      </c>
      <c r="I77" s="58" t="s">
        <v>333</v>
      </c>
      <c r="J77" s="59" t="s">
        <v>334</v>
      </c>
      <c r="K77" s="58">
        <v>-3786</v>
      </c>
      <c r="L77" s="58" t="s">
        <v>335</v>
      </c>
      <c r="M77" s="59" t="s">
        <v>238</v>
      </c>
      <c r="N77" s="59" t="s">
        <v>239</v>
      </c>
      <c r="O77" s="60" t="s">
        <v>336</v>
      </c>
      <c r="P77" s="61" t="s">
        <v>337</v>
      </c>
    </row>
    <row r="78" spans="1:16" ht="12.75" customHeight="1" x14ac:dyDescent="0.2">
      <c r="A78" s="27" t="str">
        <f t="shared" si="6"/>
        <v> BBS 11 </v>
      </c>
      <c r="B78" s="2" t="str">
        <f t="shared" si="7"/>
        <v>I</v>
      </c>
      <c r="C78" s="27">
        <f t="shared" si="8"/>
        <v>41926.358</v>
      </c>
      <c r="D78" t="str">
        <f t="shared" si="9"/>
        <v>vis</v>
      </c>
      <c r="E78">
        <f>VLOOKUP(C78,Active!C$21:E$958,3,FALSE)</f>
        <v>-3779.9798987833319</v>
      </c>
      <c r="F78" s="2" t="s">
        <v>143</v>
      </c>
      <c r="G78" t="str">
        <f t="shared" si="10"/>
        <v>41926.358</v>
      </c>
      <c r="H78" s="27">
        <f t="shared" si="11"/>
        <v>-3780</v>
      </c>
      <c r="I78" s="58" t="s">
        <v>338</v>
      </c>
      <c r="J78" s="59" t="s">
        <v>339</v>
      </c>
      <c r="K78" s="58">
        <v>-3780</v>
      </c>
      <c r="L78" s="58" t="s">
        <v>172</v>
      </c>
      <c r="M78" s="59" t="s">
        <v>153</v>
      </c>
      <c r="N78" s="59"/>
      <c r="O78" s="60" t="s">
        <v>154</v>
      </c>
      <c r="P78" s="60" t="s">
        <v>324</v>
      </c>
    </row>
    <row r="79" spans="1:16" ht="12.75" customHeight="1" x14ac:dyDescent="0.2">
      <c r="A79" s="27" t="str">
        <f t="shared" si="6"/>
        <v> BBS 11 </v>
      </c>
      <c r="B79" s="2" t="str">
        <f t="shared" si="7"/>
        <v>I</v>
      </c>
      <c r="C79" s="27">
        <f t="shared" si="8"/>
        <v>41930.345000000001</v>
      </c>
      <c r="D79" t="str">
        <f t="shared" si="9"/>
        <v>vis</v>
      </c>
      <c r="E79">
        <f>VLOOKUP(C79,Active!C$21:E$958,3,FALSE)</f>
        <v>-3773.9775357763137</v>
      </c>
      <c r="F79" s="2" t="s">
        <v>143</v>
      </c>
      <c r="G79" t="str">
        <f t="shared" si="10"/>
        <v>41930.345</v>
      </c>
      <c r="H79" s="27">
        <f t="shared" si="11"/>
        <v>-3774</v>
      </c>
      <c r="I79" s="58" t="s">
        <v>340</v>
      </c>
      <c r="J79" s="59" t="s">
        <v>341</v>
      </c>
      <c r="K79" s="58">
        <v>-3774</v>
      </c>
      <c r="L79" s="58" t="s">
        <v>212</v>
      </c>
      <c r="M79" s="59" t="s">
        <v>153</v>
      </c>
      <c r="N79" s="59"/>
      <c r="O79" s="60" t="s">
        <v>173</v>
      </c>
      <c r="P79" s="60" t="s">
        <v>324</v>
      </c>
    </row>
    <row r="80" spans="1:16" ht="12.75" customHeight="1" x14ac:dyDescent="0.2">
      <c r="A80" s="27" t="str">
        <f t="shared" si="6"/>
        <v>IBVS 937 </v>
      </c>
      <c r="B80" s="2" t="str">
        <f t="shared" si="7"/>
        <v>I</v>
      </c>
      <c r="C80" s="27">
        <f t="shared" si="8"/>
        <v>41958.239000000001</v>
      </c>
      <c r="D80" t="str">
        <f t="shared" si="9"/>
        <v>vis</v>
      </c>
      <c r="E80">
        <f>VLOOKUP(C80,Active!C$21:E$958,3,FALSE)</f>
        <v>-3731.9835769807964</v>
      </c>
      <c r="F80" s="2" t="s">
        <v>143</v>
      </c>
      <c r="G80" t="str">
        <f t="shared" si="10"/>
        <v>41958.239</v>
      </c>
      <c r="H80" s="27">
        <f t="shared" si="11"/>
        <v>-3732</v>
      </c>
      <c r="I80" s="58" t="s">
        <v>342</v>
      </c>
      <c r="J80" s="59" t="s">
        <v>343</v>
      </c>
      <c r="K80" s="58">
        <v>-3732</v>
      </c>
      <c r="L80" s="58" t="s">
        <v>198</v>
      </c>
      <c r="M80" s="59" t="s">
        <v>238</v>
      </c>
      <c r="N80" s="59" t="s">
        <v>239</v>
      </c>
      <c r="O80" s="60" t="s">
        <v>240</v>
      </c>
      <c r="P80" s="61" t="s">
        <v>337</v>
      </c>
    </row>
    <row r="81" spans="1:16" ht="12.75" customHeight="1" x14ac:dyDescent="0.2">
      <c r="A81" s="27" t="str">
        <f t="shared" si="6"/>
        <v> BBS 14 </v>
      </c>
      <c r="B81" s="2" t="str">
        <f t="shared" si="7"/>
        <v>I</v>
      </c>
      <c r="C81" s="27">
        <f t="shared" si="8"/>
        <v>42109.686000000002</v>
      </c>
      <c r="D81" t="str">
        <f t="shared" si="9"/>
        <v>vis</v>
      </c>
      <c r="E81">
        <f>VLOOKUP(C81,Active!C$21:E$958,3,FALSE)</f>
        <v>-3503.9826062449883</v>
      </c>
      <c r="F81" s="2" t="s">
        <v>143</v>
      </c>
      <c r="G81" t="str">
        <f t="shared" si="10"/>
        <v>42109.686</v>
      </c>
      <c r="H81" s="27">
        <f t="shared" si="11"/>
        <v>-3504</v>
      </c>
      <c r="I81" s="58" t="s">
        <v>344</v>
      </c>
      <c r="J81" s="59" t="s">
        <v>345</v>
      </c>
      <c r="K81" s="58">
        <v>-3504</v>
      </c>
      <c r="L81" s="58" t="s">
        <v>166</v>
      </c>
      <c r="M81" s="59" t="s">
        <v>153</v>
      </c>
      <c r="N81" s="59"/>
      <c r="O81" s="60" t="s">
        <v>154</v>
      </c>
      <c r="P81" s="60" t="s">
        <v>346</v>
      </c>
    </row>
    <row r="82" spans="1:16" ht="12.75" customHeight="1" x14ac:dyDescent="0.2">
      <c r="A82" s="27" t="str">
        <f t="shared" si="6"/>
        <v> BBS 16 </v>
      </c>
      <c r="B82" s="2" t="str">
        <f t="shared" si="7"/>
        <v>I</v>
      </c>
      <c r="C82" s="27">
        <f t="shared" si="8"/>
        <v>42258.474000000002</v>
      </c>
      <c r="D82" t="str">
        <f t="shared" si="9"/>
        <v>vis</v>
      </c>
      <c r="E82">
        <f>VLOOKUP(C82,Active!C$21:E$958,3,FALSE)</f>
        <v>-3279.9847163307641</v>
      </c>
      <c r="F82" s="2" t="s">
        <v>143</v>
      </c>
      <c r="G82" t="str">
        <f t="shared" si="10"/>
        <v>42258.474</v>
      </c>
      <c r="H82" s="27">
        <f t="shared" si="11"/>
        <v>-3280</v>
      </c>
      <c r="I82" s="58" t="s">
        <v>347</v>
      </c>
      <c r="J82" s="59" t="s">
        <v>348</v>
      </c>
      <c r="K82" s="58">
        <v>-3280</v>
      </c>
      <c r="L82" s="58" t="s">
        <v>176</v>
      </c>
      <c r="M82" s="59" t="s">
        <v>153</v>
      </c>
      <c r="N82" s="59"/>
      <c r="O82" s="60" t="s">
        <v>154</v>
      </c>
      <c r="P82" s="60" t="s">
        <v>349</v>
      </c>
    </row>
    <row r="83" spans="1:16" ht="12.75" customHeight="1" x14ac:dyDescent="0.2">
      <c r="A83" s="27" t="str">
        <f t="shared" si="6"/>
        <v> BBS 17 </v>
      </c>
      <c r="B83" s="2" t="str">
        <f t="shared" si="7"/>
        <v>I</v>
      </c>
      <c r="C83" s="27">
        <f t="shared" si="8"/>
        <v>42272.421000000002</v>
      </c>
      <c r="D83" t="str">
        <f t="shared" si="9"/>
        <v>vis</v>
      </c>
      <c r="E83">
        <f>VLOOKUP(C83,Active!C$21:E$958,3,FALSE)</f>
        <v>-3258.9877369330052</v>
      </c>
      <c r="F83" s="2" t="s">
        <v>143</v>
      </c>
      <c r="G83" t="str">
        <f t="shared" si="10"/>
        <v>42272.421</v>
      </c>
      <c r="H83" s="27">
        <f t="shared" si="11"/>
        <v>-3259</v>
      </c>
      <c r="I83" s="58" t="s">
        <v>350</v>
      </c>
      <c r="J83" s="59" t="s">
        <v>351</v>
      </c>
      <c r="K83" s="58">
        <v>-3259</v>
      </c>
      <c r="L83" s="58" t="s">
        <v>152</v>
      </c>
      <c r="M83" s="59" t="s">
        <v>153</v>
      </c>
      <c r="N83" s="59"/>
      <c r="O83" s="60" t="s">
        <v>154</v>
      </c>
      <c r="P83" s="60" t="s">
        <v>352</v>
      </c>
    </row>
    <row r="84" spans="1:16" ht="12.75" customHeight="1" x14ac:dyDescent="0.2">
      <c r="A84" s="27" t="str">
        <f t="shared" si="6"/>
        <v> BBS 17 </v>
      </c>
      <c r="B84" s="2" t="str">
        <f t="shared" si="7"/>
        <v>I</v>
      </c>
      <c r="C84" s="27">
        <f t="shared" si="8"/>
        <v>42288.37</v>
      </c>
      <c r="D84" t="str">
        <f t="shared" si="9"/>
        <v>vis</v>
      </c>
      <c r="E84">
        <f>VLOOKUP(C84,Active!C$21:E$958,3,FALSE)</f>
        <v>-3234.976779421364</v>
      </c>
      <c r="F84" s="2" t="s">
        <v>143</v>
      </c>
      <c r="G84" t="str">
        <f t="shared" si="10"/>
        <v>42288.370</v>
      </c>
      <c r="H84" s="27">
        <f t="shared" si="11"/>
        <v>-3235</v>
      </c>
      <c r="I84" s="58" t="s">
        <v>353</v>
      </c>
      <c r="J84" s="59" t="s">
        <v>354</v>
      </c>
      <c r="K84" s="58">
        <v>-3235</v>
      </c>
      <c r="L84" s="58" t="s">
        <v>212</v>
      </c>
      <c r="M84" s="59" t="s">
        <v>153</v>
      </c>
      <c r="N84" s="59"/>
      <c r="O84" s="60" t="s">
        <v>154</v>
      </c>
      <c r="P84" s="60" t="s">
        <v>352</v>
      </c>
    </row>
    <row r="85" spans="1:16" ht="12.75" customHeight="1" x14ac:dyDescent="0.2">
      <c r="A85" s="27" t="str">
        <f t="shared" si="6"/>
        <v> BBS 17 </v>
      </c>
      <c r="B85" s="2" t="str">
        <f t="shared" si="7"/>
        <v>I</v>
      </c>
      <c r="C85" s="27">
        <f t="shared" si="8"/>
        <v>42296.33</v>
      </c>
      <c r="D85" t="str">
        <f t="shared" si="9"/>
        <v>vis</v>
      </c>
      <c r="E85">
        <f>VLOOKUP(C85,Active!C$21:E$958,3,FALSE)</f>
        <v>-3222.993130177359</v>
      </c>
      <c r="F85" s="2" t="s">
        <v>143</v>
      </c>
      <c r="G85" t="str">
        <f t="shared" si="10"/>
        <v>42296.330</v>
      </c>
      <c r="H85" s="27">
        <f t="shared" si="11"/>
        <v>-3223</v>
      </c>
      <c r="I85" s="58" t="s">
        <v>355</v>
      </c>
      <c r="J85" s="59" t="s">
        <v>356</v>
      </c>
      <c r="K85" s="58">
        <v>-3223</v>
      </c>
      <c r="L85" s="58" t="s">
        <v>218</v>
      </c>
      <c r="M85" s="59" t="s">
        <v>153</v>
      </c>
      <c r="N85" s="59"/>
      <c r="O85" s="60" t="s">
        <v>173</v>
      </c>
      <c r="P85" s="60" t="s">
        <v>352</v>
      </c>
    </row>
    <row r="86" spans="1:16" ht="12.75" customHeight="1" x14ac:dyDescent="0.2">
      <c r="A86" s="27" t="str">
        <f t="shared" si="6"/>
        <v> BBS 17 </v>
      </c>
      <c r="B86" s="2" t="str">
        <f t="shared" si="7"/>
        <v>I</v>
      </c>
      <c r="C86" s="27">
        <f t="shared" si="8"/>
        <v>42296.334999999999</v>
      </c>
      <c r="D86" t="str">
        <f t="shared" si="9"/>
        <v>vis</v>
      </c>
      <c r="E86">
        <f>VLOOKUP(C86,Active!C$21:E$958,3,FALSE)</f>
        <v>-3222.985602759496</v>
      </c>
      <c r="F86" s="2" t="s">
        <v>143</v>
      </c>
      <c r="G86" t="str">
        <f t="shared" si="10"/>
        <v>42296.335</v>
      </c>
      <c r="H86" s="27">
        <f t="shared" si="11"/>
        <v>-3223</v>
      </c>
      <c r="I86" s="58" t="s">
        <v>357</v>
      </c>
      <c r="J86" s="59" t="s">
        <v>358</v>
      </c>
      <c r="K86" s="58">
        <v>-3223</v>
      </c>
      <c r="L86" s="58" t="s">
        <v>176</v>
      </c>
      <c r="M86" s="59" t="s">
        <v>153</v>
      </c>
      <c r="N86" s="59"/>
      <c r="O86" s="60" t="s">
        <v>154</v>
      </c>
      <c r="P86" s="60" t="s">
        <v>352</v>
      </c>
    </row>
    <row r="87" spans="1:16" ht="12.75" customHeight="1" x14ac:dyDescent="0.2">
      <c r="A87" s="27" t="str">
        <f t="shared" si="6"/>
        <v> BBS 17 </v>
      </c>
      <c r="B87" s="2" t="str">
        <f t="shared" si="7"/>
        <v>I</v>
      </c>
      <c r="C87" s="27">
        <f t="shared" si="8"/>
        <v>42302.328999999998</v>
      </c>
      <c r="D87" t="str">
        <f t="shared" si="9"/>
        <v>vis</v>
      </c>
      <c r="E87">
        <f>VLOOKUP(C87,Active!C$21:E$958,3,FALSE)</f>
        <v>-3213.9617342207325</v>
      </c>
      <c r="F87" s="2" t="s">
        <v>143</v>
      </c>
      <c r="G87" t="str">
        <f t="shared" si="10"/>
        <v>42302.329</v>
      </c>
      <c r="H87" s="27">
        <f t="shared" si="11"/>
        <v>-3214</v>
      </c>
      <c r="I87" s="58" t="s">
        <v>359</v>
      </c>
      <c r="J87" s="59" t="s">
        <v>360</v>
      </c>
      <c r="K87" s="58">
        <v>-3214</v>
      </c>
      <c r="L87" s="58" t="s">
        <v>267</v>
      </c>
      <c r="M87" s="59" t="s">
        <v>153</v>
      </c>
      <c r="N87" s="59"/>
      <c r="O87" s="60" t="s">
        <v>252</v>
      </c>
      <c r="P87" s="60" t="s">
        <v>352</v>
      </c>
    </row>
    <row r="88" spans="1:16" ht="12.75" customHeight="1" x14ac:dyDescent="0.2">
      <c r="A88" s="27" t="str">
        <f t="shared" si="6"/>
        <v> BBS 17 </v>
      </c>
      <c r="B88" s="2" t="str">
        <f t="shared" si="7"/>
        <v>I</v>
      </c>
      <c r="C88" s="27">
        <f t="shared" si="8"/>
        <v>42304.305</v>
      </c>
      <c r="D88" t="str">
        <f t="shared" si="9"/>
        <v>vis</v>
      </c>
      <c r="E88">
        <f>VLOOKUP(C88,Active!C$21:E$958,3,FALSE)</f>
        <v>-3210.9868986797546</v>
      </c>
      <c r="F88" s="2" t="s">
        <v>143</v>
      </c>
      <c r="G88" t="str">
        <f t="shared" si="10"/>
        <v>42304.305</v>
      </c>
      <c r="H88" s="27">
        <f t="shared" si="11"/>
        <v>-3211</v>
      </c>
      <c r="I88" s="58" t="s">
        <v>361</v>
      </c>
      <c r="J88" s="59" t="s">
        <v>362</v>
      </c>
      <c r="K88" s="58">
        <v>-3211</v>
      </c>
      <c r="L88" s="58" t="s">
        <v>163</v>
      </c>
      <c r="M88" s="59" t="s">
        <v>153</v>
      </c>
      <c r="N88" s="59"/>
      <c r="O88" s="60" t="s">
        <v>154</v>
      </c>
      <c r="P88" s="60" t="s">
        <v>352</v>
      </c>
    </row>
    <row r="89" spans="1:16" ht="12.75" customHeight="1" x14ac:dyDescent="0.2">
      <c r="A89" s="27" t="str">
        <f t="shared" si="6"/>
        <v> BBS 17 </v>
      </c>
      <c r="B89" s="2" t="str">
        <f t="shared" si="7"/>
        <v>I</v>
      </c>
      <c r="C89" s="27">
        <f t="shared" si="8"/>
        <v>42304.311999999998</v>
      </c>
      <c r="D89" t="str">
        <f t="shared" si="9"/>
        <v>vis</v>
      </c>
      <c r="E89">
        <f>VLOOKUP(C89,Active!C$21:E$958,3,FALSE)</f>
        <v>-3210.9763602947442</v>
      </c>
      <c r="F89" s="2" t="s">
        <v>143</v>
      </c>
      <c r="G89" t="str">
        <f t="shared" si="10"/>
        <v>42304.312</v>
      </c>
      <c r="H89" s="27">
        <f t="shared" si="11"/>
        <v>-3211</v>
      </c>
      <c r="I89" s="58" t="s">
        <v>363</v>
      </c>
      <c r="J89" s="59" t="s">
        <v>364</v>
      </c>
      <c r="K89" s="58">
        <v>-3211</v>
      </c>
      <c r="L89" s="58" t="s">
        <v>365</v>
      </c>
      <c r="M89" s="59" t="s">
        <v>153</v>
      </c>
      <c r="N89" s="59"/>
      <c r="O89" s="60" t="s">
        <v>154</v>
      </c>
      <c r="P89" s="60" t="s">
        <v>352</v>
      </c>
    </row>
    <row r="90" spans="1:16" ht="12.75" customHeight="1" x14ac:dyDescent="0.2">
      <c r="A90" s="27" t="str">
        <f t="shared" si="6"/>
        <v> BBS 17 </v>
      </c>
      <c r="B90" s="2" t="str">
        <f t="shared" si="7"/>
        <v>I</v>
      </c>
      <c r="C90" s="27">
        <f t="shared" si="8"/>
        <v>42308.298000000003</v>
      </c>
      <c r="D90" t="str">
        <f t="shared" si="9"/>
        <v>vis</v>
      </c>
      <c r="E90">
        <f>VLOOKUP(C90,Active!C$21:E$958,3,FALSE)</f>
        <v>-3204.975502771294</v>
      </c>
      <c r="F90" s="2" t="s">
        <v>143</v>
      </c>
      <c r="G90" t="str">
        <f t="shared" si="10"/>
        <v>42308.298</v>
      </c>
      <c r="H90" s="27">
        <f t="shared" si="11"/>
        <v>-3205</v>
      </c>
      <c r="I90" s="58" t="s">
        <v>366</v>
      </c>
      <c r="J90" s="59" t="s">
        <v>367</v>
      </c>
      <c r="K90" s="58">
        <v>-3205</v>
      </c>
      <c r="L90" s="58" t="s">
        <v>365</v>
      </c>
      <c r="M90" s="59" t="s">
        <v>153</v>
      </c>
      <c r="N90" s="59"/>
      <c r="O90" s="60" t="s">
        <v>154</v>
      </c>
      <c r="P90" s="60" t="s">
        <v>352</v>
      </c>
    </row>
    <row r="91" spans="1:16" ht="12.75" customHeight="1" x14ac:dyDescent="0.2">
      <c r="A91" s="27" t="str">
        <f t="shared" si="6"/>
        <v> BBS 17 </v>
      </c>
      <c r="B91" s="2" t="str">
        <f t="shared" si="7"/>
        <v>I</v>
      </c>
      <c r="C91" s="27">
        <f t="shared" si="8"/>
        <v>42318.258000000002</v>
      </c>
      <c r="D91" t="str">
        <f t="shared" si="9"/>
        <v>vis</v>
      </c>
      <c r="E91">
        <f>VLOOKUP(C91,Active!C$21:E$958,3,FALSE)</f>
        <v>-3189.9808863805538</v>
      </c>
      <c r="F91" s="2" t="s">
        <v>143</v>
      </c>
      <c r="G91" t="str">
        <f t="shared" si="10"/>
        <v>42318.258</v>
      </c>
      <c r="H91" s="27">
        <f t="shared" si="11"/>
        <v>-3190</v>
      </c>
      <c r="I91" s="58" t="s">
        <v>368</v>
      </c>
      <c r="J91" s="59" t="s">
        <v>369</v>
      </c>
      <c r="K91" s="58">
        <v>-3190</v>
      </c>
      <c r="L91" s="58" t="s">
        <v>172</v>
      </c>
      <c r="M91" s="59" t="s">
        <v>153</v>
      </c>
      <c r="N91" s="59"/>
      <c r="O91" s="60" t="s">
        <v>154</v>
      </c>
      <c r="P91" s="60" t="s">
        <v>352</v>
      </c>
    </row>
    <row r="92" spans="1:16" ht="12.75" customHeight="1" x14ac:dyDescent="0.2">
      <c r="A92" s="27" t="str">
        <f t="shared" si="6"/>
        <v> BBS 21 </v>
      </c>
      <c r="B92" s="2" t="str">
        <f t="shared" si="7"/>
        <v>I</v>
      </c>
      <c r="C92" s="27">
        <f t="shared" si="8"/>
        <v>42491.618999999999</v>
      </c>
      <c r="D92" t="str">
        <f t="shared" si="9"/>
        <v>vis</v>
      </c>
      <c r="E92">
        <f>VLOOKUP(C92,Active!C$21:E$958,3,FALSE)</f>
        <v>-2928.9887486179719</v>
      </c>
      <c r="F92" s="2" t="s">
        <v>143</v>
      </c>
      <c r="G92" t="str">
        <f t="shared" si="10"/>
        <v>42491.619</v>
      </c>
      <c r="H92" s="27">
        <f t="shared" si="11"/>
        <v>-2929</v>
      </c>
      <c r="I92" s="58" t="s">
        <v>370</v>
      </c>
      <c r="J92" s="59" t="s">
        <v>371</v>
      </c>
      <c r="K92" s="58">
        <v>-2929</v>
      </c>
      <c r="L92" s="58" t="s">
        <v>203</v>
      </c>
      <c r="M92" s="59" t="s">
        <v>153</v>
      </c>
      <c r="N92" s="59"/>
      <c r="O92" s="60" t="s">
        <v>154</v>
      </c>
      <c r="P92" s="60" t="s">
        <v>372</v>
      </c>
    </row>
    <row r="93" spans="1:16" ht="12.75" customHeight="1" x14ac:dyDescent="0.2">
      <c r="A93" s="27" t="str">
        <f t="shared" si="6"/>
        <v> BBS 23 </v>
      </c>
      <c r="B93" s="2" t="str">
        <f t="shared" si="7"/>
        <v>I</v>
      </c>
      <c r="C93" s="27">
        <f t="shared" si="8"/>
        <v>42622.482000000004</v>
      </c>
      <c r="D93" t="str">
        <f t="shared" si="9"/>
        <v>vis</v>
      </c>
      <c r="E93">
        <f>VLOOKUP(C93,Active!C$21:E$958,3,FALSE)</f>
        <v>-2731.9766517563557</v>
      </c>
      <c r="F93" s="2" t="s">
        <v>143</v>
      </c>
      <c r="G93" t="str">
        <f t="shared" si="10"/>
        <v>42622.482</v>
      </c>
      <c r="H93" s="27">
        <f t="shared" si="11"/>
        <v>-2732</v>
      </c>
      <c r="I93" s="58" t="s">
        <v>373</v>
      </c>
      <c r="J93" s="59" t="s">
        <v>374</v>
      </c>
      <c r="K93" s="58">
        <v>-2732</v>
      </c>
      <c r="L93" s="58" t="s">
        <v>365</v>
      </c>
      <c r="M93" s="59" t="s">
        <v>153</v>
      </c>
      <c r="N93" s="59"/>
      <c r="O93" s="60" t="s">
        <v>154</v>
      </c>
      <c r="P93" s="60" t="s">
        <v>375</v>
      </c>
    </row>
    <row r="94" spans="1:16" ht="12.75" customHeight="1" x14ac:dyDescent="0.2">
      <c r="A94" s="27" t="str">
        <f t="shared" si="6"/>
        <v> BBS 23 </v>
      </c>
      <c r="B94" s="2" t="str">
        <f t="shared" si="7"/>
        <v>I</v>
      </c>
      <c r="C94" s="27">
        <f t="shared" si="8"/>
        <v>42624.468999999997</v>
      </c>
      <c r="D94" t="str">
        <f t="shared" si="9"/>
        <v>vis</v>
      </c>
      <c r="E94">
        <f>VLOOKUP(C94,Active!C$21:E$958,3,FALSE)</f>
        <v>-2728.9852558960838</v>
      </c>
      <c r="F94" s="2" t="s">
        <v>143</v>
      </c>
      <c r="G94" t="str">
        <f t="shared" si="10"/>
        <v>42624.469</v>
      </c>
      <c r="H94" s="27">
        <f t="shared" si="11"/>
        <v>-2729</v>
      </c>
      <c r="I94" s="58" t="s">
        <v>376</v>
      </c>
      <c r="J94" s="59" t="s">
        <v>377</v>
      </c>
      <c r="K94" s="58">
        <v>-2729</v>
      </c>
      <c r="L94" s="58" t="s">
        <v>176</v>
      </c>
      <c r="M94" s="59" t="s">
        <v>153</v>
      </c>
      <c r="N94" s="59"/>
      <c r="O94" s="60" t="s">
        <v>154</v>
      </c>
      <c r="P94" s="60" t="s">
        <v>375</v>
      </c>
    </row>
    <row r="95" spans="1:16" ht="12.75" customHeight="1" x14ac:dyDescent="0.2">
      <c r="A95" s="27" t="str">
        <f t="shared" si="6"/>
        <v> BBS 23 </v>
      </c>
      <c r="B95" s="2" t="str">
        <f t="shared" si="7"/>
        <v>I</v>
      </c>
      <c r="C95" s="27">
        <f t="shared" si="8"/>
        <v>42628.455000000002</v>
      </c>
      <c r="D95" t="str">
        <f t="shared" si="9"/>
        <v>vis</v>
      </c>
      <c r="E95">
        <f>VLOOKUP(C95,Active!C$21:E$958,3,FALSE)</f>
        <v>-2722.9843983726337</v>
      </c>
      <c r="F95" s="2" t="s">
        <v>143</v>
      </c>
      <c r="G95" t="str">
        <f t="shared" si="10"/>
        <v>42628.455</v>
      </c>
      <c r="H95" s="27">
        <f t="shared" si="11"/>
        <v>-2723</v>
      </c>
      <c r="I95" s="58" t="s">
        <v>378</v>
      </c>
      <c r="J95" s="59" t="s">
        <v>379</v>
      </c>
      <c r="K95" s="58">
        <v>-2723</v>
      </c>
      <c r="L95" s="58" t="s">
        <v>176</v>
      </c>
      <c r="M95" s="59" t="s">
        <v>153</v>
      </c>
      <c r="N95" s="59"/>
      <c r="O95" s="60" t="s">
        <v>252</v>
      </c>
      <c r="P95" s="60" t="s">
        <v>375</v>
      </c>
    </row>
    <row r="96" spans="1:16" ht="12.75" customHeight="1" x14ac:dyDescent="0.2">
      <c r="A96" s="27" t="str">
        <f t="shared" si="6"/>
        <v> BBS 23 </v>
      </c>
      <c r="B96" s="2" t="str">
        <f t="shared" si="7"/>
        <v>I</v>
      </c>
      <c r="C96" s="27">
        <f t="shared" si="8"/>
        <v>42628.468999999997</v>
      </c>
      <c r="D96" t="str">
        <f t="shared" si="9"/>
        <v>vis</v>
      </c>
      <c r="E96">
        <f>VLOOKUP(C96,Active!C$21:E$958,3,FALSE)</f>
        <v>-2722.9633216026132</v>
      </c>
      <c r="F96" s="2" t="s">
        <v>143</v>
      </c>
      <c r="G96" t="str">
        <f t="shared" si="10"/>
        <v>42628.469</v>
      </c>
      <c r="H96" s="27">
        <f t="shared" si="11"/>
        <v>-2723</v>
      </c>
      <c r="I96" s="58" t="s">
        <v>380</v>
      </c>
      <c r="J96" s="59" t="s">
        <v>381</v>
      </c>
      <c r="K96" s="58">
        <v>-2723</v>
      </c>
      <c r="L96" s="58" t="s">
        <v>382</v>
      </c>
      <c r="M96" s="59" t="s">
        <v>153</v>
      </c>
      <c r="N96" s="59"/>
      <c r="O96" s="60" t="s">
        <v>154</v>
      </c>
      <c r="P96" s="60" t="s">
        <v>375</v>
      </c>
    </row>
    <row r="97" spans="1:16" ht="12.75" customHeight="1" x14ac:dyDescent="0.2">
      <c r="A97" s="27" t="str">
        <f t="shared" si="6"/>
        <v> BBS 23 </v>
      </c>
      <c r="B97" s="2" t="str">
        <f t="shared" si="7"/>
        <v>I</v>
      </c>
      <c r="C97" s="27">
        <f t="shared" si="8"/>
        <v>42638.421999999999</v>
      </c>
      <c r="D97" t="str">
        <f t="shared" si="9"/>
        <v>vis</v>
      </c>
      <c r="E97">
        <f>VLOOKUP(C97,Active!C$21:E$958,3,FALSE)</f>
        <v>-2707.979243596883</v>
      </c>
      <c r="F97" s="2" t="s">
        <v>143</v>
      </c>
      <c r="G97" t="str">
        <f t="shared" si="10"/>
        <v>42638.422</v>
      </c>
      <c r="H97" s="27">
        <f t="shared" si="11"/>
        <v>-2708</v>
      </c>
      <c r="I97" s="58" t="s">
        <v>383</v>
      </c>
      <c r="J97" s="59" t="s">
        <v>384</v>
      </c>
      <c r="K97" s="58">
        <v>-2708</v>
      </c>
      <c r="L97" s="58" t="s">
        <v>179</v>
      </c>
      <c r="M97" s="59" t="s">
        <v>153</v>
      </c>
      <c r="N97" s="59"/>
      <c r="O97" s="60" t="s">
        <v>154</v>
      </c>
      <c r="P97" s="60" t="s">
        <v>375</v>
      </c>
    </row>
    <row r="98" spans="1:16" ht="12.75" customHeight="1" x14ac:dyDescent="0.2">
      <c r="A98" s="27" t="str">
        <f t="shared" si="6"/>
        <v> BBS 27 </v>
      </c>
      <c r="B98" s="2" t="str">
        <f t="shared" si="7"/>
        <v>I</v>
      </c>
      <c r="C98" s="27">
        <f t="shared" si="8"/>
        <v>42869.576000000001</v>
      </c>
      <c r="D98" t="str">
        <f t="shared" si="9"/>
        <v>vis</v>
      </c>
      <c r="E98">
        <f>VLOOKUP(C98,Active!C$21:E$958,3,FALSE)</f>
        <v>-2359.9806936786576</v>
      </c>
      <c r="F98" s="2" t="s">
        <v>143</v>
      </c>
      <c r="G98" t="str">
        <f t="shared" si="10"/>
        <v>42869.576</v>
      </c>
      <c r="H98" s="27">
        <f t="shared" si="11"/>
        <v>-2360</v>
      </c>
      <c r="I98" s="58" t="s">
        <v>385</v>
      </c>
      <c r="J98" s="59" t="s">
        <v>386</v>
      </c>
      <c r="K98" s="58">
        <v>-2360</v>
      </c>
      <c r="L98" s="58" t="s">
        <v>172</v>
      </c>
      <c r="M98" s="59" t="s">
        <v>153</v>
      </c>
      <c r="N98" s="59"/>
      <c r="O98" s="60" t="s">
        <v>154</v>
      </c>
      <c r="P98" s="60" t="s">
        <v>387</v>
      </c>
    </row>
    <row r="99" spans="1:16" ht="12.75" customHeight="1" x14ac:dyDescent="0.2">
      <c r="A99" s="27" t="str">
        <f t="shared" si="6"/>
        <v> BBS 27 </v>
      </c>
      <c r="B99" s="2" t="str">
        <f t="shared" si="7"/>
        <v>I</v>
      </c>
      <c r="C99" s="27">
        <f t="shared" si="8"/>
        <v>42871.572</v>
      </c>
      <c r="D99" t="str">
        <f t="shared" si="9"/>
        <v>vis</v>
      </c>
      <c r="E99">
        <f>VLOOKUP(C99,Active!C$21:E$958,3,FALSE)</f>
        <v>-2356.9757484662168</v>
      </c>
      <c r="F99" s="2" t="s">
        <v>143</v>
      </c>
      <c r="G99" t="str">
        <f t="shared" si="10"/>
        <v>42871.572</v>
      </c>
      <c r="H99" s="27">
        <f t="shared" si="11"/>
        <v>-2357</v>
      </c>
      <c r="I99" s="58" t="s">
        <v>388</v>
      </c>
      <c r="J99" s="59" t="s">
        <v>389</v>
      </c>
      <c r="K99" s="58">
        <v>-2357</v>
      </c>
      <c r="L99" s="58" t="s">
        <v>365</v>
      </c>
      <c r="M99" s="59" t="s">
        <v>153</v>
      </c>
      <c r="N99" s="59"/>
      <c r="O99" s="60" t="s">
        <v>154</v>
      </c>
      <c r="P99" s="60" t="s">
        <v>387</v>
      </c>
    </row>
    <row r="100" spans="1:16" ht="12.75" customHeight="1" x14ac:dyDescent="0.2">
      <c r="A100" s="27" t="str">
        <f t="shared" si="6"/>
        <v> BBS 29 </v>
      </c>
      <c r="B100" s="2" t="str">
        <f t="shared" si="7"/>
        <v>I</v>
      </c>
      <c r="C100" s="27">
        <f t="shared" si="8"/>
        <v>42988.482000000004</v>
      </c>
      <c r="D100" t="str">
        <f t="shared" si="9"/>
        <v>vis</v>
      </c>
      <c r="E100">
        <f>VLOOKUP(C100,Active!C$21:E$958,3,FALSE)</f>
        <v>-2180.9696639038016</v>
      </c>
      <c r="F100" s="2" t="s">
        <v>143</v>
      </c>
      <c r="G100" t="str">
        <f t="shared" si="10"/>
        <v>42988.482</v>
      </c>
      <c r="H100" s="27">
        <f t="shared" si="11"/>
        <v>-2181</v>
      </c>
      <c r="I100" s="58" t="s">
        <v>390</v>
      </c>
      <c r="J100" s="59" t="s">
        <v>391</v>
      </c>
      <c r="K100" s="58">
        <v>-2181</v>
      </c>
      <c r="L100" s="58" t="s">
        <v>277</v>
      </c>
      <c r="M100" s="59" t="s">
        <v>153</v>
      </c>
      <c r="N100" s="59"/>
      <c r="O100" s="60" t="s">
        <v>154</v>
      </c>
      <c r="P100" s="60" t="s">
        <v>392</v>
      </c>
    </row>
    <row r="101" spans="1:16" ht="12.75" customHeight="1" x14ac:dyDescent="0.2">
      <c r="A101" s="27" t="str">
        <f t="shared" si="6"/>
        <v> BBS 29 </v>
      </c>
      <c r="B101" s="2" t="str">
        <f t="shared" si="7"/>
        <v>I</v>
      </c>
      <c r="C101" s="27">
        <f t="shared" si="8"/>
        <v>42990.462</v>
      </c>
      <c r="D101" t="str">
        <f t="shared" si="9"/>
        <v>vis</v>
      </c>
      <c r="E101">
        <f>VLOOKUP(C101,Active!C$21:E$958,3,FALSE)</f>
        <v>-2177.9888064285396</v>
      </c>
      <c r="F101" s="2" t="s">
        <v>143</v>
      </c>
      <c r="G101" t="str">
        <f t="shared" si="10"/>
        <v>42990.462</v>
      </c>
      <c r="H101" s="27">
        <f t="shared" si="11"/>
        <v>-2178</v>
      </c>
      <c r="I101" s="58" t="s">
        <v>393</v>
      </c>
      <c r="J101" s="59" t="s">
        <v>394</v>
      </c>
      <c r="K101" s="58">
        <v>-2178</v>
      </c>
      <c r="L101" s="58" t="s">
        <v>203</v>
      </c>
      <c r="M101" s="59" t="s">
        <v>153</v>
      </c>
      <c r="N101" s="59"/>
      <c r="O101" s="60" t="s">
        <v>154</v>
      </c>
      <c r="P101" s="60" t="s">
        <v>392</v>
      </c>
    </row>
    <row r="102" spans="1:16" ht="12.75" customHeight="1" x14ac:dyDescent="0.2">
      <c r="A102" s="27" t="str">
        <f t="shared" si="6"/>
        <v> BBS 29 </v>
      </c>
      <c r="B102" s="2" t="str">
        <f t="shared" si="7"/>
        <v>I</v>
      </c>
      <c r="C102" s="27">
        <f t="shared" si="8"/>
        <v>42992.455999999998</v>
      </c>
      <c r="D102" t="str">
        <f t="shared" si="9"/>
        <v>vis</v>
      </c>
      <c r="E102">
        <f>VLOOKUP(C102,Active!C$21:E$958,3,FALSE)</f>
        <v>-2174.9868721832463</v>
      </c>
      <c r="F102" s="2" t="s">
        <v>143</v>
      </c>
      <c r="G102" t="str">
        <f t="shared" si="10"/>
        <v>42992.456</v>
      </c>
      <c r="H102" s="27">
        <f t="shared" si="11"/>
        <v>-2175</v>
      </c>
      <c r="I102" s="58" t="s">
        <v>395</v>
      </c>
      <c r="J102" s="59" t="s">
        <v>396</v>
      </c>
      <c r="K102" s="58">
        <v>-2175</v>
      </c>
      <c r="L102" s="58" t="s">
        <v>163</v>
      </c>
      <c r="M102" s="59" t="s">
        <v>153</v>
      </c>
      <c r="N102" s="59"/>
      <c r="O102" s="60" t="s">
        <v>154</v>
      </c>
      <c r="P102" s="60" t="s">
        <v>392</v>
      </c>
    </row>
    <row r="103" spans="1:16" ht="12.75" customHeight="1" x14ac:dyDescent="0.2">
      <c r="A103" s="27" t="str">
        <f t="shared" si="6"/>
        <v> BBS 29 </v>
      </c>
      <c r="B103" s="2" t="str">
        <f t="shared" si="7"/>
        <v>I</v>
      </c>
      <c r="C103" s="27">
        <f t="shared" si="8"/>
        <v>42996.446000000004</v>
      </c>
      <c r="D103" t="str">
        <f t="shared" si="9"/>
        <v>vis</v>
      </c>
      <c r="E103">
        <f>VLOOKUP(C103,Active!C$21:E$958,3,FALSE)</f>
        <v>-2168.9799927255017</v>
      </c>
      <c r="F103" s="2" t="s">
        <v>143</v>
      </c>
      <c r="G103" t="str">
        <f t="shared" si="10"/>
        <v>42996.446</v>
      </c>
      <c r="H103" s="27">
        <f t="shared" si="11"/>
        <v>-2169</v>
      </c>
      <c r="I103" s="58" t="s">
        <v>397</v>
      </c>
      <c r="J103" s="59" t="s">
        <v>398</v>
      </c>
      <c r="K103" s="58">
        <v>-2169</v>
      </c>
      <c r="L103" s="58" t="s">
        <v>172</v>
      </c>
      <c r="M103" s="59" t="s">
        <v>153</v>
      </c>
      <c r="N103" s="59"/>
      <c r="O103" s="60" t="s">
        <v>399</v>
      </c>
      <c r="P103" s="60" t="s">
        <v>392</v>
      </c>
    </row>
    <row r="104" spans="1:16" ht="12.75" customHeight="1" x14ac:dyDescent="0.2">
      <c r="A104" s="27" t="str">
        <f t="shared" si="6"/>
        <v> BBS 29 </v>
      </c>
      <c r="B104" s="2" t="str">
        <f t="shared" si="7"/>
        <v>I</v>
      </c>
      <c r="C104" s="27">
        <f t="shared" si="8"/>
        <v>43012.394999999997</v>
      </c>
      <c r="D104" t="str">
        <f t="shared" si="9"/>
        <v>vis</v>
      </c>
      <c r="E104">
        <f>VLOOKUP(C104,Active!C$21:E$958,3,FALSE)</f>
        <v>-2144.9690352138714</v>
      </c>
      <c r="F104" s="2" t="s">
        <v>143</v>
      </c>
      <c r="G104" t="str">
        <f t="shared" si="10"/>
        <v>43012.395</v>
      </c>
      <c r="H104" s="27">
        <f t="shared" si="11"/>
        <v>-2145</v>
      </c>
      <c r="I104" s="58" t="s">
        <v>400</v>
      </c>
      <c r="J104" s="59" t="s">
        <v>401</v>
      </c>
      <c r="K104" s="58">
        <v>-2145</v>
      </c>
      <c r="L104" s="58" t="s">
        <v>402</v>
      </c>
      <c r="M104" s="59" t="s">
        <v>153</v>
      </c>
      <c r="N104" s="59"/>
      <c r="O104" s="60" t="s">
        <v>399</v>
      </c>
      <c r="P104" s="60" t="s">
        <v>392</v>
      </c>
    </row>
    <row r="105" spans="1:16" ht="12.75" customHeight="1" x14ac:dyDescent="0.2">
      <c r="A105" s="27" t="str">
        <f t="shared" si="6"/>
        <v> BBS 29 </v>
      </c>
      <c r="B105" s="2" t="str">
        <f t="shared" si="7"/>
        <v>I</v>
      </c>
      <c r="C105" s="27">
        <f t="shared" si="8"/>
        <v>43016.36</v>
      </c>
      <c r="D105" t="str">
        <f t="shared" si="9"/>
        <v>vis</v>
      </c>
      <c r="E105">
        <f>VLOOKUP(C105,Active!C$21:E$958,3,FALSE)</f>
        <v>-2138.9997928454632</v>
      </c>
      <c r="F105" s="2" t="s">
        <v>143</v>
      </c>
      <c r="G105" t="str">
        <f t="shared" si="10"/>
        <v>43016.360</v>
      </c>
      <c r="H105" s="27">
        <f t="shared" si="11"/>
        <v>-2139</v>
      </c>
      <c r="I105" s="58" t="s">
        <v>403</v>
      </c>
      <c r="J105" s="59" t="s">
        <v>404</v>
      </c>
      <c r="K105" s="58">
        <v>-2139</v>
      </c>
      <c r="L105" s="58" t="s">
        <v>405</v>
      </c>
      <c r="M105" s="59" t="s">
        <v>153</v>
      </c>
      <c r="N105" s="59"/>
      <c r="O105" s="60" t="s">
        <v>173</v>
      </c>
      <c r="P105" s="60" t="s">
        <v>392</v>
      </c>
    </row>
    <row r="106" spans="1:16" ht="12.75" customHeight="1" x14ac:dyDescent="0.2">
      <c r="A106" s="27" t="str">
        <f t="shared" si="6"/>
        <v> BBS 29 </v>
      </c>
      <c r="B106" s="2" t="str">
        <f t="shared" si="7"/>
        <v>I</v>
      </c>
      <c r="C106" s="27">
        <f t="shared" si="8"/>
        <v>43016.368000000002</v>
      </c>
      <c r="D106" t="str">
        <f t="shared" si="9"/>
        <v>vis</v>
      </c>
      <c r="E106">
        <f>VLOOKUP(C106,Active!C$21:E$958,3,FALSE)</f>
        <v>-2138.9877489768737</v>
      </c>
      <c r="F106" s="2" t="s">
        <v>143</v>
      </c>
      <c r="G106" t="str">
        <f t="shared" si="10"/>
        <v>43016.368</v>
      </c>
      <c r="H106" s="27">
        <f t="shared" si="11"/>
        <v>-2139</v>
      </c>
      <c r="I106" s="58" t="s">
        <v>406</v>
      </c>
      <c r="J106" s="59" t="s">
        <v>407</v>
      </c>
      <c r="K106" s="58">
        <v>-2139</v>
      </c>
      <c r="L106" s="58" t="s">
        <v>152</v>
      </c>
      <c r="M106" s="59" t="s">
        <v>153</v>
      </c>
      <c r="N106" s="59"/>
      <c r="O106" s="60" t="s">
        <v>252</v>
      </c>
      <c r="P106" s="60" t="s">
        <v>392</v>
      </c>
    </row>
    <row r="107" spans="1:16" ht="12.75" customHeight="1" x14ac:dyDescent="0.2">
      <c r="A107" s="27" t="str">
        <f t="shared" si="6"/>
        <v> BBS 30 </v>
      </c>
      <c r="B107" s="2" t="str">
        <f t="shared" si="7"/>
        <v>I</v>
      </c>
      <c r="C107" s="27">
        <f t="shared" si="8"/>
        <v>43028.349000000002</v>
      </c>
      <c r="D107" t="str">
        <f t="shared" si="9"/>
        <v>vis</v>
      </c>
      <c r="E107">
        <f>VLOOKUP(C107,Active!C$21:E$958,3,FALSE)</f>
        <v>-2120.9505502843563</v>
      </c>
      <c r="F107" s="2" t="s">
        <v>143</v>
      </c>
      <c r="G107" t="str">
        <f t="shared" si="10"/>
        <v>43028.349</v>
      </c>
      <c r="H107" s="27">
        <f t="shared" si="11"/>
        <v>-2121</v>
      </c>
      <c r="I107" s="58" t="s">
        <v>408</v>
      </c>
      <c r="J107" s="59" t="s">
        <v>409</v>
      </c>
      <c r="K107" s="58">
        <v>-2121</v>
      </c>
      <c r="L107" s="58" t="s">
        <v>410</v>
      </c>
      <c r="M107" s="59" t="s">
        <v>153</v>
      </c>
      <c r="N107" s="59"/>
      <c r="O107" s="60" t="s">
        <v>399</v>
      </c>
      <c r="P107" s="60" t="s">
        <v>411</v>
      </c>
    </row>
    <row r="108" spans="1:16" ht="12.75" customHeight="1" x14ac:dyDescent="0.2">
      <c r="A108" s="27" t="str">
        <f t="shared" si="6"/>
        <v> BBS 34 </v>
      </c>
      <c r="B108" s="2" t="str">
        <f t="shared" si="7"/>
        <v>I</v>
      </c>
      <c r="C108" s="27">
        <f t="shared" si="8"/>
        <v>43358.451000000001</v>
      </c>
      <c r="D108" t="str">
        <f t="shared" si="9"/>
        <v>vis</v>
      </c>
      <c r="E108">
        <f>VLOOKUP(C108,Active!C$21:E$958,3,FALSE)</f>
        <v>-1623.9874117485554</v>
      </c>
      <c r="F108" s="2" t="s">
        <v>143</v>
      </c>
      <c r="G108" t="str">
        <f t="shared" si="10"/>
        <v>43358.451</v>
      </c>
      <c r="H108" s="27">
        <f t="shared" si="11"/>
        <v>-1624</v>
      </c>
      <c r="I108" s="58" t="s">
        <v>412</v>
      </c>
      <c r="J108" s="59" t="s">
        <v>413</v>
      </c>
      <c r="K108" s="58">
        <v>-1624</v>
      </c>
      <c r="L108" s="58" t="s">
        <v>152</v>
      </c>
      <c r="M108" s="59" t="s">
        <v>153</v>
      </c>
      <c r="N108" s="59"/>
      <c r="O108" s="60" t="s">
        <v>154</v>
      </c>
      <c r="P108" s="60" t="s">
        <v>414</v>
      </c>
    </row>
    <row r="109" spans="1:16" ht="12.75" customHeight="1" x14ac:dyDescent="0.2">
      <c r="A109" s="27" t="str">
        <f t="shared" si="6"/>
        <v> BBS 34 </v>
      </c>
      <c r="B109" s="2" t="str">
        <f t="shared" si="7"/>
        <v>I</v>
      </c>
      <c r="C109" s="27">
        <f t="shared" si="8"/>
        <v>43360.451000000001</v>
      </c>
      <c r="D109" t="str">
        <f t="shared" si="9"/>
        <v>vis</v>
      </c>
      <c r="E109">
        <f>VLOOKUP(C109,Active!C$21:E$958,3,FALSE)</f>
        <v>-1620.97644460182</v>
      </c>
      <c r="F109" s="2" t="s">
        <v>143</v>
      </c>
      <c r="G109" t="str">
        <f t="shared" si="10"/>
        <v>43360.451</v>
      </c>
      <c r="H109" s="27">
        <f t="shared" si="11"/>
        <v>-1621</v>
      </c>
      <c r="I109" s="58" t="s">
        <v>415</v>
      </c>
      <c r="J109" s="59" t="s">
        <v>416</v>
      </c>
      <c r="K109" s="58">
        <v>-1621</v>
      </c>
      <c r="L109" s="58" t="s">
        <v>365</v>
      </c>
      <c r="M109" s="59" t="s">
        <v>153</v>
      </c>
      <c r="N109" s="59"/>
      <c r="O109" s="60" t="s">
        <v>154</v>
      </c>
      <c r="P109" s="60" t="s">
        <v>414</v>
      </c>
    </row>
    <row r="110" spans="1:16" ht="12.75" customHeight="1" x14ac:dyDescent="0.2">
      <c r="A110" s="27" t="str">
        <f t="shared" si="6"/>
        <v> BBS 34 </v>
      </c>
      <c r="B110" s="2" t="str">
        <f t="shared" si="7"/>
        <v>I</v>
      </c>
      <c r="C110" s="27">
        <f t="shared" si="8"/>
        <v>43362.434000000001</v>
      </c>
      <c r="D110" t="str">
        <f t="shared" si="9"/>
        <v>vis</v>
      </c>
      <c r="E110">
        <f>VLOOKUP(C110,Active!C$21:E$958,3,FALSE)</f>
        <v>-1617.9910706758317</v>
      </c>
      <c r="F110" s="2" t="s">
        <v>143</v>
      </c>
      <c r="G110" t="str">
        <f t="shared" si="10"/>
        <v>43362.434</v>
      </c>
      <c r="H110" s="27">
        <f t="shared" si="11"/>
        <v>-1618</v>
      </c>
      <c r="I110" s="58" t="s">
        <v>417</v>
      </c>
      <c r="J110" s="59" t="s">
        <v>418</v>
      </c>
      <c r="K110" s="58">
        <v>-1618</v>
      </c>
      <c r="L110" s="58" t="s">
        <v>158</v>
      </c>
      <c r="M110" s="59" t="s">
        <v>153</v>
      </c>
      <c r="N110" s="59"/>
      <c r="O110" s="60" t="s">
        <v>154</v>
      </c>
      <c r="P110" s="60" t="s">
        <v>414</v>
      </c>
    </row>
    <row r="111" spans="1:16" ht="12.75" customHeight="1" x14ac:dyDescent="0.2">
      <c r="A111" s="27" t="str">
        <f t="shared" si="6"/>
        <v> BBS 35 </v>
      </c>
      <c r="B111" s="2" t="str">
        <f t="shared" si="7"/>
        <v>I</v>
      </c>
      <c r="C111" s="27">
        <f t="shared" si="8"/>
        <v>43392.33</v>
      </c>
      <c r="D111" t="str">
        <f t="shared" si="9"/>
        <v>vis</v>
      </c>
      <c r="E111">
        <f>VLOOKUP(C111,Active!C$21:E$958,3,FALSE)</f>
        <v>-1572.983133766432</v>
      </c>
      <c r="F111" s="2" t="s">
        <v>143</v>
      </c>
      <c r="G111" t="str">
        <f t="shared" si="10"/>
        <v>43392.330</v>
      </c>
      <c r="H111" s="27">
        <f t="shared" si="11"/>
        <v>-1573</v>
      </c>
      <c r="I111" s="58" t="s">
        <v>419</v>
      </c>
      <c r="J111" s="59" t="s">
        <v>420</v>
      </c>
      <c r="K111" s="58">
        <v>-1573</v>
      </c>
      <c r="L111" s="58" t="s">
        <v>198</v>
      </c>
      <c r="M111" s="59" t="s">
        <v>153</v>
      </c>
      <c r="N111" s="59"/>
      <c r="O111" s="60" t="s">
        <v>252</v>
      </c>
      <c r="P111" s="60" t="s">
        <v>81</v>
      </c>
    </row>
    <row r="112" spans="1:16" ht="12.75" customHeight="1" x14ac:dyDescent="0.2">
      <c r="A112" s="27" t="str">
        <f t="shared" si="6"/>
        <v> BBS 35 </v>
      </c>
      <c r="B112" s="2" t="str">
        <f t="shared" si="7"/>
        <v>I</v>
      </c>
      <c r="C112" s="27">
        <f t="shared" si="8"/>
        <v>43392.330999999998</v>
      </c>
      <c r="D112" t="str">
        <f t="shared" si="9"/>
        <v>vis</v>
      </c>
      <c r="E112">
        <f>VLOOKUP(C112,Active!C$21:E$958,3,FALSE)</f>
        <v>-1572.9816282828638</v>
      </c>
      <c r="F112" s="2" t="s">
        <v>143</v>
      </c>
      <c r="G112" t="str">
        <f t="shared" si="10"/>
        <v>43392.331</v>
      </c>
      <c r="H112" s="27">
        <f t="shared" si="11"/>
        <v>-1573</v>
      </c>
      <c r="I112" s="58" t="s">
        <v>421</v>
      </c>
      <c r="J112" s="59" t="s">
        <v>422</v>
      </c>
      <c r="K112" s="58">
        <v>-1573</v>
      </c>
      <c r="L112" s="58" t="s">
        <v>166</v>
      </c>
      <c r="M112" s="59" t="s">
        <v>153</v>
      </c>
      <c r="N112" s="59"/>
      <c r="O112" s="60" t="s">
        <v>154</v>
      </c>
      <c r="P112" s="60" t="s">
        <v>81</v>
      </c>
    </row>
    <row r="113" spans="1:16" ht="12.75" customHeight="1" x14ac:dyDescent="0.2">
      <c r="A113" s="27" t="str">
        <f t="shared" si="6"/>
        <v> BBS 35 </v>
      </c>
      <c r="B113" s="2" t="str">
        <f t="shared" si="7"/>
        <v>I</v>
      </c>
      <c r="C113" s="27">
        <f t="shared" si="8"/>
        <v>43402.292999999998</v>
      </c>
      <c r="D113" t="str">
        <f t="shared" si="9"/>
        <v>vis</v>
      </c>
      <c r="E113">
        <f>VLOOKUP(C113,Active!C$21:E$958,3,FALSE)</f>
        <v>-1557.984000924976</v>
      </c>
      <c r="F113" s="2" t="s">
        <v>143</v>
      </c>
      <c r="G113" t="str">
        <f t="shared" si="10"/>
        <v>43402.293</v>
      </c>
      <c r="H113" s="27">
        <f t="shared" si="11"/>
        <v>-1558</v>
      </c>
      <c r="I113" s="58" t="s">
        <v>423</v>
      </c>
      <c r="J113" s="59" t="s">
        <v>424</v>
      </c>
      <c r="K113" s="58">
        <v>-1558</v>
      </c>
      <c r="L113" s="58" t="s">
        <v>198</v>
      </c>
      <c r="M113" s="59" t="s">
        <v>153</v>
      </c>
      <c r="N113" s="59"/>
      <c r="O113" s="60" t="s">
        <v>154</v>
      </c>
      <c r="P113" s="60" t="s">
        <v>81</v>
      </c>
    </row>
    <row r="114" spans="1:16" ht="12.75" customHeight="1" x14ac:dyDescent="0.2">
      <c r="A114" s="27" t="str">
        <f t="shared" si="6"/>
        <v> BBS 35 </v>
      </c>
      <c r="B114" s="2" t="str">
        <f t="shared" si="7"/>
        <v>I</v>
      </c>
      <c r="C114" s="27">
        <f t="shared" si="8"/>
        <v>43402.302000000003</v>
      </c>
      <c r="D114" t="str">
        <f t="shared" si="9"/>
        <v>vis</v>
      </c>
      <c r="E114">
        <f>VLOOKUP(C114,Active!C$21:E$958,3,FALSE)</f>
        <v>-1557.9704515728076</v>
      </c>
      <c r="F114" s="2" t="s">
        <v>143</v>
      </c>
      <c r="G114" t="str">
        <f t="shared" si="10"/>
        <v>43402.302</v>
      </c>
      <c r="H114" s="27">
        <f t="shared" si="11"/>
        <v>-1558</v>
      </c>
      <c r="I114" s="58" t="s">
        <v>425</v>
      </c>
      <c r="J114" s="59" t="s">
        <v>426</v>
      </c>
      <c r="K114" s="58">
        <v>-1558</v>
      </c>
      <c r="L114" s="58" t="s">
        <v>277</v>
      </c>
      <c r="M114" s="59" t="s">
        <v>153</v>
      </c>
      <c r="N114" s="59"/>
      <c r="O114" s="60" t="s">
        <v>252</v>
      </c>
      <c r="P114" s="60" t="s">
        <v>81</v>
      </c>
    </row>
    <row r="115" spans="1:16" ht="12.75" customHeight="1" x14ac:dyDescent="0.2">
      <c r="A115" s="27" t="str">
        <f t="shared" si="6"/>
        <v> BBS 37 </v>
      </c>
      <c r="B115" s="2" t="str">
        <f t="shared" si="7"/>
        <v>I</v>
      </c>
      <c r="C115" s="27">
        <f t="shared" si="8"/>
        <v>43579.646999999997</v>
      </c>
      <c r="D115" t="str">
        <f t="shared" si="9"/>
        <v>vis</v>
      </c>
      <c r="E115">
        <f>VLOOKUP(C115,Active!C$21:E$958,3,FALSE)</f>
        <v>-1290.9804672539337</v>
      </c>
      <c r="F115" s="2" t="s">
        <v>143</v>
      </c>
      <c r="G115" t="str">
        <f t="shared" si="10"/>
        <v>43579.647</v>
      </c>
      <c r="H115" s="27">
        <f t="shared" si="11"/>
        <v>-1291</v>
      </c>
      <c r="I115" s="58" t="s">
        <v>427</v>
      </c>
      <c r="J115" s="59" t="s">
        <v>428</v>
      </c>
      <c r="K115" s="58">
        <v>-1291</v>
      </c>
      <c r="L115" s="58" t="s">
        <v>172</v>
      </c>
      <c r="M115" s="59" t="s">
        <v>153</v>
      </c>
      <c r="N115" s="59"/>
      <c r="O115" s="60" t="s">
        <v>154</v>
      </c>
      <c r="P115" s="60" t="s">
        <v>429</v>
      </c>
    </row>
    <row r="116" spans="1:16" ht="12.75" customHeight="1" x14ac:dyDescent="0.2">
      <c r="A116" s="27" t="str">
        <f t="shared" si="6"/>
        <v> BBS 38 </v>
      </c>
      <c r="B116" s="2" t="str">
        <f t="shared" si="7"/>
        <v>I</v>
      </c>
      <c r="C116" s="27">
        <f t="shared" si="8"/>
        <v>43726.432000000001</v>
      </c>
      <c r="D116" t="str">
        <f t="shared" si="9"/>
        <v>vis</v>
      </c>
      <c r="E116">
        <f>VLOOKUP(C116,Active!C$21:E$958,3,FALSE)</f>
        <v>-1069.9980609371603</v>
      </c>
      <c r="F116" s="2" t="s">
        <v>143</v>
      </c>
      <c r="G116" t="str">
        <f t="shared" si="10"/>
        <v>43726.432</v>
      </c>
      <c r="H116" s="27">
        <f t="shared" si="11"/>
        <v>-1070</v>
      </c>
      <c r="I116" s="58" t="s">
        <v>430</v>
      </c>
      <c r="J116" s="59" t="s">
        <v>431</v>
      </c>
      <c r="K116" s="58">
        <v>-1070</v>
      </c>
      <c r="L116" s="58" t="s">
        <v>432</v>
      </c>
      <c r="M116" s="59" t="s">
        <v>153</v>
      </c>
      <c r="N116" s="59"/>
      <c r="O116" s="60" t="s">
        <v>154</v>
      </c>
      <c r="P116" s="60" t="s">
        <v>433</v>
      </c>
    </row>
    <row r="117" spans="1:16" ht="12.75" customHeight="1" x14ac:dyDescent="0.2">
      <c r="A117" s="27" t="str">
        <f t="shared" si="6"/>
        <v> BBS 38 </v>
      </c>
      <c r="B117" s="2" t="str">
        <f t="shared" si="7"/>
        <v>I</v>
      </c>
      <c r="C117" s="27">
        <f t="shared" si="8"/>
        <v>43732.411999999997</v>
      </c>
      <c r="D117" t="str">
        <f t="shared" si="9"/>
        <v>vis</v>
      </c>
      <c r="E117">
        <f>VLOOKUP(C117,Active!C$21:E$958,3,FALSE)</f>
        <v>-1060.995269168428</v>
      </c>
      <c r="F117" s="2" t="s">
        <v>143</v>
      </c>
      <c r="G117" t="str">
        <f t="shared" si="10"/>
        <v>43732.412</v>
      </c>
      <c r="H117" s="27">
        <f t="shared" si="11"/>
        <v>-1061</v>
      </c>
      <c r="I117" s="58" t="s">
        <v>434</v>
      </c>
      <c r="J117" s="59" t="s">
        <v>435</v>
      </c>
      <c r="K117" s="58">
        <v>-1061</v>
      </c>
      <c r="L117" s="58" t="s">
        <v>285</v>
      </c>
      <c r="M117" s="59" t="s">
        <v>153</v>
      </c>
      <c r="N117" s="59"/>
      <c r="O117" s="60" t="s">
        <v>154</v>
      </c>
      <c r="P117" s="60" t="s">
        <v>433</v>
      </c>
    </row>
    <row r="118" spans="1:16" ht="12.75" customHeight="1" x14ac:dyDescent="0.2">
      <c r="A118" s="27" t="str">
        <f t="shared" si="6"/>
        <v> BBS 38 </v>
      </c>
      <c r="B118" s="2" t="str">
        <f t="shared" si="7"/>
        <v>I</v>
      </c>
      <c r="C118" s="27">
        <f t="shared" si="8"/>
        <v>43732.442999999999</v>
      </c>
      <c r="D118" t="str">
        <f t="shared" si="9"/>
        <v>vis</v>
      </c>
      <c r="E118">
        <f>VLOOKUP(C118,Active!C$21:E$958,3,FALSE)</f>
        <v>-1060.9485991776494</v>
      </c>
      <c r="F118" s="2" t="s">
        <v>143</v>
      </c>
      <c r="G118" t="str">
        <f t="shared" si="10"/>
        <v>43732.443</v>
      </c>
      <c r="H118" s="27">
        <f t="shared" si="11"/>
        <v>-1061</v>
      </c>
      <c r="I118" s="58" t="s">
        <v>436</v>
      </c>
      <c r="J118" s="59" t="s">
        <v>437</v>
      </c>
      <c r="K118" s="58">
        <v>-1061</v>
      </c>
      <c r="L118" s="58" t="s">
        <v>438</v>
      </c>
      <c r="M118" s="59" t="s">
        <v>153</v>
      </c>
      <c r="N118" s="59"/>
      <c r="O118" s="60" t="s">
        <v>399</v>
      </c>
      <c r="P118" s="60" t="s">
        <v>433</v>
      </c>
    </row>
    <row r="119" spans="1:16" ht="12.75" customHeight="1" x14ac:dyDescent="0.2">
      <c r="A119" s="27" t="str">
        <f t="shared" si="6"/>
        <v> BBS 38 </v>
      </c>
      <c r="B119" s="2" t="str">
        <f t="shared" si="7"/>
        <v>I</v>
      </c>
      <c r="C119" s="27">
        <f t="shared" si="8"/>
        <v>43734.425999999999</v>
      </c>
      <c r="D119" t="str">
        <f t="shared" si="9"/>
        <v>vis</v>
      </c>
      <c r="E119">
        <f>VLOOKUP(C119,Active!C$21:E$958,3,FALSE)</f>
        <v>-1057.9632252516612</v>
      </c>
      <c r="F119" s="2" t="s">
        <v>143</v>
      </c>
      <c r="G119" t="str">
        <f t="shared" si="10"/>
        <v>43734.426</v>
      </c>
      <c r="H119" s="27">
        <f t="shared" si="11"/>
        <v>-1058</v>
      </c>
      <c r="I119" s="58" t="s">
        <v>439</v>
      </c>
      <c r="J119" s="59" t="s">
        <v>440</v>
      </c>
      <c r="K119" s="58">
        <v>-1058</v>
      </c>
      <c r="L119" s="58" t="s">
        <v>382</v>
      </c>
      <c r="M119" s="59" t="s">
        <v>153</v>
      </c>
      <c r="N119" s="59"/>
      <c r="O119" s="60" t="s">
        <v>154</v>
      </c>
      <c r="P119" s="60" t="s">
        <v>433</v>
      </c>
    </row>
    <row r="120" spans="1:16" ht="12.75" customHeight="1" x14ac:dyDescent="0.2">
      <c r="A120" s="27" t="str">
        <f t="shared" si="6"/>
        <v> BBS 38 </v>
      </c>
      <c r="B120" s="2" t="str">
        <f t="shared" si="7"/>
        <v>I</v>
      </c>
      <c r="C120" s="27">
        <f t="shared" si="8"/>
        <v>43742.39</v>
      </c>
      <c r="D120" t="str">
        <f t="shared" si="9"/>
        <v>vis</v>
      </c>
      <c r="E120">
        <f>VLOOKUP(C120,Active!C$21:E$958,3,FALSE)</f>
        <v>-1045.9735540733614</v>
      </c>
      <c r="F120" s="2" t="s">
        <v>143</v>
      </c>
      <c r="G120" t="str">
        <f t="shared" si="10"/>
        <v>43742.390</v>
      </c>
      <c r="H120" s="27">
        <f t="shared" si="11"/>
        <v>-1046</v>
      </c>
      <c r="I120" s="58" t="s">
        <v>441</v>
      </c>
      <c r="J120" s="59" t="s">
        <v>442</v>
      </c>
      <c r="K120" s="58">
        <v>-1046</v>
      </c>
      <c r="L120" s="58" t="s">
        <v>224</v>
      </c>
      <c r="M120" s="59" t="s">
        <v>153</v>
      </c>
      <c r="N120" s="59"/>
      <c r="O120" s="60" t="s">
        <v>154</v>
      </c>
      <c r="P120" s="60" t="s">
        <v>433</v>
      </c>
    </row>
    <row r="121" spans="1:16" ht="12.75" customHeight="1" x14ac:dyDescent="0.2">
      <c r="A121" s="27" t="str">
        <f t="shared" si="6"/>
        <v> BBS 39 </v>
      </c>
      <c r="B121" s="2" t="str">
        <f t="shared" si="7"/>
        <v>I</v>
      </c>
      <c r="C121" s="27">
        <f t="shared" si="8"/>
        <v>43754.338000000003</v>
      </c>
      <c r="D121" t="str">
        <f t="shared" si="9"/>
        <v>vis</v>
      </c>
      <c r="E121">
        <f>VLOOKUP(C121,Active!C$21:E$958,3,FALSE)</f>
        <v>-1027.986036338759</v>
      </c>
      <c r="F121" s="2" t="s">
        <v>143</v>
      </c>
      <c r="G121" t="str">
        <f t="shared" si="10"/>
        <v>43754.338</v>
      </c>
      <c r="H121" s="27">
        <f t="shared" si="11"/>
        <v>-1028</v>
      </c>
      <c r="I121" s="58" t="s">
        <v>443</v>
      </c>
      <c r="J121" s="59" t="s">
        <v>444</v>
      </c>
      <c r="K121" s="58">
        <v>-1028</v>
      </c>
      <c r="L121" s="58" t="s">
        <v>163</v>
      </c>
      <c r="M121" s="59" t="s">
        <v>153</v>
      </c>
      <c r="N121" s="59"/>
      <c r="O121" s="60" t="s">
        <v>173</v>
      </c>
      <c r="P121" s="60" t="s">
        <v>445</v>
      </c>
    </row>
    <row r="122" spans="1:16" ht="12.75" customHeight="1" x14ac:dyDescent="0.2">
      <c r="A122" s="27" t="str">
        <f t="shared" si="6"/>
        <v> BBS 44 </v>
      </c>
      <c r="B122" s="2" t="str">
        <f t="shared" si="7"/>
        <v>I</v>
      </c>
      <c r="C122" s="27">
        <f t="shared" si="8"/>
        <v>44078.483999999997</v>
      </c>
      <c r="D122" t="str">
        <f t="shared" si="9"/>
        <v>vis</v>
      </c>
      <c r="E122">
        <f>VLOOKUP(C122,Active!C$21:E$958,3,FALSE)</f>
        <v>-539.98955796594373</v>
      </c>
      <c r="F122" s="2" t="s">
        <v>143</v>
      </c>
      <c r="G122" t="str">
        <f t="shared" si="10"/>
        <v>44078.484</v>
      </c>
      <c r="H122" s="27">
        <f t="shared" si="11"/>
        <v>-540</v>
      </c>
      <c r="I122" s="58" t="s">
        <v>446</v>
      </c>
      <c r="J122" s="59" t="s">
        <v>447</v>
      </c>
      <c r="K122" s="58">
        <v>-540</v>
      </c>
      <c r="L122" s="58" t="s">
        <v>203</v>
      </c>
      <c r="M122" s="59" t="s">
        <v>153</v>
      </c>
      <c r="N122" s="59"/>
      <c r="O122" s="60" t="s">
        <v>154</v>
      </c>
      <c r="P122" s="60" t="s">
        <v>448</v>
      </c>
    </row>
    <row r="123" spans="1:16" ht="12.75" customHeight="1" x14ac:dyDescent="0.2">
      <c r="A123" s="27" t="str">
        <f t="shared" si="6"/>
        <v> BBS 44 </v>
      </c>
      <c r="B123" s="2" t="str">
        <f t="shared" si="7"/>
        <v>I</v>
      </c>
      <c r="C123" s="27">
        <f t="shared" si="8"/>
        <v>44082.464999999997</v>
      </c>
      <c r="D123" t="str">
        <f t="shared" si="9"/>
        <v>vis</v>
      </c>
      <c r="E123">
        <f>VLOOKUP(C123,Active!C$21:E$958,3,FALSE)</f>
        <v>-533.99622786036753</v>
      </c>
      <c r="F123" s="2" t="s">
        <v>143</v>
      </c>
      <c r="G123" t="str">
        <f t="shared" si="10"/>
        <v>44082.465</v>
      </c>
      <c r="H123" s="27">
        <f t="shared" si="11"/>
        <v>-534</v>
      </c>
      <c r="I123" s="58" t="s">
        <v>449</v>
      </c>
      <c r="J123" s="59" t="s">
        <v>450</v>
      </c>
      <c r="K123" s="58">
        <v>-534</v>
      </c>
      <c r="L123" s="58" t="s">
        <v>285</v>
      </c>
      <c r="M123" s="59" t="s">
        <v>153</v>
      </c>
      <c r="N123" s="59"/>
      <c r="O123" s="60" t="s">
        <v>399</v>
      </c>
      <c r="P123" s="60" t="s">
        <v>448</v>
      </c>
    </row>
    <row r="124" spans="1:16" ht="12.75" customHeight="1" x14ac:dyDescent="0.2">
      <c r="A124" s="27" t="str">
        <f t="shared" si="6"/>
        <v> BBS 44 </v>
      </c>
      <c r="B124" s="2" t="str">
        <f t="shared" si="7"/>
        <v>I</v>
      </c>
      <c r="C124" s="27">
        <f t="shared" si="8"/>
        <v>44114.347000000002</v>
      </c>
      <c r="D124" t="str">
        <f t="shared" si="9"/>
        <v>vis</v>
      </c>
      <c r="E124">
        <f>VLOOKUP(C124,Active!C$21:E$958,3,FALSE)</f>
        <v>-485.99840057425303</v>
      </c>
      <c r="F124" s="2" t="s">
        <v>143</v>
      </c>
      <c r="G124" t="str">
        <f t="shared" si="10"/>
        <v>44114.347</v>
      </c>
      <c r="H124" s="27">
        <f t="shared" si="11"/>
        <v>-486</v>
      </c>
      <c r="I124" s="58" t="s">
        <v>451</v>
      </c>
      <c r="J124" s="59" t="s">
        <v>452</v>
      </c>
      <c r="K124" s="58">
        <v>-486</v>
      </c>
      <c r="L124" s="58" t="s">
        <v>432</v>
      </c>
      <c r="M124" s="59" t="s">
        <v>153</v>
      </c>
      <c r="N124" s="59"/>
      <c r="O124" s="60" t="s">
        <v>252</v>
      </c>
      <c r="P124" s="60" t="s">
        <v>448</v>
      </c>
    </row>
    <row r="125" spans="1:16" ht="12.75" customHeight="1" x14ac:dyDescent="0.2">
      <c r="A125" s="27" t="str">
        <f t="shared" si="6"/>
        <v> BBS 44 </v>
      </c>
      <c r="B125" s="2" t="str">
        <f t="shared" si="7"/>
        <v>I</v>
      </c>
      <c r="C125" s="27">
        <f t="shared" si="8"/>
        <v>44114.358999999997</v>
      </c>
      <c r="D125" t="str">
        <f t="shared" si="9"/>
        <v>vis</v>
      </c>
      <c r="E125">
        <f>VLOOKUP(C125,Active!C$21:E$958,3,FALSE)</f>
        <v>-485.98033477137989</v>
      </c>
      <c r="F125" s="2" t="s">
        <v>143</v>
      </c>
      <c r="G125" t="str">
        <f t="shared" si="10"/>
        <v>44114.359</v>
      </c>
      <c r="H125" s="27">
        <f t="shared" si="11"/>
        <v>-486</v>
      </c>
      <c r="I125" s="58" t="s">
        <v>453</v>
      </c>
      <c r="J125" s="59" t="s">
        <v>454</v>
      </c>
      <c r="K125" s="58">
        <v>-486</v>
      </c>
      <c r="L125" s="58" t="s">
        <v>172</v>
      </c>
      <c r="M125" s="59" t="s">
        <v>153</v>
      </c>
      <c r="N125" s="59"/>
      <c r="O125" s="60" t="s">
        <v>399</v>
      </c>
      <c r="P125" s="60" t="s">
        <v>448</v>
      </c>
    </row>
    <row r="126" spans="1:16" ht="12.75" customHeight="1" x14ac:dyDescent="0.2">
      <c r="A126" s="27" t="str">
        <f t="shared" si="6"/>
        <v> BBS 44 </v>
      </c>
      <c r="B126" s="2" t="str">
        <f t="shared" si="7"/>
        <v>I</v>
      </c>
      <c r="C126" s="27">
        <f t="shared" si="8"/>
        <v>44116.345000000001</v>
      </c>
      <c r="D126" t="str">
        <f t="shared" si="9"/>
        <v>vis</v>
      </c>
      <c r="E126">
        <f>VLOOKUP(C126,Active!C$21:E$958,3,FALSE)</f>
        <v>-482.99044439466513</v>
      </c>
      <c r="F126" s="2" t="s">
        <v>143</v>
      </c>
      <c r="G126" t="str">
        <f t="shared" si="10"/>
        <v>44116.345</v>
      </c>
      <c r="H126" s="27">
        <f t="shared" si="11"/>
        <v>-483</v>
      </c>
      <c r="I126" s="58" t="s">
        <v>455</v>
      </c>
      <c r="J126" s="59" t="s">
        <v>456</v>
      </c>
      <c r="K126" s="58">
        <v>-483</v>
      </c>
      <c r="L126" s="58" t="s">
        <v>158</v>
      </c>
      <c r="M126" s="59" t="s">
        <v>153</v>
      </c>
      <c r="N126" s="59"/>
      <c r="O126" s="60" t="s">
        <v>252</v>
      </c>
      <c r="P126" s="60" t="s">
        <v>448</v>
      </c>
    </row>
    <row r="127" spans="1:16" ht="12.75" customHeight="1" x14ac:dyDescent="0.2">
      <c r="A127" s="27" t="str">
        <f t="shared" si="6"/>
        <v> BBS 45 </v>
      </c>
      <c r="B127" s="2" t="str">
        <f t="shared" si="7"/>
        <v>I</v>
      </c>
      <c r="C127" s="27">
        <f t="shared" si="8"/>
        <v>44124.32</v>
      </c>
      <c r="D127" t="str">
        <f t="shared" si="9"/>
        <v>vis</v>
      </c>
      <c r="E127">
        <f>VLOOKUP(C127,Active!C$21:E$958,3,FALSE)</f>
        <v>-470.98421289706044</v>
      </c>
      <c r="F127" s="2" t="s">
        <v>143</v>
      </c>
      <c r="G127" t="str">
        <f t="shared" si="10"/>
        <v>44124.320</v>
      </c>
      <c r="H127" s="27">
        <f t="shared" si="11"/>
        <v>-471</v>
      </c>
      <c r="I127" s="58" t="s">
        <v>457</v>
      </c>
      <c r="J127" s="59" t="s">
        <v>458</v>
      </c>
      <c r="K127" s="58">
        <v>-471</v>
      </c>
      <c r="L127" s="58" t="s">
        <v>176</v>
      </c>
      <c r="M127" s="59" t="s">
        <v>153</v>
      </c>
      <c r="N127" s="59"/>
      <c r="O127" s="60" t="s">
        <v>154</v>
      </c>
      <c r="P127" s="60" t="s">
        <v>459</v>
      </c>
    </row>
    <row r="128" spans="1:16" ht="12.75" customHeight="1" x14ac:dyDescent="0.2">
      <c r="A128" s="27" t="str">
        <f t="shared" si="6"/>
        <v> BBS 45 </v>
      </c>
      <c r="B128" s="2" t="str">
        <f t="shared" si="7"/>
        <v>I</v>
      </c>
      <c r="C128" s="27">
        <f t="shared" si="8"/>
        <v>44130.296000000002</v>
      </c>
      <c r="D128" t="str">
        <f t="shared" si="9"/>
        <v>vis</v>
      </c>
      <c r="E128">
        <f>VLOOKUP(C128,Active!C$21:E$958,3,FALSE)</f>
        <v>-461.98744306261187</v>
      </c>
      <c r="F128" s="2" t="s">
        <v>143</v>
      </c>
      <c r="G128" t="str">
        <f t="shared" si="10"/>
        <v>44130.296</v>
      </c>
      <c r="H128" s="27">
        <f t="shared" si="11"/>
        <v>-462</v>
      </c>
      <c r="I128" s="58" t="s">
        <v>460</v>
      </c>
      <c r="J128" s="59" t="s">
        <v>461</v>
      </c>
      <c r="K128" s="58">
        <v>-462</v>
      </c>
      <c r="L128" s="58" t="s">
        <v>152</v>
      </c>
      <c r="M128" s="59" t="s">
        <v>153</v>
      </c>
      <c r="N128" s="59"/>
      <c r="O128" s="60" t="s">
        <v>154</v>
      </c>
      <c r="P128" s="60" t="s">
        <v>459</v>
      </c>
    </row>
    <row r="129" spans="1:16" ht="12.75" customHeight="1" x14ac:dyDescent="0.2">
      <c r="A129" s="27" t="str">
        <f t="shared" si="6"/>
        <v> BBS 45 </v>
      </c>
      <c r="B129" s="2" t="str">
        <f t="shared" si="7"/>
        <v>I</v>
      </c>
      <c r="C129" s="27">
        <f t="shared" si="8"/>
        <v>44136.281000000003</v>
      </c>
      <c r="D129" t="str">
        <f t="shared" si="9"/>
        <v>vis</v>
      </c>
      <c r="E129">
        <f>VLOOKUP(C129,Active!C$21:E$958,3,FALSE)</f>
        <v>-452.97712387600569</v>
      </c>
      <c r="F129" s="2" t="s">
        <v>143</v>
      </c>
      <c r="G129" t="str">
        <f t="shared" si="10"/>
        <v>44136.281</v>
      </c>
      <c r="H129" s="27">
        <f t="shared" si="11"/>
        <v>-453</v>
      </c>
      <c r="I129" s="58" t="s">
        <v>462</v>
      </c>
      <c r="J129" s="59" t="s">
        <v>463</v>
      </c>
      <c r="K129" s="58">
        <v>-453</v>
      </c>
      <c r="L129" s="58" t="s">
        <v>212</v>
      </c>
      <c r="M129" s="59" t="s">
        <v>153</v>
      </c>
      <c r="N129" s="59"/>
      <c r="O129" s="60" t="s">
        <v>154</v>
      </c>
      <c r="P129" s="60" t="s">
        <v>459</v>
      </c>
    </row>
    <row r="130" spans="1:16" ht="12.75" customHeight="1" x14ac:dyDescent="0.2">
      <c r="A130" s="27" t="str">
        <f t="shared" si="6"/>
        <v>IBVS 1867 </v>
      </c>
      <c r="B130" s="2" t="str">
        <f t="shared" si="7"/>
        <v>I</v>
      </c>
      <c r="C130" s="27">
        <f t="shared" si="8"/>
        <v>44437.165800000002</v>
      </c>
      <c r="D130" t="str">
        <f t="shared" si="9"/>
        <v>vis</v>
      </c>
      <c r="E130">
        <f>VLOOKUP(C130,Active!C$21:E$958,3,FALSE)</f>
        <v>0</v>
      </c>
      <c r="F130" s="2" t="s">
        <v>143</v>
      </c>
      <c r="G130" t="str">
        <f t="shared" si="10"/>
        <v>44437.1658</v>
      </c>
      <c r="H130" s="27">
        <f t="shared" si="11"/>
        <v>0</v>
      </c>
      <c r="I130" s="58" t="s">
        <v>464</v>
      </c>
      <c r="J130" s="59" t="s">
        <v>465</v>
      </c>
      <c r="K130" s="58">
        <v>0</v>
      </c>
      <c r="L130" s="58" t="s">
        <v>466</v>
      </c>
      <c r="M130" s="59" t="s">
        <v>238</v>
      </c>
      <c r="N130" s="59" t="s">
        <v>239</v>
      </c>
      <c r="O130" s="60" t="s">
        <v>467</v>
      </c>
      <c r="P130" s="61" t="s">
        <v>468</v>
      </c>
    </row>
    <row r="131" spans="1:16" ht="12.75" customHeight="1" x14ac:dyDescent="0.2">
      <c r="A131" s="27" t="str">
        <f t="shared" si="6"/>
        <v> BBS 49 </v>
      </c>
      <c r="B131" s="2" t="str">
        <f t="shared" si="7"/>
        <v>I</v>
      </c>
      <c r="C131" s="27">
        <f t="shared" si="8"/>
        <v>44442.499000000003</v>
      </c>
      <c r="D131" t="str">
        <f t="shared" si="9"/>
        <v>vis</v>
      </c>
      <c r="E131">
        <f>VLOOKUP(C131,Active!C$21:E$958,3,FALSE)</f>
        <v>8.0290449934856873</v>
      </c>
      <c r="F131" s="2" t="s">
        <v>143</v>
      </c>
      <c r="G131" t="str">
        <f t="shared" si="10"/>
        <v>44442.499</v>
      </c>
      <c r="H131" s="27">
        <f t="shared" si="11"/>
        <v>8</v>
      </c>
      <c r="I131" s="58" t="s">
        <v>469</v>
      </c>
      <c r="J131" s="59" t="s">
        <v>470</v>
      </c>
      <c r="K131" s="58">
        <v>8</v>
      </c>
      <c r="L131" s="58" t="s">
        <v>195</v>
      </c>
      <c r="M131" s="59" t="s">
        <v>153</v>
      </c>
      <c r="N131" s="59"/>
      <c r="O131" s="60" t="s">
        <v>154</v>
      </c>
      <c r="P131" s="60" t="s">
        <v>471</v>
      </c>
    </row>
    <row r="132" spans="1:16" ht="12.75" customHeight="1" x14ac:dyDescent="0.2">
      <c r="A132" s="27" t="str">
        <f t="shared" si="6"/>
        <v> BBS 49 </v>
      </c>
      <c r="B132" s="2" t="str">
        <f t="shared" si="7"/>
        <v>I</v>
      </c>
      <c r="C132" s="27">
        <f t="shared" si="8"/>
        <v>44450.457999999999</v>
      </c>
      <c r="D132" t="str">
        <f t="shared" si="9"/>
        <v>vis</v>
      </c>
      <c r="E132">
        <f>VLOOKUP(C132,Active!C$21:E$958,3,FALSE)</f>
        <v>20.01118875391159</v>
      </c>
      <c r="F132" s="2" t="s">
        <v>143</v>
      </c>
      <c r="G132" t="str">
        <f t="shared" si="10"/>
        <v>44450.458</v>
      </c>
      <c r="H132" s="27">
        <f t="shared" si="11"/>
        <v>20</v>
      </c>
      <c r="I132" s="58" t="s">
        <v>472</v>
      </c>
      <c r="J132" s="59" t="s">
        <v>473</v>
      </c>
      <c r="K132" s="58">
        <v>20</v>
      </c>
      <c r="L132" s="58" t="s">
        <v>203</v>
      </c>
      <c r="M132" s="59" t="s">
        <v>153</v>
      </c>
      <c r="N132" s="59"/>
      <c r="O132" s="60" t="s">
        <v>399</v>
      </c>
      <c r="P132" s="60" t="s">
        <v>471</v>
      </c>
    </row>
    <row r="133" spans="1:16" ht="12.75" customHeight="1" x14ac:dyDescent="0.2">
      <c r="A133" s="27" t="str">
        <f t="shared" si="6"/>
        <v> BBS 49 </v>
      </c>
      <c r="B133" s="2" t="str">
        <f t="shared" si="7"/>
        <v>I</v>
      </c>
      <c r="C133" s="27">
        <f t="shared" si="8"/>
        <v>44452.442000000003</v>
      </c>
      <c r="D133" t="str">
        <f t="shared" si="9"/>
        <v>vis</v>
      </c>
      <c r="E133">
        <f>VLOOKUP(C133,Active!C$21:E$958,3,FALSE)</f>
        <v>22.998068163479022</v>
      </c>
      <c r="F133" s="2" t="s">
        <v>143</v>
      </c>
      <c r="G133" t="str">
        <f t="shared" si="10"/>
        <v>44452.442</v>
      </c>
      <c r="H133" s="27">
        <f t="shared" si="11"/>
        <v>23</v>
      </c>
      <c r="I133" s="58" t="s">
        <v>474</v>
      </c>
      <c r="J133" s="59" t="s">
        <v>475</v>
      </c>
      <c r="K133" s="58">
        <v>23</v>
      </c>
      <c r="L133" s="58" t="s">
        <v>476</v>
      </c>
      <c r="M133" s="59" t="s">
        <v>153</v>
      </c>
      <c r="N133" s="59"/>
      <c r="O133" s="60" t="s">
        <v>154</v>
      </c>
      <c r="P133" s="60" t="s">
        <v>471</v>
      </c>
    </row>
    <row r="134" spans="1:16" ht="12.75" customHeight="1" x14ac:dyDescent="0.2">
      <c r="A134" s="27" t="str">
        <f t="shared" si="6"/>
        <v> BBS 49 </v>
      </c>
      <c r="B134" s="2" t="str">
        <f t="shared" si="7"/>
        <v>I</v>
      </c>
      <c r="C134" s="27">
        <f t="shared" si="8"/>
        <v>44458.440999999999</v>
      </c>
      <c r="D134" t="str">
        <f t="shared" si="9"/>
        <v>vis</v>
      </c>
      <c r="E134">
        <f>VLOOKUP(C134,Active!C$21:E$958,3,FALSE)</f>
        <v>32.029464120105679</v>
      </c>
      <c r="F134" s="2" t="s">
        <v>143</v>
      </c>
      <c r="G134" t="str">
        <f t="shared" si="10"/>
        <v>44458.441</v>
      </c>
      <c r="H134" s="27">
        <f t="shared" si="11"/>
        <v>32</v>
      </c>
      <c r="I134" s="58" t="s">
        <v>477</v>
      </c>
      <c r="J134" s="59" t="s">
        <v>478</v>
      </c>
      <c r="K134" s="58">
        <v>32</v>
      </c>
      <c r="L134" s="58" t="s">
        <v>277</v>
      </c>
      <c r="M134" s="59" t="s">
        <v>153</v>
      </c>
      <c r="N134" s="59"/>
      <c r="O134" s="60" t="s">
        <v>399</v>
      </c>
      <c r="P134" s="60" t="s">
        <v>471</v>
      </c>
    </row>
    <row r="135" spans="1:16" ht="12.75" customHeight="1" x14ac:dyDescent="0.2">
      <c r="A135" s="27" t="str">
        <f t="shared" si="6"/>
        <v>IBVS 2185 </v>
      </c>
      <c r="B135" s="2" t="str">
        <f t="shared" si="7"/>
        <v>II</v>
      </c>
      <c r="C135" s="27">
        <f t="shared" si="8"/>
        <v>44458.752999999997</v>
      </c>
      <c r="D135" t="str">
        <f t="shared" si="9"/>
        <v>vis</v>
      </c>
      <c r="E135">
        <f>VLOOKUP(C135,Active!C$21:E$958,3,FALSE)</f>
        <v>32.499174994993488</v>
      </c>
      <c r="F135" s="2" t="s">
        <v>143</v>
      </c>
      <c r="G135" t="str">
        <f t="shared" si="10"/>
        <v>44458.753</v>
      </c>
      <c r="H135" s="27">
        <f t="shared" si="11"/>
        <v>32.5</v>
      </c>
      <c r="I135" s="58" t="s">
        <v>479</v>
      </c>
      <c r="J135" s="59" t="s">
        <v>480</v>
      </c>
      <c r="K135" s="58">
        <v>32.5</v>
      </c>
      <c r="L135" s="58" t="s">
        <v>476</v>
      </c>
      <c r="M135" s="59" t="s">
        <v>238</v>
      </c>
      <c r="N135" s="59" t="s">
        <v>239</v>
      </c>
      <c r="O135" s="60" t="s">
        <v>481</v>
      </c>
      <c r="P135" s="61" t="s">
        <v>482</v>
      </c>
    </row>
    <row r="136" spans="1:16" ht="12.75" customHeight="1" x14ac:dyDescent="0.2">
      <c r="A136" s="27" t="str">
        <f t="shared" si="6"/>
        <v> BBS 49 </v>
      </c>
      <c r="B136" s="2" t="str">
        <f t="shared" si="7"/>
        <v>I</v>
      </c>
      <c r="C136" s="27">
        <f t="shared" si="8"/>
        <v>44466.404000000002</v>
      </c>
      <c r="D136" t="str">
        <f t="shared" si="9"/>
        <v>vis</v>
      </c>
      <c r="E136">
        <f>VLOOKUP(C136,Active!C$21:E$958,3,FALSE)</f>
        <v>44.017629814837228</v>
      </c>
      <c r="F136" s="2" t="s">
        <v>143</v>
      </c>
      <c r="G136" t="str">
        <f t="shared" si="10"/>
        <v>44466.404</v>
      </c>
      <c r="H136" s="27">
        <f t="shared" si="11"/>
        <v>44</v>
      </c>
      <c r="I136" s="58" t="s">
        <v>483</v>
      </c>
      <c r="J136" s="59" t="s">
        <v>484</v>
      </c>
      <c r="K136" s="58">
        <v>44</v>
      </c>
      <c r="L136" s="58" t="s">
        <v>166</v>
      </c>
      <c r="M136" s="59" t="s">
        <v>153</v>
      </c>
      <c r="N136" s="59"/>
      <c r="O136" s="60" t="s">
        <v>399</v>
      </c>
      <c r="P136" s="60" t="s">
        <v>471</v>
      </c>
    </row>
    <row r="137" spans="1:16" ht="12.75" customHeight="1" x14ac:dyDescent="0.2">
      <c r="A137" s="27" t="str">
        <f t="shared" si="6"/>
        <v> BBS 49 </v>
      </c>
      <c r="B137" s="2" t="str">
        <f t="shared" si="7"/>
        <v>I</v>
      </c>
      <c r="C137" s="27">
        <f t="shared" si="8"/>
        <v>44470.375999999997</v>
      </c>
      <c r="D137" t="str">
        <f t="shared" si="9"/>
        <v>vis</v>
      </c>
      <c r="E137">
        <f>VLOOKUP(C137,Active!C$21:E$958,3,FALSE)</f>
        <v>49.997410568244888</v>
      </c>
      <c r="F137" s="2" t="s">
        <v>143</v>
      </c>
      <c r="G137" t="str">
        <f t="shared" si="10"/>
        <v>44470.376</v>
      </c>
      <c r="H137" s="27">
        <f t="shared" si="11"/>
        <v>50</v>
      </c>
      <c r="I137" s="58" t="s">
        <v>485</v>
      </c>
      <c r="J137" s="59" t="s">
        <v>486</v>
      </c>
      <c r="K137" s="58">
        <v>50</v>
      </c>
      <c r="L137" s="58" t="s">
        <v>487</v>
      </c>
      <c r="M137" s="59" t="s">
        <v>153</v>
      </c>
      <c r="N137" s="59"/>
      <c r="O137" s="60" t="s">
        <v>252</v>
      </c>
      <c r="P137" s="60" t="s">
        <v>471</v>
      </c>
    </row>
    <row r="138" spans="1:16" ht="12.75" customHeight="1" x14ac:dyDescent="0.2">
      <c r="A138" s="27" t="str">
        <f t="shared" si="6"/>
        <v> BBS 49 </v>
      </c>
      <c r="B138" s="2" t="str">
        <f t="shared" si="7"/>
        <v>I</v>
      </c>
      <c r="C138" s="27">
        <f t="shared" si="8"/>
        <v>44470.392999999996</v>
      </c>
      <c r="D138" t="str">
        <f t="shared" si="9"/>
        <v>vis</v>
      </c>
      <c r="E138">
        <f>VLOOKUP(C138,Active!C$21:E$958,3,FALSE)</f>
        <v>50.023003788991872</v>
      </c>
      <c r="F138" s="2" t="s">
        <v>143</v>
      </c>
      <c r="G138" t="str">
        <f t="shared" si="10"/>
        <v>44470.393</v>
      </c>
      <c r="H138" s="27">
        <f t="shared" si="11"/>
        <v>50</v>
      </c>
      <c r="I138" s="58" t="s">
        <v>488</v>
      </c>
      <c r="J138" s="59" t="s">
        <v>489</v>
      </c>
      <c r="K138" s="58">
        <v>50</v>
      </c>
      <c r="L138" s="58" t="s">
        <v>212</v>
      </c>
      <c r="M138" s="59" t="s">
        <v>153</v>
      </c>
      <c r="N138" s="59"/>
      <c r="O138" s="60" t="s">
        <v>154</v>
      </c>
      <c r="P138" s="60" t="s">
        <v>471</v>
      </c>
    </row>
    <row r="139" spans="1:16" ht="12.75" customHeight="1" x14ac:dyDescent="0.2">
      <c r="A139" s="27" t="str">
        <f t="shared" ref="A139:A202" si="12">P139</f>
        <v> BBS 49 </v>
      </c>
      <c r="B139" s="2" t="str">
        <f t="shared" ref="B139:B202" si="13">IF(H139=INT(H139),"I","II")</f>
        <v>I</v>
      </c>
      <c r="C139" s="27">
        <f t="shared" ref="C139:C202" si="14">1*G139</f>
        <v>44476.362000000001</v>
      </c>
      <c r="D139" t="str">
        <f t="shared" ref="D139:D202" si="15">VLOOKUP(F139,I$1:J$5,2,FALSE)</f>
        <v>vis</v>
      </c>
      <c r="E139">
        <f>VLOOKUP(C139,Active!C$21:E$958,3,FALSE)</f>
        <v>59.009235238430207</v>
      </c>
      <c r="F139" s="2" t="s">
        <v>143</v>
      </c>
      <c r="G139" t="str">
        <f t="shared" ref="G139:G202" si="16">MID(I139,3,LEN(I139)-3)</f>
        <v>44476.362</v>
      </c>
      <c r="H139" s="27">
        <f t="shared" ref="H139:H202" si="17">1*K139</f>
        <v>59</v>
      </c>
      <c r="I139" s="58" t="s">
        <v>490</v>
      </c>
      <c r="J139" s="59" t="s">
        <v>491</v>
      </c>
      <c r="K139" s="58">
        <v>59</v>
      </c>
      <c r="L139" s="58" t="s">
        <v>158</v>
      </c>
      <c r="M139" s="59" t="s">
        <v>153</v>
      </c>
      <c r="N139" s="59"/>
      <c r="O139" s="60" t="s">
        <v>173</v>
      </c>
      <c r="P139" s="60" t="s">
        <v>471</v>
      </c>
    </row>
    <row r="140" spans="1:16" ht="12.75" customHeight="1" x14ac:dyDescent="0.2">
      <c r="A140" s="27" t="str">
        <f t="shared" si="12"/>
        <v> BBS 50 </v>
      </c>
      <c r="B140" s="2" t="str">
        <f t="shared" si="13"/>
        <v>I</v>
      </c>
      <c r="C140" s="27">
        <f t="shared" si="14"/>
        <v>44484.33</v>
      </c>
      <c r="D140" t="str">
        <f t="shared" si="15"/>
        <v>vis</v>
      </c>
      <c r="E140">
        <f>VLOOKUP(C140,Active!C$21:E$958,3,FALSE)</f>
        <v>71.00492835102466</v>
      </c>
      <c r="F140" s="2" t="s">
        <v>143</v>
      </c>
      <c r="G140" t="str">
        <f t="shared" si="16"/>
        <v>44484.330</v>
      </c>
      <c r="H140" s="27">
        <f t="shared" si="17"/>
        <v>71</v>
      </c>
      <c r="I140" s="58" t="s">
        <v>492</v>
      </c>
      <c r="J140" s="59" t="s">
        <v>493</v>
      </c>
      <c r="K140" s="58">
        <v>71</v>
      </c>
      <c r="L140" s="58" t="s">
        <v>285</v>
      </c>
      <c r="M140" s="59" t="s">
        <v>153</v>
      </c>
      <c r="N140" s="59"/>
      <c r="O140" s="60" t="s">
        <v>154</v>
      </c>
      <c r="P140" s="60" t="s">
        <v>494</v>
      </c>
    </row>
    <row r="141" spans="1:16" ht="12.75" customHeight="1" x14ac:dyDescent="0.2">
      <c r="A141" s="27" t="str">
        <f t="shared" si="12"/>
        <v> BBS 50 </v>
      </c>
      <c r="B141" s="2" t="str">
        <f t="shared" si="13"/>
        <v>I</v>
      </c>
      <c r="C141" s="27">
        <f t="shared" si="14"/>
        <v>44486.328999999998</v>
      </c>
      <c r="D141" t="str">
        <f t="shared" si="15"/>
        <v>vis</v>
      </c>
      <c r="E141">
        <f>VLOOKUP(C141,Active!C$21:E$958,3,FALSE)</f>
        <v>74.014390014180776</v>
      </c>
      <c r="F141" s="2" t="s">
        <v>143</v>
      </c>
      <c r="G141" t="str">
        <f t="shared" si="16"/>
        <v>44486.329</v>
      </c>
      <c r="H141" s="27">
        <f t="shared" si="17"/>
        <v>74</v>
      </c>
      <c r="I141" s="58" t="s">
        <v>495</v>
      </c>
      <c r="J141" s="59" t="s">
        <v>496</v>
      </c>
      <c r="K141" s="58">
        <v>74</v>
      </c>
      <c r="L141" s="58" t="s">
        <v>176</v>
      </c>
      <c r="M141" s="59" t="s">
        <v>153</v>
      </c>
      <c r="N141" s="59"/>
      <c r="O141" s="60" t="s">
        <v>252</v>
      </c>
      <c r="P141" s="60" t="s">
        <v>494</v>
      </c>
    </row>
    <row r="142" spans="1:16" ht="12.75" customHeight="1" x14ac:dyDescent="0.2">
      <c r="A142" s="27" t="str">
        <f t="shared" si="12"/>
        <v> BBS 50 </v>
      </c>
      <c r="B142" s="2" t="str">
        <f t="shared" si="13"/>
        <v>I</v>
      </c>
      <c r="C142" s="27">
        <f t="shared" si="14"/>
        <v>44490.307000000001</v>
      </c>
      <c r="D142" t="str">
        <f t="shared" si="15"/>
        <v>vis</v>
      </c>
      <c r="E142">
        <f>VLOOKUP(C142,Active!C$21:E$958,3,FALSE)</f>
        <v>80.003203669041426</v>
      </c>
      <c r="F142" s="2" t="s">
        <v>143</v>
      </c>
      <c r="G142" t="str">
        <f t="shared" si="16"/>
        <v>44490.307</v>
      </c>
      <c r="H142" s="27">
        <f t="shared" si="17"/>
        <v>80</v>
      </c>
      <c r="I142" s="58" t="s">
        <v>497</v>
      </c>
      <c r="J142" s="59" t="s">
        <v>498</v>
      </c>
      <c r="K142" s="58">
        <v>80</v>
      </c>
      <c r="L142" s="58" t="s">
        <v>499</v>
      </c>
      <c r="M142" s="59" t="s">
        <v>153</v>
      </c>
      <c r="N142" s="59"/>
      <c r="O142" s="60" t="s">
        <v>252</v>
      </c>
      <c r="P142" s="60" t="s">
        <v>494</v>
      </c>
    </row>
    <row r="143" spans="1:16" ht="12.75" customHeight="1" x14ac:dyDescent="0.2">
      <c r="A143" s="27" t="str">
        <f t="shared" si="12"/>
        <v> BBS 50 </v>
      </c>
      <c r="B143" s="2" t="str">
        <f t="shared" si="13"/>
        <v>I</v>
      </c>
      <c r="C143" s="27">
        <f t="shared" si="14"/>
        <v>44490.313999999998</v>
      </c>
      <c r="D143" t="str">
        <f t="shared" si="15"/>
        <v>vis</v>
      </c>
      <c r="E143">
        <f>VLOOKUP(C143,Active!C$21:E$958,3,FALSE)</f>
        <v>80.013742054051676</v>
      </c>
      <c r="F143" s="2" t="s">
        <v>143</v>
      </c>
      <c r="G143" t="str">
        <f t="shared" si="16"/>
        <v>44490.314</v>
      </c>
      <c r="H143" s="27">
        <f t="shared" si="17"/>
        <v>80</v>
      </c>
      <c r="I143" s="58" t="s">
        <v>500</v>
      </c>
      <c r="J143" s="59" t="s">
        <v>501</v>
      </c>
      <c r="K143" s="58">
        <v>80</v>
      </c>
      <c r="L143" s="58" t="s">
        <v>163</v>
      </c>
      <c r="M143" s="59" t="s">
        <v>153</v>
      </c>
      <c r="N143" s="59"/>
      <c r="O143" s="60" t="s">
        <v>154</v>
      </c>
      <c r="P143" s="60" t="s">
        <v>494</v>
      </c>
    </row>
    <row r="144" spans="1:16" ht="12.75" customHeight="1" x14ac:dyDescent="0.2">
      <c r="A144" s="27" t="str">
        <f t="shared" si="12"/>
        <v> MVS 9.90 </v>
      </c>
      <c r="B144" s="2" t="str">
        <f t="shared" si="13"/>
        <v>I</v>
      </c>
      <c r="C144" s="27">
        <f t="shared" si="14"/>
        <v>44822.425000000003</v>
      </c>
      <c r="D144" t="str">
        <f t="shared" si="15"/>
        <v>vis</v>
      </c>
      <c r="E144">
        <f>VLOOKUP(C144,Active!C$21:E$958,3,FALSE)</f>
        <v>580.00139708875668</v>
      </c>
      <c r="F144" s="2" t="s">
        <v>143</v>
      </c>
      <c r="G144" t="str">
        <f t="shared" si="16"/>
        <v>44822.425</v>
      </c>
      <c r="H144" s="27">
        <f t="shared" si="17"/>
        <v>580</v>
      </c>
      <c r="I144" s="58" t="s">
        <v>502</v>
      </c>
      <c r="J144" s="59" t="s">
        <v>503</v>
      </c>
      <c r="K144" s="58">
        <v>580</v>
      </c>
      <c r="L144" s="58" t="s">
        <v>432</v>
      </c>
      <c r="M144" s="59" t="s">
        <v>153</v>
      </c>
      <c r="N144" s="59"/>
      <c r="O144" s="60" t="s">
        <v>504</v>
      </c>
      <c r="P144" s="60" t="s">
        <v>505</v>
      </c>
    </row>
    <row r="145" spans="1:16" ht="12.75" customHeight="1" x14ac:dyDescent="0.2">
      <c r="A145" s="27" t="str">
        <f t="shared" si="12"/>
        <v> MVS 9.90 </v>
      </c>
      <c r="B145" s="2" t="str">
        <f t="shared" si="13"/>
        <v>I</v>
      </c>
      <c r="C145" s="27">
        <f t="shared" si="14"/>
        <v>44822.428</v>
      </c>
      <c r="D145" t="str">
        <f t="shared" si="15"/>
        <v>vis</v>
      </c>
      <c r="E145">
        <f>VLOOKUP(C145,Active!C$21:E$958,3,FALSE)</f>
        <v>580.0059135394722</v>
      </c>
      <c r="F145" s="2" t="s">
        <v>143</v>
      </c>
      <c r="G145" t="str">
        <f t="shared" si="16"/>
        <v>44822.428</v>
      </c>
      <c r="H145" s="27">
        <f t="shared" si="17"/>
        <v>580</v>
      </c>
      <c r="I145" s="58" t="s">
        <v>506</v>
      </c>
      <c r="J145" s="59" t="s">
        <v>507</v>
      </c>
      <c r="K145" s="58">
        <v>580</v>
      </c>
      <c r="L145" s="58" t="s">
        <v>508</v>
      </c>
      <c r="M145" s="59" t="s">
        <v>153</v>
      </c>
      <c r="N145" s="59"/>
      <c r="O145" s="60" t="s">
        <v>509</v>
      </c>
      <c r="P145" s="60" t="s">
        <v>505</v>
      </c>
    </row>
    <row r="146" spans="1:16" ht="12.75" customHeight="1" x14ac:dyDescent="0.2">
      <c r="A146" s="27" t="str">
        <f t="shared" si="12"/>
        <v> MVS 9.90 </v>
      </c>
      <c r="B146" s="2" t="str">
        <f t="shared" si="13"/>
        <v>I</v>
      </c>
      <c r="C146" s="27">
        <f t="shared" si="14"/>
        <v>44822.428999999996</v>
      </c>
      <c r="D146" t="str">
        <f t="shared" si="15"/>
        <v>vis</v>
      </c>
      <c r="E146">
        <f>VLOOKUP(C146,Active!C$21:E$958,3,FALSE)</f>
        <v>580.00741902304048</v>
      </c>
      <c r="F146" s="2" t="s">
        <v>143</v>
      </c>
      <c r="G146" t="str">
        <f t="shared" si="16"/>
        <v>44822.429</v>
      </c>
      <c r="H146" s="27">
        <f t="shared" si="17"/>
        <v>580</v>
      </c>
      <c r="I146" s="58" t="s">
        <v>510</v>
      </c>
      <c r="J146" s="59" t="s">
        <v>511</v>
      </c>
      <c r="K146" s="58">
        <v>580</v>
      </c>
      <c r="L146" s="58" t="s">
        <v>218</v>
      </c>
      <c r="M146" s="59" t="s">
        <v>153</v>
      </c>
      <c r="N146" s="59"/>
      <c r="O146" s="60" t="s">
        <v>512</v>
      </c>
      <c r="P146" s="60" t="s">
        <v>505</v>
      </c>
    </row>
    <row r="147" spans="1:16" ht="12.75" customHeight="1" x14ac:dyDescent="0.2">
      <c r="A147" s="27" t="str">
        <f t="shared" si="12"/>
        <v> MVS 9.90 </v>
      </c>
      <c r="B147" s="2" t="str">
        <f t="shared" si="13"/>
        <v>I</v>
      </c>
      <c r="C147" s="27">
        <f t="shared" si="14"/>
        <v>44822.432999999997</v>
      </c>
      <c r="D147" t="str">
        <f t="shared" si="15"/>
        <v>vis</v>
      </c>
      <c r="E147">
        <f>VLOOKUP(C147,Active!C$21:E$958,3,FALSE)</f>
        <v>580.01344095733521</v>
      </c>
      <c r="F147" s="2" t="s">
        <v>143</v>
      </c>
      <c r="G147" t="str">
        <f t="shared" si="16"/>
        <v>44822.433</v>
      </c>
      <c r="H147" s="27">
        <f t="shared" si="17"/>
        <v>580</v>
      </c>
      <c r="I147" s="58" t="s">
        <v>513</v>
      </c>
      <c r="J147" s="59" t="s">
        <v>514</v>
      </c>
      <c r="K147" s="58">
        <v>580</v>
      </c>
      <c r="L147" s="58" t="s">
        <v>163</v>
      </c>
      <c r="M147" s="59" t="s">
        <v>153</v>
      </c>
      <c r="N147" s="59"/>
      <c r="O147" s="60" t="s">
        <v>515</v>
      </c>
      <c r="P147" s="60" t="s">
        <v>505</v>
      </c>
    </row>
    <row r="148" spans="1:16" ht="12.75" customHeight="1" x14ac:dyDescent="0.2">
      <c r="A148" s="27" t="str">
        <f t="shared" si="12"/>
        <v> MVS 9.90 </v>
      </c>
      <c r="B148" s="2" t="str">
        <f t="shared" si="13"/>
        <v>I</v>
      </c>
      <c r="C148" s="27">
        <f t="shared" si="14"/>
        <v>44822.434000000001</v>
      </c>
      <c r="D148" t="str">
        <f t="shared" si="15"/>
        <v>vis</v>
      </c>
      <c r="E148">
        <f>VLOOKUP(C148,Active!C$21:E$958,3,FALSE)</f>
        <v>580.01494644091429</v>
      </c>
      <c r="F148" s="2" t="s">
        <v>143</v>
      </c>
      <c r="G148" t="str">
        <f t="shared" si="16"/>
        <v>44822.434</v>
      </c>
      <c r="H148" s="27">
        <f t="shared" si="17"/>
        <v>580</v>
      </c>
      <c r="I148" s="58" t="s">
        <v>516</v>
      </c>
      <c r="J148" s="59" t="s">
        <v>517</v>
      </c>
      <c r="K148" s="58">
        <v>580</v>
      </c>
      <c r="L148" s="58" t="s">
        <v>176</v>
      </c>
      <c r="M148" s="59" t="s">
        <v>153</v>
      </c>
      <c r="N148" s="59"/>
      <c r="O148" s="60" t="s">
        <v>518</v>
      </c>
      <c r="P148" s="60" t="s">
        <v>505</v>
      </c>
    </row>
    <row r="149" spans="1:16" ht="12.75" customHeight="1" x14ac:dyDescent="0.2">
      <c r="A149" s="27" t="str">
        <f t="shared" si="12"/>
        <v> MVS 9.90 </v>
      </c>
      <c r="B149" s="2" t="str">
        <f t="shared" si="13"/>
        <v>I</v>
      </c>
      <c r="C149" s="27">
        <f t="shared" si="14"/>
        <v>44824.432999999997</v>
      </c>
      <c r="D149" t="str">
        <f t="shared" si="15"/>
        <v>vis</v>
      </c>
      <c r="E149">
        <f>VLOOKUP(C149,Active!C$21:E$958,3,FALSE)</f>
        <v>583.0244081040704</v>
      </c>
      <c r="F149" s="2" t="s">
        <v>143</v>
      </c>
      <c r="G149" t="str">
        <f t="shared" si="16"/>
        <v>44824.433</v>
      </c>
      <c r="H149" s="27">
        <f t="shared" si="17"/>
        <v>583</v>
      </c>
      <c r="I149" s="58" t="s">
        <v>519</v>
      </c>
      <c r="J149" s="59" t="s">
        <v>520</v>
      </c>
      <c r="K149" s="58">
        <v>583</v>
      </c>
      <c r="L149" s="58" t="s">
        <v>365</v>
      </c>
      <c r="M149" s="59" t="s">
        <v>153</v>
      </c>
      <c r="N149" s="59"/>
      <c r="O149" s="60" t="s">
        <v>504</v>
      </c>
      <c r="P149" s="60" t="s">
        <v>505</v>
      </c>
    </row>
    <row r="150" spans="1:16" ht="12.75" customHeight="1" x14ac:dyDescent="0.2">
      <c r="A150" s="27" t="str">
        <f t="shared" si="12"/>
        <v> MVS 9.90 </v>
      </c>
      <c r="B150" s="2" t="str">
        <f t="shared" si="13"/>
        <v>I</v>
      </c>
      <c r="C150" s="27">
        <f t="shared" si="14"/>
        <v>44824.442000000003</v>
      </c>
      <c r="D150" t="str">
        <f t="shared" si="15"/>
        <v>vis</v>
      </c>
      <c r="E150">
        <f>VLOOKUP(C150,Active!C$21:E$958,3,FALSE)</f>
        <v>583.03795745623893</v>
      </c>
      <c r="F150" s="2" t="s">
        <v>143</v>
      </c>
      <c r="G150" t="str">
        <f t="shared" si="16"/>
        <v>44824.442</v>
      </c>
      <c r="H150" s="27">
        <f t="shared" si="17"/>
        <v>583</v>
      </c>
      <c r="I150" s="58" t="s">
        <v>521</v>
      </c>
      <c r="J150" s="59" t="s">
        <v>522</v>
      </c>
      <c r="K150" s="58">
        <v>583</v>
      </c>
      <c r="L150" s="58" t="s">
        <v>267</v>
      </c>
      <c r="M150" s="59" t="s">
        <v>153</v>
      </c>
      <c r="N150" s="59"/>
      <c r="O150" s="60" t="s">
        <v>523</v>
      </c>
      <c r="P150" s="60" t="s">
        <v>505</v>
      </c>
    </row>
    <row r="151" spans="1:16" ht="12.75" customHeight="1" x14ac:dyDescent="0.2">
      <c r="A151" s="27" t="str">
        <f t="shared" si="12"/>
        <v> BBS 56 </v>
      </c>
      <c r="B151" s="2" t="str">
        <f t="shared" si="13"/>
        <v>I</v>
      </c>
      <c r="C151" s="27">
        <f t="shared" si="14"/>
        <v>44832.394</v>
      </c>
      <c r="D151" t="str">
        <f t="shared" si="15"/>
        <v>vis</v>
      </c>
      <c r="E151">
        <f>VLOOKUP(C151,Active!C$21:E$958,3,FALSE)</f>
        <v>595.00956283165465</v>
      </c>
      <c r="F151" s="2" t="s">
        <v>143</v>
      </c>
      <c r="G151" t="str">
        <f t="shared" si="16"/>
        <v>44832.394</v>
      </c>
      <c r="H151" s="27">
        <f t="shared" si="17"/>
        <v>595</v>
      </c>
      <c r="I151" s="58" t="s">
        <v>524</v>
      </c>
      <c r="J151" s="59" t="s">
        <v>525</v>
      </c>
      <c r="K151" s="58">
        <v>595</v>
      </c>
      <c r="L151" s="58" t="s">
        <v>158</v>
      </c>
      <c r="M151" s="59" t="s">
        <v>153</v>
      </c>
      <c r="N151" s="59"/>
      <c r="O151" s="60" t="s">
        <v>154</v>
      </c>
      <c r="P151" s="60" t="s">
        <v>526</v>
      </c>
    </row>
    <row r="152" spans="1:16" ht="12.75" customHeight="1" x14ac:dyDescent="0.2">
      <c r="A152" s="27" t="str">
        <f t="shared" si="12"/>
        <v> BBS 56 </v>
      </c>
      <c r="B152" s="2" t="str">
        <f t="shared" si="13"/>
        <v>I</v>
      </c>
      <c r="C152" s="27">
        <f t="shared" si="14"/>
        <v>44832.398000000001</v>
      </c>
      <c r="D152" t="str">
        <f t="shared" si="15"/>
        <v>vis</v>
      </c>
      <c r="E152">
        <f>VLOOKUP(C152,Active!C$21:E$958,3,FALSE)</f>
        <v>595.01558476594937</v>
      </c>
      <c r="F152" s="2" t="s">
        <v>143</v>
      </c>
      <c r="G152" t="str">
        <f t="shared" si="16"/>
        <v>44832.398</v>
      </c>
      <c r="H152" s="27">
        <f t="shared" si="17"/>
        <v>595</v>
      </c>
      <c r="I152" s="58" t="s">
        <v>527</v>
      </c>
      <c r="J152" s="59" t="s">
        <v>528</v>
      </c>
      <c r="K152" s="58">
        <v>595</v>
      </c>
      <c r="L152" s="58" t="s">
        <v>176</v>
      </c>
      <c r="M152" s="59" t="s">
        <v>153</v>
      </c>
      <c r="N152" s="59"/>
      <c r="O152" s="60" t="s">
        <v>399</v>
      </c>
      <c r="P152" s="60" t="s">
        <v>526</v>
      </c>
    </row>
    <row r="153" spans="1:16" ht="12.75" customHeight="1" x14ac:dyDescent="0.2">
      <c r="A153" s="27" t="str">
        <f t="shared" si="12"/>
        <v> BBS 56 </v>
      </c>
      <c r="B153" s="2" t="str">
        <f t="shared" si="13"/>
        <v>I</v>
      </c>
      <c r="C153" s="27">
        <f t="shared" si="14"/>
        <v>44834.392999999996</v>
      </c>
      <c r="D153" t="str">
        <f t="shared" si="15"/>
        <v>vis</v>
      </c>
      <c r="E153">
        <f>VLOOKUP(C153,Active!C$21:E$958,3,FALSE)</f>
        <v>598.01902449481076</v>
      </c>
      <c r="F153" s="2" t="s">
        <v>143</v>
      </c>
      <c r="G153" t="str">
        <f t="shared" si="16"/>
        <v>44834.393</v>
      </c>
      <c r="H153" s="27">
        <f t="shared" si="17"/>
        <v>598</v>
      </c>
      <c r="I153" s="58" t="s">
        <v>529</v>
      </c>
      <c r="J153" s="59" t="s">
        <v>530</v>
      </c>
      <c r="K153" s="58">
        <v>598</v>
      </c>
      <c r="L153" s="58" t="s">
        <v>172</v>
      </c>
      <c r="M153" s="59" t="s">
        <v>153</v>
      </c>
      <c r="N153" s="59"/>
      <c r="O153" s="60" t="s">
        <v>154</v>
      </c>
      <c r="P153" s="60" t="s">
        <v>526</v>
      </c>
    </row>
    <row r="154" spans="1:16" ht="12.75" customHeight="1" x14ac:dyDescent="0.2">
      <c r="A154" s="27" t="str">
        <f t="shared" si="12"/>
        <v> BBS 56 </v>
      </c>
      <c r="B154" s="2" t="str">
        <f t="shared" si="13"/>
        <v>I</v>
      </c>
      <c r="C154" s="27">
        <f t="shared" si="14"/>
        <v>44842.357000000004</v>
      </c>
      <c r="D154" t="str">
        <f t="shared" si="15"/>
        <v>vis</v>
      </c>
      <c r="E154">
        <f>VLOOKUP(C154,Active!C$21:E$958,3,FALSE)</f>
        <v>610.00869567312145</v>
      </c>
      <c r="F154" s="2" t="s">
        <v>143</v>
      </c>
      <c r="G154" t="str">
        <f t="shared" si="16"/>
        <v>44842.357</v>
      </c>
      <c r="H154" s="27">
        <f t="shared" si="17"/>
        <v>610</v>
      </c>
      <c r="I154" s="58" t="s">
        <v>531</v>
      </c>
      <c r="J154" s="59" t="s">
        <v>532</v>
      </c>
      <c r="K154" s="58">
        <v>610</v>
      </c>
      <c r="L154" s="58" t="s">
        <v>158</v>
      </c>
      <c r="M154" s="59" t="s">
        <v>153</v>
      </c>
      <c r="N154" s="59"/>
      <c r="O154" s="60" t="s">
        <v>252</v>
      </c>
      <c r="P154" s="60" t="s">
        <v>526</v>
      </c>
    </row>
    <row r="155" spans="1:16" ht="12.75" customHeight="1" x14ac:dyDescent="0.2">
      <c r="A155" s="27" t="str">
        <f t="shared" si="12"/>
        <v> BBS 61 </v>
      </c>
      <c r="B155" s="2" t="str">
        <f t="shared" si="13"/>
        <v>I</v>
      </c>
      <c r="C155" s="27">
        <f t="shared" si="14"/>
        <v>45162.512000000002</v>
      </c>
      <c r="D155" t="str">
        <f t="shared" si="15"/>
        <v>vis</v>
      </c>
      <c r="E155">
        <f>VLOOKUP(C155,Active!C$21:E$958,3,FALSE)</f>
        <v>1091.9967891046347</v>
      </c>
      <c r="F155" s="2" t="s">
        <v>143</v>
      </c>
      <c r="G155" t="str">
        <f t="shared" si="16"/>
        <v>45162.512</v>
      </c>
      <c r="H155" s="27">
        <f t="shared" si="17"/>
        <v>1092</v>
      </c>
      <c r="I155" s="58" t="s">
        <v>533</v>
      </c>
      <c r="J155" s="59" t="s">
        <v>534</v>
      </c>
      <c r="K155" s="58">
        <v>1092</v>
      </c>
      <c r="L155" s="58" t="s">
        <v>487</v>
      </c>
      <c r="M155" s="59" t="s">
        <v>153</v>
      </c>
      <c r="N155" s="59"/>
      <c r="O155" s="60" t="s">
        <v>399</v>
      </c>
      <c r="P155" s="60" t="s">
        <v>535</v>
      </c>
    </row>
    <row r="156" spans="1:16" ht="12.75" customHeight="1" x14ac:dyDescent="0.2">
      <c r="A156" s="27" t="str">
        <f t="shared" si="12"/>
        <v> BBS 61 </v>
      </c>
      <c r="B156" s="2" t="str">
        <f t="shared" si="13"/>
        <v>I</v>
      </c>
      <c r="C156" s="27">
        <f t="shared" si="14"/>
        <v>45172.483999999997</v>
      </c>
      <c r="D156" t="str">
        <f t="shared" si="15"/>
        <v>vis</v>
      </c>
      <c r="E156">
        <f>VLOOKUP(C156,Active!C$21:E$958,3,FALSE)</f>
        <v>1107.0094712982482</v>
      </c>
      <c r="F156" s="2" t="s">
        <v>143</v>
      </c>
      <c r="G156" t="str">
        <f t="shared" si="16"/>
        <v>45172.484</v>
      </c>
      <c r="H156" s="27">
        <f t="shared" si="17"/>
        <v>1107</v>
      </c>
      <c r="I156" s="58" t="s">
        <v>536</v>
      </c>
      <c r="J156" s="59" t="s">
        <v>537</v>
      </c>
      <c r="K156" s="58">
        <v>1107</v>
      </c>
      <c r="L156" s="58" t="s">
        <v>158</v>
      </c>
      <c r="M156" s="59" t="s">
        <v>153</v>
      </c>
      <c r="N156" s="59"/>
      <c r="O156" s="60" t="s">
        <v>399</v>
      </c>
      <c r="P156" s="60" t="s">
        <v>535</v>
      </c>
    </row>
    <row r="157" spans="1:16" ht="12.75" customHeight="1" x14ac:dyDescent="0.2">
      <c r="A157" s="27" t="str">
        <f t="shared" si="12"/>
        <v> BBS 61 </v>
      </c>
      <c r="B157" s="2" t="str">
        <f t="shared" si="13"/>
        <v>I</v>
      </c>
      <c r="C157" s="27">
        <f t="shared" si="14"/>
        <v>45176.47</v>
      </c>
      <c r="D157" t="str">
        <f t="shared" si="15"/>
        <v>vis</v>
      </c>
      <c r="E157">
        <f>VLOOKUP(C157,Active!C$21:E$958,3,FALSE)</f>
        <v>1113.0103288216981</v>
      </c>
      <c r="F157" s="2" t="s">
        <v>143</v>
      </c>
      <c r="G157" t="str">
        <f t="shared" si="16"/>
        <v>45176.470</v>
      </c>
      <c r="H157" s="27">
        <f t="shared" si="17"/>
        <v>1113</v>
      </c>
      <c r="I157" s="58" t="s">
        <v>538</v>
      </c>
      <c r="J157" s="59" t="s">
        <v>539</v>
      </c>
      <c r="K157" s="58">
        <v>1113</v>
      </c>
      <c r="L157" s="58" t="s">
        <v>203</v>
      </c>
      <c r="M157" s="59" t="s">
        <v>153</v>
      </c>
      <c r="N157" s="59"/>
      <c r="O157" s="60" t="s">
        <v>399</v>
      </c>
      <c r="P157" s="60" t="s">
        <v>535</v>
      </c>
    </row>
    <row r="158" spans="1:16" ht="12.75" customHeight="1" x14ac:dyDescent="0.2">
      <c r="A158" s="27" t="str">
        <f t="shared" si="12"/>
        <v> BBS 61 </v>
      </c>
      <c r="B158" s="2" t="str">
        <f t="shared" si="13"/>
        <v>I</v>
      </c>
      <c r="C158" s="27">
        <f t="shared" si="14"/>
        <v>45182.449000000001</v>
      </c>
      <c r="D158" t="str">
        <f t="shared" si="15"/>
        <v>vis</v>
      </c>
      <c r="E158">
        <f>VLOOKUP(C158,Active!C$21:E$958,3,FALSE)</f>
        <v>1122.0116151068623</v>
      </c>
      <c r="F158" s="2" t="s">
        <v>143</v>
      </c>
      <c r="G158" t="str">
        <f t="shared" si="16"/>
        <v>45182.449</v>
      </c>
      <c r="H158" s="27">
        <f t="shared" si="17"/>
        <v>1122</v>
      </c>
      <c r="I158" s="58" t="s">
        <v>540</v>
      </c>
      <c r="J158" s="59" t="s">
        <v>541</v>
      </c>
      <c r="K158" s="58">
        <v>1122</v>
      </c>
      <c r="L158" s="58" t="s">
        <v>152</v>
      </c>
      <c r="M158" s="59" t="s">
        <v>153</v>
      </c>
      <c r="N158" s="59"/>
      <c r="O158" s="60" t="s">
        <v>399</v>
      </c>
      <c r="P158" s="60" t="s">
        <v>535</v>
      </c>
    </row>
    <row r="159" spans="1:16" ht="12.75" customHeight="1" x14ac:dyDescent="0.2">
      <c r="A159" s="27" t="str">
        <f t="shared" si="12"/>
        <v> BBS 62 </v>
      </c>
      <c r="B159" s="2" t="str">
        <f t="shared" si="13"/>
        <v>I</v>
      </c>
      <c r="C159" s="27">
        <f t="shared" si="14"/>
        <v>45196.396999999997</v>
      </c>
      <c r="D159" t="str">
        <f t="shared" si="15"/>
        <v>vis</v>
      </c>
      <c r="E159">
        <f>VLOOKUP(C159,Active!C$21:E$958,3,FALSE)</f>
        <v>1143.010099988189</v>
      </c>
      <c r="F159" s="2" t="s">
        <v>143</v>
      </c>
      <c r="G159" t="str">
        <f t="shared" si="16"/>
        <v>45196.397</v>
      </c>
      <c r="H159" s="27">
        <f t="shared" si="17"/>
        <v>1143</v>
      </c>
      <c r="I159" s="58" t="s">
        <v>542</v>
      </c>
      <c r="J159" s="59" t="s">
        <v>543</v>
      </c>
      <c r="K159" s="58">
        <v>1143</v>
      </c>
      <c r="L159" s="58" t="s">
        <v>203</v>
      </c>
      <c r="M159" s="59" t="s">
        <v>153</v>
      </c>
      <c r="N159" s="59"/>
      <c r="O159" s="60" t="s">
        <v>399</v>
      </c>
      <c r="P159" s="60" t="s">
        <v>544</v>
      </c>
    </row>
    <row r="160" spans="1:16" ht="12.75" customHeight="1" x14ac:dyDescent="0.2">
      <c r="A160" s="27" t="str">
        <f t="shared" si="12"/>
        <v> BBS 62 </v>
      </c>
      <c r="B160" s="2" t="str">
        <f t="shared" si="13"/>
        <v>I</v>
      </c>
      <c r="C160" s="27">
        <f t="shared" si="14"/>
        <v>45200.377</v>
      </c>
      <c r="D160" t="str">
        <f t="shared" si="15"/>
        <v>vis</v>
      </c>
      <c r="E160">
        <f>VLOOKUP(C160,Active!C$21:E$958,3,FALSE)</f>
        <v>1149.001924610197</v>
      </c>
      <c r="F160" s="2" t="s">
        <v>143</v>
      </c>
      <c r="G160" t="str">
        <f t="shared" si="16"/>
        <v>45200.377</v>
      </c>
      <c r="H160" s="27">
        <f t="shared" si="17"/>
        <v>1149</v>
      </c>
      <c r="I160" s="58" t="s">
        <v>545</v>
      </c>
      <c r="J160" s="59" t="s">
        <v>546</v>
      </c>
      <c r="K160" s="58">
        <v>1149</v>
      </c>
      <c r="L160" s="58" t="s">
        <v>432</v>
      </c>
      <c r="M160" s="59" t="s">
        <v>153</v>
      </c>
      <c r="N160" s="59"/>
      <c r="O160" s="60" t="s">
        <v>252</v>
      </c>
      <c r="P160" s="60" t="s">
        <v>544</v>
      </c>
    </row>
    <row r="161" spans="1:16" ht="12.75" customHeight="1" x14ac:dyDescent="0.2">
      <c r="A161" s="27" t="str">
        <f t="shared" si="12"/>
        <v> BBS 62 </v>
      </c>
      <c r="B161" s="2" t="str">
        <f t="shared" si="13"/>
        <v>I</v>
      </c>
      <c r="C161" s="27">
        <f t="shared" si="14"/>
        <v>45216.324999999997</v>
      </c>
      <c r="D161" t="str">
        <f t="shared" si="15"/>
        <v>vis</v>
      </c>
      <c r="E161">
        <f>VLOOKUP(C161,Active!C$21:E$958,3,FALSE)</f>
        <v>1173.011376638259</v>
      </c>
      <c r="F161" s="2" t="s">
        <v>143</v>
      </c>
      <c r="G161" t="str">
        <f t="shared" si="16"/>
        <v>45216.325</v>
      </c>
      <c r="H161" s="27">
        <f t="shared" si="17"/>
        <v>1173</v>
      </c>
      <c r="I161" s="58" t="s">
        <v>547</v>
      </c>
      <c r="J161" s="59" t="s">
        <v>548</v>
      </c>
      <c r="K161" s="58">
        <v>1173</v>
      </c>
      <c r="L161" s="58" t="s">
        <v>152</v>
      </c>
      <c r="M161" s="59" t="s">
        <v>153</v>
      </c>
      <c r="N161" s="59"/>
      <c r="O161" s="60" t="s">
        <v>252</v>
      </c>
      <c r="P161" s="60" t="s">
        <v>544</v>
      </c>
    </row>
    <row r="162" spans="1:16" ht="12.75" customHeight="1" x14ac:dyDescent="0.2">
      <c r="A162" s="27" t="str">
        <f t="shared" si="12"/>
        <v> BBS 62 </v>
      </c>
      <c r="B162" s="2" t="str">
        <f t="shared" si="13"/>
        <v>I</v>
      </c>
      <c r="C162" s="27">
        <f t="shared" si="14"/>
        <v>45216.328999999998</v>
      </c>
      <c r="D162" t="str">
        <f t="shared" si="15"/>
        <v>vis</v>
      </c>
      <c r="E162">
        <f>VLOOKUP(C162,Active!C$21:E$958,3,FALSE)</f>
        <v>1173.0173985725537</v>
      </c>
      <c r="F162" s="2" t="s">
        <v>143</v>
      </c>
      <c r="G162" t="str">
        <f t="shared" si="16"/>
        <v>45216.329</v>
      </c>
      <c r="H162" s="27">
        <f t="shared" si="17"/>
        <v>1173</v>
      </c>
      <c r="I162" s="58" t="s">
        <v>549</v>
      </c>
      <c r="J162" s="59" t="s">
        <v>550</v>
      </c>
      <c r="K162" s="58">
        <v>1173</v>
      </c>
      <c r="L162" s="58" t="s">
        <v>166</v>
      </c>
      <c r="M162" s="59" t="s">
        <v>153</v>
      </c>
      <c r="N162" s="59"/>
      <c r="O162" s="60" t="s">
        <v>154</v>
      </c>
      <c r="P162" s="60" t="s">
        <v>544</v>
      </c>
    </row>
    <row r="163" spans="1:16" ht="12.75" customHeight="1" x14ac:dyDescent="0.2">
      <c r="A163" s="27" t="str">
        <f t="shared" si="12"/>
        <v> BBS 62 </v>
      </c>
      <c r="B163" s="2" t="str">
        <f t="shared" si="13"/>
        <v>I</v>
      </c>
      <c r="C163" s="27">
        <f t="shared" si="14"/>
        <v>45222.303999999996</v>
      </c>
      <c r="D163" t="str">
        <f t="shared" si="15"/>
        <v>vis</v>
      </c>
      <c r="E163">
        <f>VLOOKUP(C163,Active!C$21:E$958,3,FALSE)</f>
        <v>1182.0126629234232</v>
      </c>
      <c r="F163" s="2" t="s">
        <v>143</v>
      </c>
      <c r="G163" t="str">
        <f t="shared" si="16"/>
        <v>45222.304</v>
      </c>
      <c r="H163" s="27">
        <f t="shared" si="17"/>
        <v>1182</v>
      </c>
      <c r="I163" s="58" t="s">
        <v>551</v>
      </c>
      <c r="J163" s="59" t="s">
        <v>552</v>
      </c>
      <c r="K163" s="58">
        <v>1182</v>
      </c>
      <c r="L163" s="58" t="s">
        <v>152</v>
      </c>
      <c r="M163" s="59" t="s">
        <v>153</v>
      </c>
      <c r="N163" s="59"/>
      <c r="O163" s="60" t="s">
        <v>252</v>
      </c>
      <c r="P163" s="60" t="s">
        <v>544</v>
      </c>
    </row>
    <row r="164" spans="1:16" ht="12.75" customHeight="1" x14ac:dyDescent="0.2">
      <c r="A164" s="27" t="str">
        <f t="shared" si="12"/>
        <v> BBS 62 </v>
      </c>
      <c r="B164" s="2" t="str">
        <f t="shared" si="13"/>
        <v>I</v>
      </c>
      <c r="C164" s="27">
        <f t="shared" si="14"/>
        <v>45222.313000000002</v>
      </c>
      <c r="D164" t="str">
        <f t="shared" si="15"/>
        <v>vis</v>
      </c>
      <c r="E164">
        <f>VLOOKUP(C164,Active!C$21:E$958,3,FALSE)</f>
        <v>1182.0262122755917</v>
      </c>
      <c r="F164" s="2" t="s">
        <v>143</v>
      </c>
      <c r="G164" t="str">
        <f t="shared" si="16"/>
        <v>45222.313</v>
      </c>
      <c r="H164" s="27">
        <f t="shared" si="17"/>
        <v>1182</v>
      </c>
      <c r="I164" s="58" t="s">
        <v>553</v>
      </c>
      <c r="J164" s="59" t="s">
        <v>554</v>
      </c>
      <c r="K164" s="58">
        <v>1182</v>
      </c>
      <c r="L164" s="58" t="s">
        <v>233</v>
      </c>
      <c r="M164" s="59" t="s">
        <v>153</v>
      </c>
      <c r="N164" s="59"/>
      <c r="O164" s="60" t="s">
        <v>154</v>
      </c>
      <c r="P164" s="60" t="s">
        <v>544</v>
      </c>
    </row>
    <row r="165" spans="1:16" ht="12.75" customHeight="1" x14ac:dyDescent="0.2">
      <c r="A165" s="27" t="str">
        <f t="shared" si="12"/>
        <v> BBS 63 </v>
      </c>
      <c r="B165" s="2" t="str">
        <f t="shared" si="13"/>
        <v>I</v>
      </c>
      <c r="C165" s="27">
        <f t="shared" si="14"/>
        <v>45226.283000000003</v>
      </c>
      <c r="D165" t="str">
        <f t="shared" si="15"/>
        <v>vis</v>
      </c>
      <c r="E165">
        <f>VLOOKUP(C165,Active!C$21:E$958,3,FALSE)</f>
        <v>1188.0029820618631</v>
      </c>
      <c r="F165" s="2" t="s">
        <v>143</v>
      </c>
      <c r="G165" t="str">
        <f t="shared" si="16"/>
        <v>45226.283</v>
      </c>
      <c r="H165" s="27">
        <f t="shared" si="17"/>
        <v>1188</v>
      </c>
      <c r="I165" s="58" t="s">
        <v>555</v>
      </c>
      <c r="J165" s="59" t="s">
        <v>556</v>
      </c>
      <c r="K165" s="58">
        <v>1188</v>
      </c>
      <c r="L165" s="58" t="s">
        <v>499</v>
      </c>
      <c r="M165" s="59" t="s">
        <v>153</v>
      </c>
      <c r="N165" s="59"/>
      <c r="O165" s="60" t="s">
        <v>557</v>
      </c>
      <c r="P165" s="60" t="s">
        <v>558</v>
      </c>
    </row>
    <row r="166" spans="1:16" ht="12.75" customHeight="1" x14ac:dyDescent="0.2">
      <c r="A166" s="27" t="str">
        <f t="shared" si="12"/>
        <v> BBS 63 </v>
      </c>
      <c r="B166" s="2" t="str">
        <f t="shared" si="13"/>
        <v>I</v>
      </c>
      <c r="C166" s="27">
        <f t="shared" si="14"/>
        <v>45228.277999999998</v>
      </c>
      <c r="D166" t="str">
        <f t="shared" si="15"/>
        <v>vis</v>
      </c>
      <c r="E166">
        <f>VLOOKUP(C166,Active!C$21:E$958,3,FALSE)</f>
        <v>1191.0064217907245</v>
      </c>
      <c r="F166" s="2" t="s">
        <v>143</v>
      </c>
      <c r="G166" t="str">
        <f t="shared" si="16"/>
        <v>45228.278</v>
      </c>
      <c r="H166" s="27">
        <f t="shared" si="17"/>
        <v>1191</v>
      </c>
      <c r="I166" s="58" t="s">
        <v>559</v>
      </c>
      <c r="J166" s="59" t="s">
        <v>560</v>
      </c>
      <c r="K166" s="58">
        <v>1191</v>
      </c>
      <c r="L166" s="58" t="s">
        <v>508</v>
      </c>
      <c r="M166" s="59" t="s">
        <v>153</v>
      </c>
      <c r="N166" s="59"/>
      <c r="O166" s="60" t="s">
        <v>557</v>
      </c>
      <c r="P166" s="60" t="s">
        <v>558</v>
      </c>
    </row>
    <row r="167" spans="1:16" ht="12.75" customHeight="1" x14ac:dyDescent="0.2">
      <c r="A167" s="27" t="str">
        <f t="shared" si="12"/>
        <v> BBS 63 </v>
      </c>
      <c r="B167" s="2" t="str">
        <f t="shared" si="13"/>
        <v>I</v>
      </c>
      <c r="C167" s="27">
        <f t="shared" si="14"/>
        <v>45230.271000000001</v>
      </c>
      <c r="D167" t="str">
        <f t="shared" si="15"/>
        <v>vis</v>
      </c>
      <c r="E167">
        <f>VLOOKUP(C167,Active!C$21:E$958,3,FALSE)</f>
        <v>1194.0068505524494</v>
      </c>
      <c r="F167" s="2" t="s">
        <v>143</v>
      </c>
      <c r="G167" t="str">
        <f t="shared" si="16"/>
        <v>45230.271</v>
      </c>
      <c r="H167" s="27">
        <f t="shared" si="17"/>
        <v>1194</v>
      </c>
      <c r="I167" s="58" t="s">
        <v>561</v>
      </c>
      <c r="J167" s="59" t="s">
        <v>562</v>
      </c>
      <c r="K167" s="58">
        <v>1194</v>
      </c>
      <c r="L167" s="58" t="s">
        <v>218</v>
      </c>
      <c r="M167" s="59" t="s">
        <v>153</v>
      </c>
      <c r="N167" s="59"/>
      <c r="O167" s="60" t="s">
        <v>557</v>
      </c>
      <c r="P167" s="60" t="s">
        <v>558</v>
      </c>
    </row>
    <row r="168" spans="1:16" ht="12.75" customHeight="1" x14ac:dyDescent="0.2">
      <c r="A168" s="27" t="str">
        <f t="shared" si="12"/>
        <v> BBS 67 </v>
      </c>
      <c r="B168" s="2" t="str">
        <f t="shared" si="13"/>
        <v>I</v>
      </c>
      <c r="C168" s="27">
        <f t="shared" si="14"/>
        <v>45526.519</v>
      </c>
      <c r="D168" t="str">
        <f t="shared" si="15"/>
        <v>vis</v>
      </c>
      <c r="E168">
        <f>VLOOKUP(C168,Active!C$21:E$958,3,FALSE)</f>
        <v>1640.0033481954638</v>
      </c>
      <c r="F168" s="2" t="s">
        <v>143</v>
      </c>
      <c r="G168" t="str">
        <f t="shared" si="16"/>
        <v>45526.519</v>
      </c>
      <c r="H168" s="27">
        <f t="shared" si="17"/>
        <v>1640</v>
      </c>
      <c r="I168" s="58" t="s">
        <v>563</v>
      </c>
      <c r="J168" s="59" t="s">
        <v>564</v>
      </c>
      <c r="K168" s="58">
        <v>1640</v>
      </c>
      <c r="L168" s="58" t="s">
        <v>499</v>
      </c>
      <c r="M168" s="59" t="s">
        <v>153</v>
      </c>
      <c r="N168" s="59"/>
      <c r="O168" s="60" t="s">
        <v>252</v>
      </c>
      <c r="P168" s="60" t="s">
        <v>565</v>
      </c>
    </row>
    <row r="169" spans="1:16" ht="12.75" customHeight="1" x14ac:dyDescent="0.2">
      <c r="A169" s="27" t="str">
        <f t="shared" si="12"/>
        <v> BBS 67 </v>
      </c>
      <c r="B169" s="2" t="str">
        <f t="shared" si="13"/>
        <v>I</v>
      </c>
      <c r="C169" s="27">
        <f t="shared" si="14"/>
        <v>45530.502</v>
      </c>
      <c r="D169" t="str">
        <f t="shared" si="15"/>
        <v>vis</v>
      </c>
      <c r="E169">
        <f>VLOOKUP(C169,Active!C$21:E$958,3,FALSE)</f>
        <v>1645.9996892681872</v>
      </c>
      <c r="F169" s="2" t="s">
        <v>143</v>
      </c>
      <c r="G169" t="str">
        <f t="shared" si="16"/>
        <v>45530.502</v>
      </c>
      <c r="H169" s="27">
        <f t="shared" si="17"/>
        <v>1646</v>
      </c>
      <c r="I169" s="58" t="s">
        <v>566</v>
      </c>
      <c r="J169" s="59" t="s">
        <v>567</v>
      </c>
      <c r="K169" s="58">
        <v>1646</v>
      </c>
      <c r="L169" s="58" t="s">
        <v>568</v>
      </c>
      <c r="M169" s="59" t="s">
        <v>153</v>
      </c>
      <c r="N169" s="59"/>
      <c r="O169" s="60" t="s">
        <v>252</v>
      </c>
      <c r="P169" s="60" t="s">
        <v>565</v>
      </c>
    </row>
    <row r="170" spans="1:16" ht="12.75" customHeight="1" x14ac:dyDescent="0.2">
      <c r="A170" s="27" t="str">
        <f t="shared" si="12"/>
        <v> BBS 67 </v>
      </c>
      <c r="B170" s="2" t="str">
        <f t="shared" si="13"/>
        <v>I</v>
      </c>
      <c r="C170" s="27">
        <f t="shared" si="14"/>
        <v>45530.502</v>
      </c>
      <c r="D170" t="str">
        <f t="shared" si="15"/>
        <v>vis</v>
      </c>
      <c r="E170">
        <f>VLOOKUP(C170,Active!C$21:E$958,3,FALSE)</f>
        <v>1645.9996892681872</v>
      </c>
      <c r="F170" s="2" t="s">
        <v>143</v>
      </c>
      <c r="G170" t="str">
        <f t="shared" si="16"/>
        <v>45530.502</v>
      </c>
      <c r="H170" s="27">
        <f t="shared" si="17"/>
        <v>1646</v>
      </c>
      <c r="I170" s="58" t="s">
        <v>566</v>
      </c>
      <c r="J170" s="59" t="s">
        <v>567</v>
      </c>
      <c r="K170" s="58">
        <v>1646</v>
      </c>
      <c r="L170" s="58" t="s">
        <v>568</v>
      </c>
      <c r="M170" s="59" t="s">
        <v>153</v>
      </c>
      <c r="N170" s="59"/>
      <c r="O170" s="60" t="s">
        <v>154</v>
      </c>
      <c r="P170" s="60" t="s">
        <v>565</v>
      </c>
    </row>
    <row r="171" spans="1:16" ht="12.75" customHeight="1" x14ac:dyDescent="0.2">
      <c r="A171" s="27" t="str">
        <f t="shared" si="12"/>
        <v> BBS 67 </v>
      </c>
      <c r="B171" s="2" t="str">
        <f t="shared" si="13"/>
        <v>I</v>
      </c>
      <c r="C171" s="27">
        <f t="shared" si="14"/>
        <v>45534.491000000002</v>
      </c>
      <c r="D171" t="str">
        <f t="shared" si="15"/>
        <v>vis</v>
      </c>
      <c r="E171">
        <f>VLOOKUP(C171,Active!C$21:E$958,3,FALSE)</f>
        <v>1652.0050632423529</v>
      </c>
      <c r="F171" s="2" t="s">
        <v>143</v>
      </c>
      <c r="G171" t="str">
        <f t="shared" si="16"/>
        <v>45534.491</v>
      </c>
      <c r="H171" s="27">
        <f t="shared" si="17"/>
        <v>1652</v>
      </c>
      <c r="I171" s="58" t="s">
        <v>569</v>
      </c>
      <c r="J171" s="59" t="s">
        <v>570</v>
      </c>
      <c r="K171" s="58">
        <v>1652</v>
      </c>
      <c r="L171" s="58" t="s">
        <v>285</v>
      </c>
      <c r="M171" s="59" t="s">
        <v>153</v>
      </c>
      <c r="N171" s="59"/>
      <c r="O171" s="60" t="s">
        <v>154</v>
      </c>
      <c r="P171" s="60" t="s">
        <v>565</v>
      </c>
    </row>
    <row r="172" spans="1:16" ht="12.75" customHeight="1" x14ac:dyDescent="0.2">
      <c r="A172" s="27" t="str">
        <f t="shared" si="12"/>
        <v> BBS 68 </v>
      </c>
      <c r="B172" s="2" t="str">
        <f t="shared" si="13"/>
        <v>I</v>
      </c>
      <c r="C172" s="27">
        <f t="shared" si="14"/>
        <v>45580.330999999998</v>
      </c>
      <c r="D172" t="str">
        <f t="shared" si="15"/>
        <v>vis</v>
      </c>
      <c r="E172">
        <f>VLOOKUP(C172,Active!C$21:E$958,3,FALSE)</f>
        <v>1721.01643024552</v>
      </c>
      <c r="F172" s="2" t="s">
        <v>143</v>
      </c>
      <c r="G172" t="str">
        <f t="shared" si="16"/>
        <v>45580.331</v>
      </c>
      <c r="H172" s="27">
        <f t="shared" si="17"/>
        <v>1721</v>
      </c>
      <c r="I172" s="58" t="s">
        <v>571</v>
      </c>
      <c r="J172" s="59" t="s">
        <v>572</v>
      </c>
      <c r="K172" s="58">
        <v>1721</v>
      </c>
      <c r="L172" s="58" t="s">
        <v>198</v>
      </c>
      <c r="M172" s="59" t="s">
        <v>153</v>
      </c>
      <c r="N172" s="59"/>
      <c r="O172" s="60" t="s">
        <v>252</v>
      </c>
      <c r="P172" s="60" t="s">
        <v>573</v>
      </c>
    </row>
    <row r="173" spans="1:16" ht="12.75" customHeight="1" x14ac:dyDescent="0.2">
      <c r="A173" s="27" t="str">
        <f t="shared" si="12"/>
        <v> BBS 73 </v>
      </c>
      <c r="B173" s="2" t="str">
        <f t="shared" si="13"/>
        <v>I</v>
      </c>
      <c r="C173" s="27">
        <f t="shared" si="14"/>
        <v>45878.576999999997</v>
      </c>
      <c r="D173" t="str">
        <f t="shared" si="15"/>
        <v>vis</v>
      </c>
      <c r="E173">
        <f>VLOOKUP(C173,Active!C$21:E$958,3,FALSE)</f>
        <v>2170.0208840681221</v>
      </c>
      <c r="F173" s="2" t="s">
        <v>143</v>
      </c>
      <c r="G173" t="str">
        <f t="shared" si="16"/>
        <v>45878.577</v>
      </c>
      <c r="H173" s="27">
        <f t="shared" si="17"/>
        <v>2170</v>
      </c>
      <c r="I173" s="58" t="s">
        <v>574</v>
      </c>
      <c r="J173" s="59" t="s">
        <v>575</v>
      </c>
      <c r="K173" s="58">
        <v>2170</v>
      </c>
      <c r="L173" s="58" t="s">
        <v>179</v>
      </c>
      <c r="M173" s="59" t="s">
        <v>153</v>
      </c>
      <c r="N173" s="59"/>
      <c r="O173" s="60" t="s">
        <v>576</v>
      </c>
      <c r="P173" s="60" t="s">
        <v>577</v>
      </c>
    </row>
    <row r="174" spans="1:16" ht="12.75" customHeight="1" x14ac:dyDescent="0.2">
      <c r="A174" s="27" t="str">
        <f t="shared" si="12"/>
        <v> BBS 73 </v>
      </c>
      <c r="B174" s="2" t="str">
        <f t="shared" si="13"/>
        <v>I</v>
      </c>
      <c r="C174" s="27">
        <f t="shared" si="14"/>
        <v>45886.533000000003</v>
      </c>
      <c r="D174" t="str">
        <f t="shared" si="15"/>
        <v>vis</v>
      </c>
      <c r="E174">
        <f>VLOOKUP(C174,Active!C$21:E$958,3,FALSE)</f>
        <v>2181.9985113778434</v>
      </c>
      <c r="F174" s="2" t="s">
        <v>143</v>
      </c>
      <c r="G174" t="str">
        <f t="shared" si="16"/>
        <v>45886.533</v>
      </c>
      <c r="H174" s="27">
        <f t="shared" si="17"/>
        <v>2182</v>
      </c>
      <c r="I174" s="58" t="s">
        <v>578</v>
      </c>
      <c r="J174" s="59" t="s">
        <v>579</v>
      </c>
      <c r="K174" s="58">
        <v>2182</v>
      </c>
      <c r="L174" s="58" t="s">
        <v>476</v>
      </c>
      <c r="M174" s="59" t="s">
        <v>153</v>
      </c>
      <c r="N174" s="59"/>
      <c r="O174" s="60" t="s">
        <v>399</v>
      </c>
      <c r="P174" s="60" t="s">
        <v>577</v>
      </c>
    </row>
    <row r="175" spans="1:16" ht="12.75" customHeight="1" x14ac:dyDescent="0.2">
      <c r="A175" s="27" t="str">
        <f t="shared" si="12"/>
        <v> BBS 73 </v>
      </c>
      <c r="B175" s="2" t="str">
        <f t="shared" si="13"/>
        <v>I</v>
      </c>
      <c r="C175" s="27">
        <f t="shared" si="14"/>
        <v>45900.487999999998</v>
      </c>
      <c r="D175" t="str">
        <f t="shared" si="15"/>
        <v>vis</v>
      </c>
      <c r="E175">
        <f>VLOOKUP(C175,Active!C$21:E$958,3,FALSE)</f>
        <v>2203.0075346441804</v>
      </c>
      <c r="F175" s="2" t="s">
        <v>143</v>
      </c>
      <c r="G175" t="str">
        <f t="shared" si="16"/>
        <v>45900.488</v>
      </c>
      <c r="H175" s="27">
        <f t="shared" si="17"/>
        <v>2203</v>
      </c>
      <c r="I175" s="58" t="s">
        <v>580</v>
      </c>
      <c r="J175" s="59" t="s">
        <v>581</v>
      </c>
      <c r="K175" s="58">
        <v>2203</v>
      </c>
      <c r="L175" s="58" t="s">
        <v>218</v>
      </c>
      <c r="M175" s="59" t="s">
        <v>153</v>
      </c>
      <c r="N175" s="59"/>
      <c r="O175" s="60" t="s">
        <v>576</v>
      </c>
      <c r="P175" s="60" t="s">
        <v>577</v>
      </c>
    </row>
    <row r="176" spans="1:16" ht="12.75" customHeight="1" x14ac:dyDescent="0.2">
      <c r="A176" s="27" t="str">
        <f t="shared" si="12"/>
        <v> BBS 73 </v>
      </c>
      <c r="B176" s="2" t="str">
        <f t="shared" si="13"/>
        <v>I</v>
      </c>
      <c r="C176" s="27">
        <f t="shared" si="14"/>
        <v>45902.478999999999</v>
      </c>
      <c r="D176" t="str">
        <f t="shared" si="15"/>
        <v>vis</v>
      </c>
      <c r="E176">
        <f>VLOOKUP(C176,Active!C$21:E$958,3,FALSE)</f>
        <v>2206.0049524387582</v>
      </c>
      <c r="F176" s="2" t="s">
        <v>143</v>
      </c>
      <c r="G176" t="str">
        <f t="shared" si="16"/>
        <v>45902.479</v>
      </c>
      <c r="H176" s="27">
        <f t="shared" si="17"/>
        <v>2206</v>
      </c>
      <c r="I176" s="58" t="s">
        <v>582</v>
      </c>
      <c r="J176" s="59" t="s">
        <v>583</v>
      </c>
      <c r="K176" s="58">
        <v>2206</v>
      </c>
      <c r="L176" s="58" t="s">
        <v>285</v>
      </c>
      <c r="M176" s="59" t="s">
        <v>153</v>
      </c>
      <c r="N176" s="59"/>
      <c r="O176" s="60" t="s">
        <v>154</v>
      </c>
      <c r="P176" s="60" t="s">
        <v>577</v>
      </c>
    </row>
    <row r="177" spans="1:16" ht="12.75" customHeight="1" x14ac:dyDescent="0.2">
      <c r="A177" s="27" t="str">
        <f t="shared" si="12"/>
        <v> BBS 73 </v>
      </c>
      <c r="B177" s="2" t="str">
        <f t="shared" si="13"/>
        <v>I</v>
      </c>
      <c r="C177" s="27">
        <f t="shared" si="14"/>
        <v>45906.462</v>
      </c>
      <c r="D177" t="str">
        <f t="shared" si="15"/>
        <v>vis</v>
      </c>
      <c r="E177">
        <f>VLOOKUP(C177,Active!C$21:E$958,3,FALSE)</f>
        <v>2212.0012935114819</v>
      </c>
      <c r="F177" s="2" t="s">
        <v>143</v>
      </c>
      <c r="G177" t="str">
        <f t="shared" si="16"/>
        <v>45906.462</v>
      </c>
      <c r="H177" s="27">
        <f t="shared" si="17"/>
        <v>2212</v>
      </c>
      <c r="I177" s="58" t="s">
        <v>584</v>
      </c>
      <c r="J177" s="59" t="s">
        <v>585</v>
      </c>
      <c r="K177" s="58">
        <v>2212</v>
      </c>
      <c r="L177" s="58" t="s">
        <v>432</v>
      </c>
      <c r="M177" s="59" t="s">
        <v>153</v>
      </c>
      <c r="N177" s="59"/>
      <c r="O177" s="60" t="s">
        <v>576</v>
      </c>
      <c r="P177" s="60" t="s">
        <v>577</v>
      </c>
    </row>
    <row r="178" spans="1:16" ht="12.75" customHeight="1" x14ac:dyDescent="0.2">
      <c r="A178" s="27" t="str">
        <f t="shared" si="12"/>
        <v> BBS 73 </v>
      </c>
      <c r="B178" s="2" t="str">
        <f t="shared" si="13"/>
        <v>I</v>
      </c>
      <c r="C178" s="27">
        <f t="shared" si="14"/>
        <v>45914.432999999997</v>
      </c>
      <c r="D178" t="str">
        <f t="shared" si="15"/>
        <v>vis</v>
      </c>
      <c r="E178">
        <f>VLOOKUP(C178,Active!C$21:E$958,3,FALSE)</f>
        <v>2224.0015030747918</v>
      </c>
      <c r="F178" s="2" t="s">
        <v>143</v>
      </c>
      <c r="G178" t="str">
        <f t="shared" si="16"/>
        <v>45914.433</v>
      </c>
      <c r="H178" s="27">
        <f t="shared" si="17"/>
        <v>2224</v>
      </c>
      <c r="I178" s="58" t="s">
        <v>586</v>
      </c>
      <c r="J178" s="59" t="s">
        <v>587</v>
      </c>
      <c r="K178" s="58">
        <v>2224</v>
      </c>
      <c r="L178" s="58" t="s">
        <v>432</v>
      </c>
      <c r="M178" s="59" t="s">
        <v>153</v>
      </c>
      <c r="N178" s="59"/>
      <c r="O178" s="60" t="s">
        <v>154</v>
      </c>
      <c r="P178" s="60" t="s">
        <v>577</v>
      </c>
    </row>
    <row r="179" spans="1:16" ht="12.75" customHeight="1" x14ac:dyDescent="0.2">
      <c r="A179" s="27" t="str">
        <f t="shared" si="12"/>
        <v> BBS 73 </v>
      </c>
      <c r="B179" s="2" t="str">
        <f t="shared" si="13"/>
        <v>I</v>
      </c>
      <c r="C179" s="27">
        <f t="shared" si="14"/>
        <v>45916.434999999998</v>
      </c>
      <c r="D179" t="str">
        <f t="shared" si="15"/>
        <v>vis</v>
      </c>
      <c r="E179">
        <f>VLOOKUP(C179,Active!C$21:E$958,3,FALSE)</f>
        <v>2227.0154811886746</v>
      </c>
      <c r="F179" s="2" t="s">
        <v>143</v>
      </c>
      <c r="G179" t="str">
        <f t="shared" si="16"/>
        <v>45916.435</v>
      </c>
      <c r="H179" s="27">
        <f t="shared" si="17"/>
        <v>2227</v>
      </c>
      <c r="I179" s="58" t="s">
        <v>588</v>
      </c>
      <c r="J179" s="59" t="s">
        <v>589</v>
      </c>
      <c r="K179" s="58">
        <v>2227</v>
      </c>
      <c r="L179" s="58" t="s">
        <v>176</v>
      </c>
      <c r="M179" s="59" t="s">
        <v>153</v>
      </c>
      <c r="N179" s="59"/>
      <c r="O179" s="60" t="s">
        <v>154</v>
      </c>
      <c r="P179" s="60" t="s">
        <v>577</v>
      </c>
    </row>
    <row r="180" spans="1:16" ht="12.75" customHeight="1" x14ac:dyDescent="0.2">
      <c r="A180" s="27" t="str">
        <f t="shared" si="12"/>
        <v> BBS 73 </v>
      </c>
      <c r="B180" s="2" t="str">
        <f t="shared" si="13"/>
        <v>I</v>
      </c>
      <c r="C180" s="27">
        <f t="shared" si="14"/>
        <v>45932.368999999999</v>
      </c>
      <c r="D180" t="str">
        <f t="shared" si="15"/>
        <v>vis</v>
      </c>
      <c r="E180">
        <f>VLOOKUP(C180,Active!C$21:E$958,3,FALSE)</f>
        <v>2251.0038564467159</v>
      </c>
      <c r="F180" s="2" t="s">
        <v>143</v>
      </c>
      <c r="G180" t="str">
        <f t="shared" si="16"/>
        <v>45932.369</v>
      </c>
      <c r="H180" s="27">
        <f t="shared" si="17"/>
        <v>2251</v>
      </c>
      <c r="I180" s="58" t="s">
        <v>590</v>
      </c>
      <c r="J180" s="59" t="s">
        <v>591</v>
      </c>
      <c r="K180" s="58">
        <v>2251</v>
      </c>
      <c r="L180" s="58" t="s">
        <v>285</v>
      </c>
      <c r="M180" s="59" t="s">
        <v>153</v>
      </c>
      <c r="N180" s="59"/>
      <c r="O180" s="60" t="s">
        <v>576</v>
      </c>
      <c r="P180" s="60" t="s">
        <v>577</v>
      </c>
    </row>
    <row r="181" spans="1:16" ht="12.75" customHeight="1" x14ac:dyDescent="0.2">
      <c r="A181" s="27" t="str">
        <f t="shared" si="12"/>
        <v> BBS 73 </v>
      </c>
      <c r="B181" s="2" t="str">
        <f t="shared" si="13"/>
        <v>I</v>
      </c>
      <c r="C181" s="27">
        <f t="shared" si="14"/>
        <v>45934.375999999997</v>
      </c>
      <c r="D181" t="str">
        <f t="shared" si="15"/>
        <v>vis</v>
      </c>
      <c r="E181">
        <f>VLOOKUP(C181,Active!C$21:E$958,3,FALSE)</f>
        <v>2254.0253619784617</v>
      </c>
      <c r="F181" s="2" t="s">
        <v>143</v>
      </c>
      <c r="G181" t="str">
        <f t="shared" si="16"/>
        <v>45934.376</v>
      </c>
      <c r="H181" s="27">
        <f t="shared" si="17"/>
        <v>2254</v>
      </c>
      <c r="I181" s="58" t="s">
        <v>592</v>
      </c>
      <c r="J181" s="59" t="s">
        <v>593</v>
      </c>
      <c r="K181" s="58">
        <v>2254</v>
      </c>
      <c r="L181" s="58" t="s">
        <v>233</v>
      </c>
      <c r="M181" s="59" t="s">
        <v>153</v>
      </c>
      <c r="N181" s="59"/>
      <c r="O181" s="60" t="s">
        <v>252</v>
      </c>
      <c r="P181" s="60" t="s">
        <v>577</v>
      </c>
    </row>
    <row r="182" spans="1:16" ht="12.75" customHeight="1" x14ac:dyDescent="0.2">
      <c r="A182" s="27" t="str">
        <f t="shared" si="12"/>
        <v> BBS 74 </v>
      </c>
      <c r="B182" s="2" t="str">
        <f t="shared" si="13"/>
        <v>I</v>
      </c>
      <c r="C182" s="27">
        <f t="shared" si="14"/>
        <v>45946.326000000001</v>
      </c>
      <c r="D182" t="str">
        <f t="shared" si="15"/>
        <v>vis</v>
      </c>
      <c r="E182">
        <f>VLOOKUP(C182,Active!C$21:E$958,3,FALSE)</f>
        <v>2272.0158906802112</v>
      </c>
      <c r="F182" s="2" t="s">
        <v>143</v>
      </c>
      <c r="G182" t="str">
        <f t="shared" si="16"/>
        <v>45946.326</v>
      </c>
      <c r="H182" s="27">
        <f t="shared" si="17"/>
        <v>2272</v>
      </c>
      <c r="I182" s="58" t="s">
        <v>594</v>
      </c>
      <c r="J182" s="59" t="s">
        <v>595</v>
      </c>
      <c r="K182" s="58">
        <v>2272</v>
      </c>
      <c r="L182" s="58" t="s">
        <v>198</v>
      </c>
      <c r="M182" s="59" t="s">
        <v>153</v>
      </c>
      <c r="N182" s="59"/>
      <c r="O182" s="60" t="s">
        <v>576</v>
      </c>
      <c r="P182" s="60" t="s">
        <v>596</v>
      </c>
    </row>
    <row r="183" spans="1:16" ht="12.75" customHeight="1" x14ac:dyDescent="0.2">
      <c r="A183" s="27" t="str">
        <f t="shared" si="12"/>
        <v> BBS 74 </v>
      </c>
      <c r="B183" s="2" t="str">
        <f t="shared" si="13"/>
        <v>I</v>
      </c>
      <c r="C183" s="27">
        <f t="shared" si="14"/>
        <v>45946.338000000003</v>
      </c>
      <c r="D183" t="str">
        <f t="shared" si="15"/>
        <v>vis</v>
      </c>
      <c r="E183">
        <f>VLOOKUP(C183,Active!C$21:E$958,3,FALSE)</f>
        <v>2272.0339564830952</v>
      </c>
      <c r="F183" s="2" t="s">
        <v>143</v>
      </c>
      <c r="G183" t="str">
        <f t="shared" si="16"/>
        <v>45946.338</v>
      </c>
      <c r="H183" s="27">
        <f t="shared" si="17"/>
        <v>2272</v>
      </c>
      <c r="I183" s="58" t="s">
        <v>597</v>
      </c>
      <c r="J183" s="59" t="s">
        <v>598</v>
      </c>
      <c r="K183" s="58">
        <v>2272</v>
      </c>
      <c r="L183" s="58" t="s">
        <v>251</v>
      </c>
      <c r="M183" s="59" t="s">
        <v>153</v>
      </c>
      <c r="N183" s="59"/>
      <c r="O183" s="60" t="s">
        <v>252</v>
      </c>
      <c r="P183" s="60" t="s">
        <v>596</v>
      </c>
    </row>
    <row r="184" spans="1:16" ht="12.75" customHeight="1" x14ac:dyDescent="0.2">
      <c r="A184" s="27" t="str">
        <f t="shared" si="12"/>
        <v> BBS 77 </v>
      </c>
      <c r="B184" s="2" t="str">
        <f t="shared" si="13"/>
        <v>I</v>
      </c>
      <c r="C184" s="27">
        <f t="shared" si="14"/>
        <v>46270.457000000002</v>
      </c>
      <c r="D184" t="str">
        <f t="shared" si="15"/>
        <v>vis</v>
      </c>
      <c r="E184">
        <f>VLOOKUP(C184,Active!C$21:E$958,3,FALSE)</f>
        <v>2759.9897867994378</v>
      </c>
      <c r="F184" s="2" t="s">
        <v>143</v>
      </c>
      <c r="G184" t="str">
        <f t="shared" si="16"/>
        <v>46270.457</v>
      </c>
      <c r="H184" s="27">
        <f t="shared" si="17"/>
        <v>2760</v>
      </c>
      <c r="I184" s="58" t="s">
        <v>599</v>
      </c>
      <c r="J184" s="59" t="s">
        <v>600</v>
      </c>
      <c r="K184" s="58">
        <v>2760</v>
      </c>
      <c r="L184" s="58" t="s">
        <v>601</v>
      </c>
      <c r="M184" s="59" t="s">
        <v>153</v>
      </c>
      <c r="N184" s="59"/>
      <c r="O184" s="60" t="s">
        <v>399</v>
      </c>
      <c r="P184" s="60" t="s">
        <v>602</v>
      </c>
    </row>
    <row r="185" spans="1:16" ht="12.75" customHeight="1" x14ac:dyDescent="0.2">
      <c r="A185" s="27" t="str">
        <f t="shared" si="12"/>
        <v> BBS 79 </v>
      </c>
      <c r="B185" s="2" t="str">
        <f t="shared" si="13"/>
        <v>I</v>
      </c>
      <c r="C185" s="27">
        <f t="shared" si="14"/>
        <v>46270.466</v>
      </c>
      <c r="D185" t="str">
        <f t="shared" si="15"/>
        <v>vis</v>
      </c>
      <c r="E185">
        <f>VLOOKUP(C185,Active!C$21:E$958,3,FALSE)</f>
        <v>2760.0033361515952</v>
      </c>
      <c r="F185" s="2" t="s">
        <v>143</v>
      </c>
      <c r="G185" t="str">
        <f t="shared" si="16"/>
        <v>46270.466</v>
      </c>
      <c r="H185" s="27">
        <f t="shared" si="17"/>
        <v>2760</v>
      </c>
      <c r="I185" s="58" t="s">
        <v>603</v>
      </c>
      <c r="J185" s="59" t="s">
        <v>604</v>
      </c>
      <c r="K185" s="58">
        <v>2760</v>
      </c>
      <c r="L185" s="58" t="s">
        <v>499</v>
      </c>
      <c r="M185" s="59" t="s">
        <v>153</v>
      </c>
      <c r="N185" s="59"/>
      <c r="O185" s="60" t="s">
        <v>605</v>
      </c>
      <c r="P185" s="60" t="s">
        <v>606</v>
      </c>
    </row>
    <row r="186" spans="1:16" ht="12.75" customHeight="1" x14ac:dyDescent="0.2">
      <c r="A186" s="27" t="str">
        <f t="shared" si="12"/>
        <v> BBS 77 </v>
      </c>
      <c r="B186" s="2" t="str">
        <f t="shared" si="13"/>
        <v>I</v>
      </c>
      <c r="C186" s="27">
        <f t="shared" si="14"/>
        <v>46270.474000000002</v>
      </c>
      <c r="D186" t="str">
        <f t="shared" si="15"/>
        <v>vis</v>
      </c>
      <c r="E186">
        <f>VLOOKUP(C186,Active!C$21:E$958,3,FALSE)</f>
        <v>2760.0153800201847</v>
      </c>
      <c r="F186" s="2" t="s">
        <v>143</v>
      </c>
      <c r="G186" t="str">
        <f t="shared" si="16"/>
        <v>46270.474</v>
      </c>
      <c r="H186" s="27">
        <f t="shared" si="17"/>
        <v>2760</v>
      </c>
      <c r="I186" s="58" t="s">
        <v>607</v>
      </c>
      <c r="J186" s="59" t="s">
        <v>608</v>
      </c>
      <c r="K186" s="58">
        <v>2760</v>
      </c>
      <c r="L186" s="58" t="s">
        <v>176</v>
      </c>
      <c r="M186" s="59" t="s">
        <v>153</v>
      </c>
      <c r="N186" s="59"/>
      <c r="O186" s="60" t="s">
        <v>576</v>
      </c>
      <c r="P186" s="60" t="s">
        <v>602</v>
      </c>
    </row>
    <row r="187" spans="1:16" ht="12.75" customHeight="1" x14ac:dyDescent="0.2">
      <c r="A187" s="27" t="str">
        <f t="shared" si="12"/>
        <v> BBS 78 </v>
      </c>
      <c r="B187" s="2" t="str">
        <f t="shared" si="13"/>
        <v>I</v>
      </c>
      <c r="C187" s="27">
        <f t="shared" si="14"/>
        <v>46290.402999999998</v>
      </c>
      <c r="D187" t="str">
        <f t="shared" si="15"/>
        <v>vis</v>
      </c>
      <c r="E187">
        <f>VLOOKUP(C187,Active!C$21:E$958,3,FALSE)</f>
        <v>2790.0181621538231</v>
      </c>
      <c r="F187" s="2" t="s">
        <v>143</v>
      </c>
      <c r="G187" t="str">
        <f t="shared" si="16"/>
        <v>46290.403</v>
      </c>
      <c r="H187" s="27">
        <f t="shared" si="17"/>
        <v>2790</v>
      </c>
      <c r="I187" s="58" t="s">
        <v>609</v>
      </c>
      <c r="J187" s="59" t="s">
        <v>610</v>
      </c>
      <c r="K187" s="58">
        <v>2790</v>
      </c>
      <c r="L187" s="58" t="s">
        <v>166</v>
      </c>
      <c r="M187" s="59" t="s">
        <v>153</v>
      </c>
      <c r="N187" s="59"/>
      <c r="O187" s="60" t="s">
        <v>399</v>
      </c>
      <c r="P187" s="60" t="s">
        <v>611</v>
      </c>
    </row>
    <row r="188" spans="1:16" ht="12.75" customHeight="1" x14ac:dyDescent="0.2">
      <c r="A188" s="27" t="str">
        <f t="shared" si="12"/>
        <v> BBS 78 </v>
      </c>
      <c r="B188" s="2" t="str">
        <f t="shared" si="13"/>
        <v>I</v>
      </c>
      <c r="C188" s="27">
        <f t="shared" si="14"/>
        <v>46292.396999999997</v>
      </c>
      <c r="D188" t="str">
        <f t="shared" si="15"/>
        <v>vis</v>
      </c>
      <c r="E188">
        <f>VLOOKUP(C188,Active!C$21:E$958,3,FALSE)</f>
        <v>2793.020096399116</v>
      </c>
      <c r="F188" s="2" t="s">
        <v>143</v>
      </c>
      <c r="G188" t="str">
        <f t="shared" si="16"/>
        <v>46292.397</v>
      </c>
      <c r="H188" s="27">
        <f t="shared" si="17"/>
        <v>2793</v>
      </c>
      <c r="I188" s="58" t="s">
        <v>612</v>
      </c>
      <c r="J188" s="59" t="s">
        <v>613</v>
      </c>
      <c r="K188" s="58">
        <v>2793</v>
      </c>
      <c r="L188" s="58" t="s">
        <v>172</v>
      </c>
      <c r="M188" s="59" t="s">
        <v>153</v>
      </c>
      <c r="N188" s="59"/>
      <c r="O188" s="60" t="s">
        <v>557</v>
      </c>
      <c r="P188" s="60" t="s">
        <v>611</v>
      </c>
    </row>
    <row r="189" spans="1:16" x14ac:dyDescent="0.2">
      <c r="A189" s="27" t="str">
        <f t="shared" si="12"/>
        <v> BBS 78 </v>
      </c>
      <c r="B189" s="2" t="str">
        <f t="shared" si="13"/>
        <v>I</v>
      </c>
      <c r="C189" s="27">
        <f t="shared" si="14"/>
        <v>46298.374000000003</v>
      </c>
      <c r="D189" t="str">
        <f t="shared" si="15"/>
        <v>vis</v>
      </c>
      <c r="E189">
        <f>VLOOKUP(C189,Active!C$21:E$958,3,FALSE)</f>
        <v>2802.018371717144</v>
      </c>
      <c r="F189" s="2" t="s">
        <v>143</v>
      </c>
      <c r="G189" t="str">
        <f t="shared" si="16"/>
        <v>46298.374</v>
      </c>
      <c r="H189" s="27">
        <f t="shared" si="17"/>
        <v>2802</v>
      </c>
      <c r="I189" s="58" t="s">
        <v>614</v>
      </c>
      <c r="J189" s="59" t="s">
        <v>615</v>
      </c>
      <c r="K189" s="58">
        <v>2802</v>
      </c>
      <c r="L189" s="58" t="s">
        <v>166</v>
      </c>
      <c r="M189" s="59" t="s">
        <v>153</v>
      </c>
      <c r="N189" s="59"/>
      <c r="O189" s="60" t="s">
        <v>252</v>
      </c>
      <c r="P189" s="60" t="s">
        <v>611</v>
      </c>
    </row>
    <row r="190" spans="1:16" x14ac:dyDescent="0.2">
      <c r="A190" s="27" t="str">
        <f t="shared" si="12"/>
        <v> BBS 78 </v>
      </c>
      <c r="B190" s="2" t="str">
        <f t="shared" si="13"/>
        <v>I</v>
      </c>
      <c r="C190" s="27">
        <f t="shared" si="14"/>
        <v>46308.341999999997</v>
      </c>
      <c r="D190" t="str">
        <f t="shared" si="15"/>
        <v>vis</v>
      </c>
      <c r="E190">
        <f>VLOOKUP(C190,Active!C$21:E$958,3,FALSE)</f>
        <v>2817.0250319764627</v>
      </c>
      <c r="F190" s="2" t="s">
        <v>143</v>
      </c>
      <c r="G190" t="str">
        <f t="shared" si="16"/>
        <v>46308.342</v>
      </c>
      <c r="H190" s="27">
        <f t="shared" si="17"/>
        <v>2817</v>
      </c>
      <c r="I190" s="58" t="s">
        <v>616</v>
      </c>
      <c r="J190" s="59" t="s">
        <v>617</v>
      </c>
      <c r="K190" s="58">
        <v>2817</v>
      </c>
      <c r="L190" s="58" t="s">
        <v>233</v>
      </c>
      <c r="M190" s="59" t="s">
        <v>153</v>
      </c>
      <c r="N190" s="59"/>
      <c r="O190" s="60" t="s">
        <v>252</v>
      </c>
      <c r="P190" s="60" t="s">
        <v>611</v>
      </c>
    </row>
    <row r="191" spans="1:16" x14ac:dyDescent="0.2">
      <c r="A191" s="27" t="str">
        <f t="shared" si="12"/>
        <v> BBS 81 </v>
      </c>
      <c r="B191" s="2" t="str">
        <f t="shared" si="13"/>
        <v>I</v>
      </c>
      <c r="C191" s="27">
        <f t="shared" si="14"/>
        <v>46626.5</v>
      </c>
      <c r="D191" t="str">
        <f t="shared" si="15"/>
        <v>vis</v>
      </c>
      <c r="E191">
        <f>VLOOKUP(C191,Active!C$21:E$958,3,FALSE)</f>
        <v>3296.0066747119672</v>
      </c>
      <c r="F191" s="2" t="s">
        <v>143</v>
      </c>
      <c r="G191" t="str">
        <f t="shared" si="16"/>
        <v>46626.500</v>
      </c>
      <c r="H191" s="27">
        <f t="shared" si="17"/>
        <v>3296</v>
      </c>
      <c r="I191" s="58" t="s">
        <v>618</v>
      </c>
      <c r="J191" s="59" t="s">
        <v>619</v>
      </c>
      <c r="K191" s="58">
        <v>3296</v>
      </c>
      <c r="L191" s="58" t="s">
        <v>508</v>
      </c>
      <c r="M191" s="59" t="s">
        <v>153</v>
      </c>
      <c r="N191" s="59"/>
      <c r="O191" s="60" t="s">
        <v>605</v>
      </c>
      <c r="P191" s="60" t="s">
        <v>620</v>
      </c>
    </row>
    <row r="192" spans="1:16" x14ac:dyDescent="0.2">
      <c r="A192" s="27" t="str">
        <f t="shared" si="12"/>
        <v> BBS 81 </v>
      </c>
      <c r="B192" s="2" t="str">
        <f t="shared" si="13"/>
        <v>I</v>
      </c>
      <c r="C192" s="27">
        <f t="shared" si="14"/>
        <v>46648.419000000002</v>
      </c>
      <c r="D192" t="str">
        <f t="shared" si="15"/>
        <v>vis</v>
      </c>
      <c r="E192">
        <f>VLOOKUP(C192,Active!C$21:E$958,3,FALSE)</f>
        <v>3329.005369156615</v>
      </c>
      <c r="F192" s="2" t="s">
        <v>143</v>
      </c>
      <c r="G192" t="str">
        <f t="shared" si="16"/>
        <v>46648.419</v>
      </c>
      <c r="H192" s="27">
        <f t="shared" si="17"/>
        <v>3329</v>
      </c>
      <c r="I192" s="58" t="s">
        <v>621</v>
      </c>
      <c r="J192" s="59" t="s">
        <v>622</v>
      </c>
      <c r="K192" s="58">
        <v>3329</v>
      </c>
      <c r="L192" s="58" t="s">
        <v>508</v>
      </c>
      <c r="M192" s="59" t="s">
        <v>153</v>
      </c>
      <c r="N192" s="59"/>
      <c r="O192" s="60" t="s">
        <v>605</v>
      </c>
      <c r="P192" s="60" t="s">
        <v>620</v>
      </c>
    </row>
    <row r="193" spans="1:16" x14ac:dyDescent="0.2">
      <c r="A193" s="27" t="str">
        <f t="shared" si="12"/>
        <v> BBS 84 </v>
      </c>
      <c r="B193" s="2" t="str">
        <f t="shared" si="13"/>
        <v>I</v>
      </c>
      <c r="C193" s="27">
        <f t="shared" si="14"/>
        <v>47000.464</v>
      </c>
      <c r="D193" t="str">
        <f t="shared" si="15"/>
        <v>vis</v>
      </c>
      <c r="E193">
        <f>VLOOKUP(C193,Active!C$21:E$958,3,FALSE)</f>
        <v>3859.0033337428208</v>
      </c>
      <c r="F193" s="2" t="s">
        <v>143</v>
      </c>
      <c r="G193" t="str">
        <f t="shared" si="16"/>
        <v>47000.464</v>
      </c>
      <c r="H193" s="27">
        <f t="shared" si="17"/>
        <v>3859</v>
      </c>
      <c r="I193" s="58" t="s">
        <v>623</v>
      </c>
      <c r="J193" s="59" t="s">
        <v>624</v>
      </c>
      <c r="K193" s="58">
        <v>3859</v>
      </c>
      <c r="L193" s="58" t="s">
        <v>499</v>
      </c>
      <c r="M193" s="59" t="s">
        <v>153</v>
      </c>
      <c r="N193" s="59"/>
      <c r="O193" s="60" t="s">
        <v>154</v>
      </c>
      <c r="P193" s="60" t="s">
        <v>625</v>
      </c>
    </row>
    <row r="194" spans="1:16" x14ac:dyDescent="0.2">
      <c r="A194" s="27" t="str">
        <f t="shared" si="12"/>
        <v> BBS 86 </v>
      </c>
      <c r="B194" s="2" t="str">
        <f t="shared" si="13"/>
        <v>I</v>
      </c>
      <c r="C194" s="27">
        <f t="shared" si="14"/>
        <v>47000.468000000001</v>
      </c>
      <c r="D194" t="str">
        <f t="shared" si="15"/>
        <v>vis</v>
      </c>
      <c r="E194">
        <f>VLOOKUP(C194,Active!C$21:E$958,3,FALSE)</f>
        <v>3859.0093556771158</v>
      </c>
      <c r="F194" s="2" t="s">
        <v>143</v>
      </c>
      <c r="G194" t="str">
        <f t="shared" si="16"/>
        <v>47000.468</v>
      </c>
      <c r="H194" s="27">
        <f t="shared" si="17"/>
        <v>3859</v>
      </c>
      <c r="I194" s="58" t="s">
        <v>626</v>
      </c>
      <c r="J194" s="59" t="s">
        <v>627</v>
      </c>
      <c r="K194" s="58">
        <v>3859</v>
      </c>
      <c r="L194" s="58" t="s">
        <v>158</v>
      </c>
      <c r="M194" s="59" t="s">
        <v>153</v>
      </c>
      <c r="N194" s="59"/>
      <c r="O194" s="60" t="s">
        <v>557</v>
      </c>
      <c r="P194" s="60" t="s">
        <v>628</v>
      </c>
    </row>
    <row r="195" spans="1:16" x14ac:dyDescent="0.2">
      <c r="A195" s="27" t="str">
        <f t="shared" si="12"/>
        <v> BBS 86 </v>
      </c>
      <c r="B195" s="2" t="str">
        <f t="shared" si="13"/>
        <v>I</v>
      </c>
      <c r="C195" s="27">
        <f t="shared" si="14"/>
        <v>47002.468000000001</v>
      </c>
      <c r="D195" t="str">
        <f t="shared" si="15"/>
        <v>vis</v>
      </c>
      <c r="E195">
        <f>VLOOKUP(C195,Active!C$21:E$958,3,FALSE)</f>
        <v>3862.0203228238511</v>
      </c>
      <c r="F195" s="2" t="s">
        <v>143</v>
      </c>
      <c r="G195" t="str">
        <f t="shared" si="16"/>
        <v>47002.468</v>
      </c>
      <c r="H195" s="27">
        <f t="shared" si="17"/>
        <v>3862</v>
      </c>
      <c r="I195" s="58" t="s">
        <v>629</v>
      </c>
      <c r="J195" s="59" t="s">
        <v>630</v>
      </c>
      <c r="K195" s="58">
        <v>3862</v>
      </c>
      <c r="L195" s="58" t="s">
        <v>172</v>
      </c>
      <c r="M195" s="59" t="s">
        <v>153</v>
      </c>
      <c r="N195" s="59"/>
      <c r="O195" s="60" t="s">
        <v>557</v>
      </c>
      <c r="P195" s="60" t="s">
        <v>628</v>
      </c>
    </row>
    <row r="196" spans="1:16" x14ac:dyDescent="0.2">
      <c r="A196" s="27" t="str">
        <f t="shared" si="12"/>
        <v> BRNO 30 </v>
      </c>
      <c r="B196" s="2" t="str">
        <f t="shared" si="13"/>
        <v>I</v>
      </c>
      <c r="C196" s="27">
        <f t="shared" si="14"/>
        <v>47006.440999999999</v>
      </c>
      <c r="D196" t="str">
        <f t="shared" si="15"/>
        <v>vis</v>
      </c>
      <c r="E196">
        <f>VLOOKUP(C196,Active!C$21:E$958,3,FALSE)</f>
        <v>3868.0016090608378</v>
      </c>
      <c r="F196" s="2" t="s">
        <v>143</v>
      </c>
      <c r="G196" t="str">
        <f t="shared" si="16"/>
        <v>47006.441</v>
      </c>
      <c r="H196" s="27">
        <f t="shared" si="17"/>
        <v>3868</v>
      </c>
      <c r="I196" s="58" t="s">
        <v>631</v>
      </c>
      <c r="J196" s="59" t="s">
        <v>632</v>
      </c>
      <c r="K196" s="58">
        <v>3868</v>
      </c>
      <c r="L196" s="58" t="s">
        <v>432</v>
      </c>
      <c r="M196" s="59" t="s">
        <v>153</v>
      </c>
      <c r="N196" s="59"/>
      <c r="O196" s="60" t="s">
        <v>633</v>
      </c>
      <c r="P196" s="60" t="s">
        <v>634</v>
      </c>
    </row>
    <row r="197" spans="1:16" x14ac:dyDescent="0.2">
      <c r="A197" s="27" t="str">
        <f t="shared" si="12"/>
        <v> BRNO 30 </v>
      </c>
      <c r="B197" s="2" t="str">
        <f t="shared" si="13"/>
        <v>I</v>
      </c>
      <c r="C197" s="27">
        <f t="shared" si="14"/>
        <v>47006.447</v>
      </c>
      <c r="D197" t="str">
        <f t="shared" si="15"/>
        <v>vis</v>
      </c>
      <c r="E197">
        <f>VLOOKUP(C197,Active!C$21:E$958,3,FALSE)</f>
        <v>3868.0106419622798</v>
      </c>
      <c r="F197" s="2" t="s">
        <v>143</v>
      </c>
      <c r="G197" t="str">
        <f t="shared" si="16"/>
        <v>47006.447</v>
      </c>
      <c r="H197" s="27">
        <f t="shared" si="17"/>
        <v>3868</v>
      </c>
      <c r="I197" s="58" t="s">
        <v>635</v>
      </c>
      <c r="J197" s="59" t="s">
        <v>636</v>
      </c>
      <c r="K197" s="58">
        <v>3868</v>
      </c>
      <c r="L197" s="58" t="s">
        <v>203</v>
      </c>
      <c r="M197" s="59" t="s">
        <v>153</v>
      </c>
      <c r="N197" s="59"/>
      <c r="O197" s="60" t="s">
        <v>637</v>
      </c>
      <c r="P197" s="60" t="s">
        <v>634</v>
      </c>
    </row>
    <row r="198" spans="1:16" x14ac:dyDescent="0.2">
      <c r="A198" s="27" t="str">
        <f t="shared" si="12"/>
        <v> BBS 86 </v>
      </c>
      <c r="B198" s="2" t="str">
        <f t="shared" si="13"/>
        <v>I</v>
      </c>
      <c r="C198" s="27">
        <f t="shared" si="14"/>
        <v>47006.447999999997</v>
      </c>
      <c r="D198" t="str">
        <f t="shared" si="15"/>
        <v>vis</v>
      </c>
      <c r="E198">
        <f>VLOOKUP(C198,Active!C$21:E$958,3,FALSE)</f>
        <v>3868.0121474458479</v>
      </c>
      <c r="F198" s="2" t="s">
        <v>143</v>
      </c>
      <c r="G198" t="str">
        <f t="shared" si="16"/>
        <v>47006.448</v>
      </c>
      <c r="H198" s="27">
        <f t="shared" si="17"/>
        <v>3868</v>
      </c>
      <c r="I198" s="58" t="s">
        <v>638</v>
      </c>
      <c r="J198" s="59" t="s">
        <v>639</v>
      </c>
      <c r="K198" s="58">
        <v>3868</v>
      </c>
      <c r="L198" s="58" t="s">
        <v>152</v>
      </c>
      <c r="M198" s="59" t="s">
        <v>153</v>
      </c>
      <c r="N198" s="59"/>
      <c r="O198" s="60" t="s">
        <v>605</v>
      </c>
      <c r="P198" s="60" t="s">
        <v>628</v>
      </c>
    </row>
    <row r="199" spans="1:16" x14ac:dyDescent="0.2">
      <c r="A199" s="27" t="str">
        <f t="shared" si="12"/>
        <v> BRNO 30 </v>
      </c>
      <c r="B199" s="2" t="str">
        <f t="shared" si="13"/>
        <v>I</v>
      </c>
      <c r="C199" s="27">
        <f t="shared" si="14"/>
        <v>47006.45</v>
      </c>
      <c r="D199" t="str">
        <f t="shared" si="15"/>
        <v>vis</v>
      </c>
      <c r="E199">
        <f>VLOOKUP(C199,Active!C$21:E$958,3,FALSE)</f>
        <v>3868.0151584129953</v>
      </c>
      <c r="F199" s="2" t="s">
        <v>143</v>
      </c>
      <c r="G199" t="str">
        <f t="shared" si="16"/>
        <v>47006.450</v>
      </c>
      <c r="H199" s="27">
        <f t="shared" si="17"/>
        <v>3868</v>
      </c>
      <c r="I199" s="58" t="s">
        <v>640</v>
      </c>
      <c r="J199" s="59" t="s">
        <v>641</v>
      </c>
      <c r="K199" s="58">
        <v>3868</v>
      </c>
      <c r="L199" s="58" t="s">
        <v>176</v>
      </c>
      <c r="M199" s="59" t="s">
        <v>153</v>
      </c>
      <c r="N199" s="59"/>
      <c r="O199" s="60" t="s">
        <v>642</v>
      </c>
      <c r="P199" s="60" t="s">
        <v>634</v>
      </c>
    </row>
    <row r="200" spans="1:16" x14ac:dyDescent="0.2">
      <c r="A200" s="27" t="str">
        <f t="shared" si="12"/>
        <v> BRNO 30 </v>
      </c>
      <c r="B200" s="2" t="str">
        <f t="shared" si="13"/>
        <v>I</v>
      </c>
      <c r="C200" s="27">
        <f t="shared" si="14"/>
        <v>47006.451999999997</v>
      </c>
      <c r="D200" t="str">
        <f t="shared" si="15"/>
        <v>vis</v>
      </c>
      <c r="E200">
        <f>VLOOKUP(C200,Active!C$21:E$958,3,FALSE)</f>
        <v>3868.0181693801428</v>
      </c>
      <c r="F200" s="2" t="s">
        <v>143</v>
      </c>
      <c r="G200" t="str">
        <f t="shared" si="16"/>
        <v>47006.452</v>
      </c>
      <c r="H200" s="27">
        <f t="shared" si="17"/>
        <v>3868</v>
      </c>
      <c r="I200" s="58" t="s">
        <v>643</v>
      </c>
      <c r="J200" s="59" t="s">
        <v>644</v>
      </c>
      <c r="K200" s="58">
        <v>3868</v>
      </c>
      <c r="L200" s="58" t="s">
        <v>166</v>
      </c>
      <c r="M200" s="59" t="s">
        <v>153</v>
      </c>
      <c r="N200" s="59"/>
      <c r="O200" s="60" t="s">
        <v>645</v>
      </c>
      <c r="P200" s="60" t="s">
        <v>634</v>
      </c>
    </row>
    <row r="201" spans="1:16" x14ac:dyDescent="0.2">
      <c r="A201" s="27" t="str">
        <f t="shared" si="12"/>
        <v> BBS 85 </v>
      </c>
      <c r="B201" s="2" t="str">
        <f t="shared" si="13"/>
        <v>I</v>
      </c>
      <c r="C201" s="27">
        <f t="shared" si="14"/>
        <v>47024.381999999998</v>
      </c>
      <c r="D201" t="str">
        <f t="shared" si="15"/>
        <v>vis</v>
      </c>
      <c r="E201">
        <f>VLOOKUP(C201,Active!C$21:E$958,3,FALSE)</f>
        <v>3895.0114898506249</v>
      </c>
      <c r="F201" s="2" t="s">
        <v>143</v>
      </c>
      <c r="G201" t="str">
        <f t="shared" si="16"/>
        <v>47024.382</v>
      </c>
      <c r="H201" s="27">
        <f t="shared" si="17"/>
        <v>3895</v>
      </c>
      <c r="I201" s="58" t="s">
        <v>646</v>
      </c>
      <c r="J201" s="59" t="s">
        <v>647</v>
      </c>
      <c r="K201" s="58">
        <v>3895</v>
      </c>
      <c r="L201" s="58" t="s">
        <v>152</v>
      </c>
      <c r="M201" s="59" t="s">
        <v>153</v>
      </c>
      <c r="N201" s="59"/>
      <c r="O201" s="60" t="s">
        <v>399</v>
      </c>
      <c r="P201" s="60" t="s">
        <v>648</v>
      </c>
    </row>
    <row r="202" spans="1:16" x14ac:dyDescent="0.2">
      <c r="A202" s="27" t="str">
        <f t="shared" si="12"/>
        <v> BRNO 30 </v>
      </c>
      <c r="B202" s="2" t="str">
        <f t="shared" si="13"/>
        <v>I</v>
      </c>
      <c r="C202" s="27">
        <f t="shared" si="14"/>
        <v>47030.353999999999</v>
      </c>
      <c r="D202" t="str">
        <f t="shared" si="15"/>
        <v>vis</v>
      </c>
      <c r="E202">
        <f>VLOOKUP(C202,Active!C$21:E$958,3,FALSE)</f>
        <v>3904.0022377507785</v>
      </c>
      <c r="F202" s="2" t="s">
        <v>143</v>
      </c>
      <c r="G202" t="str">
        <f t="shared" si="16"/>
        <v>47030.354</v>
      </c>
      <c r="H202" s="27">
        <f t="shared" si="17"/>
        <v>3904</v>
      </c>
      <c r="I202" s="58" t="s">
        <v>649</v>
      </c>
      <c r="J202" s="59" t="s">
        <v>650</v>
      </c>
      <c r="K202" s="58">
        <v>3904</v>
      </c>
      <c r="L202" s="58" t="s">
        <v>432</v>
      </c>
      <c r="M202" s="59" t="s">
        <v>153</v>
      </c>
      <c r="N202" s="59"/>
      <c r="O202" s="60" t="s">
        <v>633</v>
      </c>
      <c r="P202" s="60" t="s">
        <v>634</v>
      </c>
    </row>
    <row r="203" spans="1:16" x14ac:dyDescent="0.2">
      <c r="A203" s="27" t="str">
        <f t="shared" ref="A203:A266" si="18">P203</f>
        <v> BBS 89 </v>
      </c>
      <c r="B203" s="2" t="str">
        <f t="shared" ref="B203:B266" si="19">IF(H203=INT(H203),"I","II")</f>
        <v>I</v>
      </c>
      <c r="C203" s="27">
        <f t="shared" ref="C203:C266" si="20">1*G203</f>
        <v>47368.447999999997</v>
      </c>
      <c r="D203" t="str">
        <f t="shared" ref="D203:D266" si="21">VLOOKUP(F203,I$1:J$5,2,FALSE)</f>
        <v>vis</v>
      </c>
      <c r="E203">
        <f>VLOOKUP(C203,Active!C$21:E$958,3,FALSE)</f>
        <v>4412.9972010049314</v>
      </c>
      <c r="F203" s="2" t="s">
        <v>143</v>
      </c>
      <c r="G203" t="str">
        <f t="shared" ref="G203:G266" si="22">MID(I203,3,LEN(I203)-3)</f>
        <v>47368.448</v>
      </c>
      <c r="H203" s="27">
        <f t="shared" ref="H203:H266" si="23">1*K203</f>
        <v>4413</v>
      </c>
      <c r="I203" s="58" t="s">
        <v>651</v>
      </c>
      <c r="J203" s="59" t="s">
        <v>652</v>
      </c>
      <c r="K203" s="58">
        <v>4413</v>
      </c>
      <c r="L203" s="58" t="s">
        <v>487</v>
      </c>
      <c r="M203" s="59" t="s">
        <v>153</v>
      </c>
      <c r="N203" s="59"/>
      <c r="O203" s="60" t="s">
        <v>576</v>
      </c>
      <c r="P203" s="60" t="s">
        <v>653</v>
      </c>
    </row>
    <row r="204" spans="1:16" x14ac:dyDescent="0.2">
      <c r="A204" s="27" t="str">
        <f t="shared" si="18"/>
        <v> BRNO 30 </v>
      </c>
      <c r="B204" s="2" t="str">
        <f t="shared" si="19"/>
        <v>I</v>
      </c>
      <c r="C204" s="27">
        <f t="shared" si="20"/>
        <v>47374.428999999996</v>
      </c>
      <c r="D204" t="str">
        <f t="shared" si="21"/>
        <v>vis</v>
      </c>
      <c r="E204">
        <f>VLOOKUP(C204,Active!C$21:E$958,3,FALSE)</f>
        <v>4422.0014982572429</v>
      </c>
      <c r="F204" s="2" t="s">
        <v>143</v>
      </c>
      <c r="G204" t="str">
        <f t="shared" si="22"/>
        <v>47374.429</v>
      </c>
      <c r="H204" s="27">
        <f t="shared" si="23"/>
        <v>4422</v>
      </c>
      <c r="I204" s="58" t="s">
        <v>654</v>
      </c>
      <c r="J204" s="59" t="s">
        <v>655</v>
      </c>
      <c r="K204" s="58">
        <v>4422</v>
      </c>
      <c r="L204" s="58" t="s">
        <v>432</v>
      </c>
      <c r="M204" s="59" t="s">
        <v>153</v>
      </c>
      <c r="N204" s="59"/>
      <c r="O204" s="60" t="s">
        <v>656</v>
      </c>
      <c r="P204" s="60" t="s">
        <v>634</v>
      </c>
    </row>
    <row r="205" spans="1:16" x14ac:dyDescent="0.2">
      <c r="A205" s="27" t="str">
        <f t="shared" si="18"/>
        <v> BBS 89 </v>
      </c>
      <c r="B205" s="2" t="str">
        <f t="shared" si="19"/>
        <v>I</v>
      </c>
      <c r="C205" s="27">
        <f t="shared" si="20"/>
        <v>47374.43</v>
      </c>
      <c r="D205" t="str">
        <f t="shared" si="21"/>
        <v>vis</v>
      </c>
      <c r="E205">
        <f>VLOOKUP(C205,Active!C$21:E$958,3,FALSE)</f>
        <v>4422.0030037408224</v>
      </c>
      <c r="F205" s="2" t="s">
        <v>143</v>
      </c>
      <c r="G205" t="str">
        <f t="shared" si="22"/>
        <v>47374.430</v>
      </c>
      <c r="H205" s="27">
        <f t="shared" si="23"/>
        <v>4422</v>
      </c>
      <c r="I205" s="58" t="s">
        <v>657</v>
      </c>
      <c r="J205" s="59" t="s">
        <v>658</v>
      </c>
      <c r="K205" s="58">
        <v>4422</v>
      </c>
      <c r="L205" s="58" t="s">
        <v>499</v>
      </c>
      <c r="M205" s="59" t="s">
        <v>153</v>
      </c>
      <c r="N205" s="59"/>
      <c r="O205" s="60" t="s">
        <v>659</v>
      </c>
      <c r="P205" s="60" t="s">
        <v>653</v>
      </c>
    </row>
    <row r="206" spans="1:16" x14ac:dyDescent="0.2">
      <c r="A206" s="27" t="str">
        <f t="shared" si="18"/>
        <v> BRNO 30 </v>
      </c>
      <c r="B206" s="2" t="str">
        <f t="shared" si="19"/>
        <v>I</v>
      </c>
      <c r="C206" s="27">
        <f t="shared" si="20"/>
        <v>47374.430999999997</v>
      </c>
      <c r="D206" t="str">
        <f t="shared" si="21"/>
        <v>vis</v>
      </c>
      <c r="E206">
        <f>VLOOKUP(C206,Active!C$21:E$958,3,FALSE)</f>
        <v>4422.0045092243909</v>
      </c>
      <c r="F206" s="2" t="s">
        <v>143</v>
      </c>
      <c r="G206" t="str">
        <f t="shared" si="22"/>
        <v>47374.431</v>
      </c>
      <c r="H206" s="27">
        <f t="shared" si="23"/>
        <v>4422</v>
      </c>
      <c r="I206" s="58" t="s">
        <v>660</v>
      </c>
      <c r="J206" s="59" t="s">
        <v>661</v>
      </c>
      <c r="K206" s="58">
        <v>4422</v>
      </c>
      <c r="L206" s="58" t="s">
        <v>285</v>
      </c>
      <c r="M206" s="59" t="s">
        <v>153</v>
      </c>
      <c r="N206" s="59"/>
      <c r="O206" s="60" t="s">
        <v>605</v>
      </c>
      <c r="P206" s="60" t="s">
        <v>634</v>
      </c>
    </row>
    <row r="207" spans="1:16" x14ac:dyDescent="0.2">
      <c r="A207" s="27" t="str">
        <f t="shared" si="18"/>
        <v> BBS 89 </v>
      </c>
      <c r="B207" s="2" t="str">
        <f t="shared" si="19"/>
        <v>I</v>
      </c>
      <c r="C207" s="27">
        <f t="shared" si="20"/>
        <v>47388.379000000001</v>
      </c>
      <c r="D207" t="str">
        <f t="shared" si="21"/>
        <v>vis</v>
      </c>
      <c r="E207">
        <f>VLOOKUP(C207,Active!C$21:E$958,3,FALSE)</f>
        <v>4443.0029941057282</v>
      </c>
      <c r="F207" s="2" t="s">
        <v>143</v>
      </c>
      <c r="G207" t="str">
        <f t="shared" si="22"/>
        <v>47388.379</v>
      </c>
      <c r="H207" s="27">
        <f t="shared" si="23"/>
        <v>4443</v>
      </c>
      <c r="I207" s="58" t="s">
        <v>662</v>
      </c>
      <c r="J207" s="59" t="s">
        <v>663</v>
      </c>
      <c r="K207" s="58">
        <v>4443</v>
      </c>
      <c r="L207" s="58" t="s">
        <v>499</v>
      </c>
      <c r="M207" s="59" t="s">
        <v>153</v>
      </c>
      <c r="N207" s="59"/>
      <c r="O207" s="60" t="s">
        <v>659</v>
      </c>
      <c r="P207" s="60" t="s">
        <v>653</v>
      </c>
    </row>
    <row r="208" spans="1:16" x14ac:dyDescent="0.2">
      <c r="A208" s="27" t="str">
        <f t="shared" si="18"/>
        <v> BRNO 30 </v>
      </c>
      <c r="B208" s="2" t="str">
        <f t="shared" si="19"/>
        <v>I</v>
      </c>
      <c r="C208" s="27">
        <f t="shared" si="20"/>
        <v>47392.368000000002</v>
      </c>
      <c r="D208" t="str">
        <f t="shared" si="21"/>
        <v>vis</v>
      </c>
      <c r="E208">
        <f>VLOOKUP(C208,Active!C$21:E$958,3,FALSE)</f>
        <v>4449.0083680798934</v>
      </c>
      <c r="F208" s="2" t="s">
        <v>143</v>
      </c>
      <c r="G208" t="str">
        <f t="shared" si="22"/>
        <v>47392.368</v>
      </c>
      <c r="H208" s="27">
        <f t="shared" si="23"/>
        <v>4449</v>
      </c>
      <c r="I208" s="58" t="s">
        <v>664</v>
      </c>
      <c r="J208" s="59" t="s">
        <v>665</v>
      </c>
      <c r="K208" s="58">
        <v>4449</v>
      </c>
      <c r="L208" s="58" t="s">
        <v>158</v>
      </c>
      <c r="M208" s="59" t="s">
        <v>153</v>
      </c>
      <c r="N208" s="59"/>
      <c r="O208" s="60" t="s">
        <v>645</v>
      </c>
      <c r="P208" s="60" t="s">
        <v>634</v>
      </c>
    </row>
    <row r="209" spans="1:16" x14ac:dyDescent="0.2">
      <c r="A209" s="27" t="str">
        <f t="shared" si="18"/>
        <v> BBS 93 </v>
      </c>
      <c r="B209" s="2" t="str">
        <f t="shared" si="19"/>
        <v>II</v>
      </c>
      <c r="C209" s="27">
        <f t="shared" si="20"/>
        <v>47743.423999999999</v>
      </c>
      <c r="D209" t="str">
        <f t="shared" si="21"/>
        <v>vis</v>
      </c>
      <c r="E209">
        <f>VLOOKUP(C209,Active!C$21:E$958,3,FALSE)</f>
        <v>4977.5174094120375</v>
      </c>
      <c r="F209" s="2" t="s">
        <v>143</v>
      </c>
      <c r="G209" t="str">
        <f t="shared" si="22"/>
        <v>47743.424</v>
      </c>
      <c r="H209" s="27">
        <f t="shared" si="23"/>
        <v>4977.5</v>
      </c>
      <c r="I209" s="58" t="s">
        <v>666</v>
      </c>
      <c r="J209" s="59" t="s">
        <v>667</v>
      </c>
      <c r="K209" s="58">
        <v>4977.5</v>
      </c>
      <c r="L209" s="58" t="s">
        <v>166</v>
      </c>
      <c r="M209" s="59" t="s">
        <v>153</v>
      </c>
      <c r="N209" s="59"/>
      <c r="O209" s="60" t="s">
        <v>605</v>
      </c>
      <c r="P209" s="60" t="s">
        <v>668</v>
      </c>
    </row>
    <row r="210" spans="1:16" x14ac:dyDescent="0.2">
      <c r="A210" s="27" t="str">
        <f t="shared" si="18"/>
        <v> BBS 96 </v>
      </c>
      <c r="B210" s="2" t="str">
        <f t="shared" si="19"/>
        <v>I</v>
      </c>
      <c r="C210" s="27">
        <f t="shared" si="20"/>
        <v>48094.464999999997</v>
      </c>
      <c r="D210" t="str">
        <f t="shared" si="21"/>
        <v>vis</v>
      </c>
      <c r="E210">
        <f>VLOOKUP(C210,Active!C$21:E$958,3,FALSE)</f>
        <v>5506.0038684905812</v>
      </c>
      <c r="F210" s="2" t="s">
        <v>143</v>
      </c>
      <c r="G210" t="str">
        <f t="shared" si="22"/>
        <v>48094.465</v>
      </c>
      <c r="H210" s="27">
        <f t="shared" si="23"/>
        <v>5506</v>
      </c>
      <c r="I210" s="58" t="s">
        <v>669</v>
      </c>
      <c r="J210" s="59" t="s">
        <v>670</v>
      </c>
      <c r="K210" s="58">
        <v>5506</v>
      </c>
      <c r="L210" s="58" t="s">
        <v>285</v>
      </c>
      <c r="M210" s="59" t="s">
        <v>153</v>
      </c>
      <c r="N210" s="59"/>
      <c r="O210" s="60" t="s">
        <v>576</v>
      </c>
      <c r="P210" s="60" t="s">
        <v>671</v>
      </c>
    </row>
    <row r="211" spans="1:16" x14ac:dyDescent="0.2">
      <c r="A211" s="27" t="str">
        <f t="shared" si="18"/>
        <v> BBS 96 </v>
      </c>
      <c r="B211" s="2" t="str">
        <f t="shared" si="19"/>
        <v>I</v>
      </c>
      <c r="C211" s="27">
        <f t="shared" si="20"/>
        <v>48112.4</v>
      </c>
      <c r="D211" t="str">
        <f t="shared" si="21"/>
        <v>vis</v>
      </c>
      <c r="E211">
        <f>VLOOKUP(C211,Active!C$21:E$958,3,FALSE)</f>
        <v>5533.0047163789368</v>
      </c>
      <c r="F211" s="2" t="s">
        <v>143</v>
      </c>
      <c r="G211" t="str">
        <f t="shared" si="22"/>
        <v>48112.400</v>
      </c>
      <c r="H211" s="27">
        <f t="shared" si="23"/>
        <v>5533</v>
      </c>
      <c r="I211" s="58" t="s">
        <v>672</v>
      </c>
      <c r="J211" s="59" t="s">
        <v>673</v>
      </c>
      <c r="K211" s="58">
        <v>5533</v>
      </c>
      <c r="L211" s="58" t="s">
        <v>285</v>
      </c>
      <c r="M211" s="59" t="s">
        <v>238</v>
      </c>
      <c r="N211" s="59" t="s">
        <v>239</v>
      </c>
      <c r="O211" s="60" t="s">
        <v>605</v>
      </c>
      <c r="P211" s="60" t="s">
        <v>671</v>
      </c>
    </row>
    <row r="212" spans="1:16" x14ac:dyDescent="0.2">
      <c r="A212" s="27" t="str">
        <f t="shared" si="18"/>
        <v> BBS 96 </v>
      </c>
      <c r="B212" s="2" t="str">
        <f t="shared" si="19"/>
        <v>I</v>
      </c>
      <c r="C212" s="27">
        <f t="shared" si="20"/>
        <v>48126.36</v>
      </c>
      <c r="D212" t="str">
        <f t="shared" si="21"/>
        <v>vis</v>
      </c>
      <c r="E212">
        <f>VLOOKUP(C212,Active!C$21:E$958,3,FALSE)</f>
        <v>5554.0212670631481</v>
      </c>
      <c r="F212" s="2" t="s">
        <v>143</v>
      </c>
      <c r="G212" t="str">
        <f t="shared" si="22"/>
        <v>48126.360</v>
      </c>
      <c r="H212" s="27">
        <f t="shared" si="23"/>
        <v>5554</v>
      </c>
      <c r="I212" s="58" t="s">
        <v>674</v>
      </c>
      <c r="J212" s="59" t="s">
        <v>675</v>
      </c>
      <c r="K212" s="58">
        <v>5554</v>
      </c>
      <c r="L212" s="58" t="s">
        <v>179</v>
      </c>
      <c r="M212" s="59" t="s">
        <v>153</v>
      </c>
      <c r="N212" s="59"/>
      <c r="O212" s="60" t="s">
        <v>399</v>
      </c>
      <c r="P212" s="60" t="s">
        <v>671</v>
      </c>
    </row>
    <row r="213" spans="1:16" x14ac:dyDescent="0.2">
      <c r="A213" s="27" t="str">
        <f t="shared" si="18"/>
        <v> BBS 98 </v>
      </c>
      <c r="B213" s="2" t="str">
        <f t="shared" si="19"/>
        <v>I</v>
      </c>
      <c r="C213" s="27">
        <f t="shared" si="20"/>
        <v>48466.440999999999</v>
      </c>
      <c r="D213" t="str">
        <f t="shared" si="21"/>
        <v>vis</v>
      </c>
      <c r="E213">
        <f>VLOOKUP(C213,Active!C$21:E$958,3,FALSE)</f>
        <v>6066.0076261775839</v>
      </c>
      <c r="F213" s="2" t="s">
        <v>143</v>
      </c>
      <c r="G213" t="str">
        <f t="shared" si="22"/>
        <v>48466.441</v>
      </c>
      <c r="H213" s="27">
        <f t="shared" si="23"/>
        <v>6066</v>
      </c>
      <c r="I213" s="58" t="s">
        <v>676</v>
      </c>
      <c r="J213" s="59" t="s">
        <v>677</v>
      </c>
      <c r="K213" s="58">
        <v>6066</v>
      </c>
      <c r="L213" s="58" t="s">
        <v>218</v>
      </c>
      <c r="M213" s="59" t="s">
        <v>153</v>
      </c>
      <c r="N213" s="59"/>
      <c r="O213" s="60" t="s">
        <v>399</v>
      </c>
      <c r="P213" s="60" t="s">
        <v>678</v>
      </c>
    </row>
    <row r="214" spans="1:16" x14ac:dyDescent="0.2">
      <c r="A214" s="27" t="str">
        <f t="shared" si="18"/>
        <v> BBS 98 </v>
      </c>
      <c r="B214" s="2" t="str">
        <f t="shared" si="19"/>
        <v>I</v>
      </c>
      <c r="C214" s="27">
        <f t="shared" si="20"/>
        <v>48466.442000000003</v>
      </c>
      <c r="D214" t="str">
        <f t="shared" si="21"/>
        <v>vis</v>
      </c>
      <c r="E214">
        <f>VLOOKUP(C214,Active!C$21:E$958,3,FALSE)</f>
        <v>6066.0091316611633</v>
      </c>
      <c r="F214" s="2" t="s">
        <v>143</v>
      </c>
      <c r="G214" t="str">
        <f t="shared" si="22"/>
        <v>48466.442</v>
      </c>
      <c r="H214" s="27">
        <f t="shared" si="23"/>
        <v>6066</v>
      </c>
      <c r="I214" s="58" t="s">
        <v>679</v>
      </c>
      <c r="J214" s="59" t="s">
        <v>680</v>
      </c>
      <c r="K214" s="58">
        <v>6066</v>
      </c>
      <c r="L214" s="58" t="s">
        <v>158</v>
      </c>
      <c r="M214" s="59" t="s">
        <v>238</v>
      </c>
      <c r="N214" s="59" t="s">
        <v>239</v>
      </c>
      <c r="O214" s="60" t="s">
        <v>605</v>
      </c>
      <c r="P214" s="60" t="s">
        <v>678</v>
      </c>
    </row>
    <row r="215" spans="1:16" x14ac:dyDescent="0.2">
      <c r="A215" s="27" t="str">
        <f t="shared" si="18"/>
        <v> BBS 98 </v>
      </c>
      <c r="B215" s="2" t="str">
        <f t="shared" si="19"/>
        <v>I</v>
      </c>
      <c r="C215" s="27">
        <f t="shared" si="20"/>
        <v>48488.368000000002</v>
      </c>
      <c r="D215" t="str">
        <f t="shared" si="21"/>
        <v>vis</v>
      </c>
      <c r="E215">
        <f>VLOOKUP(C215,Active!C$21:E$958,3,FALSE)</f>
        <v>6099.0183644908211</v>
      </c>
      <c r="F215" s="2" t="s">
        <v>143</v>
      </c>
      <c r="G215" t="str">
        <f t="shared" si="22"/>
        <v>48488.368</v>
      </c>
      <c r="H215" s="27">
        <f t="shared" si="23"/>
        <v>6099</v>
      </c>
      <c r="I215" s="58" t="s">
        <v>681</v>
      </c>
      <c r="J215" s="59" t="s">
        <v>682</v>
      </c>
      <c r="K215" s="58">
        <v>6099</v>
      </c>
      <c r="L215" s="58" t="s">
        <v>166</v>
      </c>
      <c r="M215" s="59" t="s">
        <v>153</v>
      </c>
      <c r="N215" s="59"/>
      <c r="O215" s="60" t="s">
        <v>399</v>
      </c>
      <c r="P215" s="60" t="s">
        <v>678</v>
      </c>
    </row>
    <row r="216" spans="1:16" x14ac:dyDescent="0.2">
      <c r="A216" s="27" t="str">
        <f t="shared" si="18"/>
        <v> BRNO 31 </v>
      </c>
      <c r="B216" s="2" t="str">
        <f t="shared" si="19"/>
        <v>I</v>
      </c>
      <c r="C216" s="27">
        <f t="shared" si="20"/>
        <v>48828.445</v>
      </c>
      <c r="D216" t="str">
        <f t="shared" si="21"/>
        <v>vis</v>
      </c>
      <c r="E216">
        <f>VLOOKUP(C216,Active!C$21:E$958,3,FALSE)</f>
        <v>6610.998701670962</v>
      </c>
      <c r="F216" s="2" t="s">
        <v>143</v>
      </c>
      <c r="G216" t="str">
        <f t="shared" si="22"/>
        <v>48828.445</v>
      </c>
      <c r="H216" s="27">
        <f t="shared" si="23"/>
        <v>6611</v>
      </c>
      <c r="I216" s="58" t="s">
        <v>683</v>
      </c>
      <c r="J216" s="59" t="s">
        <v>684</v>
      </c>
      <c r="K216" s="58">
        <v>6611</v>
      </c>
      <c r="L216" s="58" t="s">
        <v>476</v>
      </c>
      <c r="M216" s="59" t="s">
        <v>153</v>
      </c>
      <c r="N216" s="59"/>
      <c r="O216" s="60" t="s">
        <v>685</v>
      </c>
      <c r="P216" s="60" t="s">
        <v>686</v>
      </c>
    </row>
    <row r="217" spans="1:16" x14ac:dyDescent="0.2">
      <c r="A217" s="27" t="str">
        <f t="shared" si="18"/>
        <v> BRNO 31 </v>
      </c>
      <c r="B217" s="2" t="str">
        <f t="shared" si="19"/>
        <v>I</v>
      </c>
      <c r="C217" s="27">
        <f t="shared" si="20"/>
        <v>48828.446000000004</v>
      </c>
      <c r="D217" t="str">
        <f t="shared" si="21"/>
        <v>vis</v>
      </c>
      <c r="E217">
        <f>VLOOKUP(C217,Active!C$21:E$958,3,FALSE)</f>
        <v>6611.0002071545414</v>
      </c>
      <c r="F217" s="2" t="s">
        <v>143</v>
      </c>
      <c r="G217" t="str">
        <f t="shared" si="22"/>
        <v>48828.446</v>
      </c>
      <c r="H217" s="27">
        <f t="shared" si="23"/>
        <v>6611</v>
      </c>
      <c r="I217" s="58" t="s">
        <v>687</v>
      </c>
      <c r="J217" s="59" t="s">
        <v>688</v>
      </c>
      <c r="K217" s="58">
        <v>6611</v>
      </c>
      <c r="L217" s="58" t="s">
        <v>405</v>
      </c>
      <c r="M217" s="59" t="s">
        <v>153</v>
      </c>
      <c r="N217" s="59"/>
      <c r="O217" s="60" t="s">
        <v>642</v>
      </c>
      <c r="P217" s="60" t="s">
        <v>686</v>
      </c>
    </row>
    <row r="218" spans="1:16" x14ac:dyDescent="0.2">
      <c r="A218" s="27" t="str">
        <f t="shared" si="18"/>
        <v> BRNO 31 </v>
      </c>
      <c r="B218" s="2" t="str">
        <f t="shared" si="19"/>
        <v>I</v>
      </c>
      <c r="C218" s="27">
        <f t="shared" si="20"/>
        <v>48828.447999999997</v>
      </c>
      <c r="D218" t="str">
        <f t="shared" si="21"/>
        <v>vis</v>
      </c>
      <c r="E218">
        <f>VLOOKUP(C218,Active!C$21:E$958,3,FALSE)</f>
        <v>6611.0032181216775</v>
      </c>
      <c r="F218" s="2" t="s">
        <v>143</v>
      </c>
      <c r="G218" t="str">
        <f t="shared" si="22"/>
        <v>48828.448</v>
      </c>
      <c r="H218" s="27">
        <f t="shared" si="23"/>
        <v>6611</v>
      </c>
      <c r="I218" s="58" t="s">
        <v>689</v>
      </c>
      <c r="J218" s="59" t="s">
        <v>690</v>
      </c>
      <c r="K218" s="58">
        <v>6611</v>
      </c>
      <c r="L218" s="58" t="s">
        <v>499</v>
      </c>
      <c r="M218" s="59" t="s">
        <v>153</v>
      </c>
      <c r="N218" s="59"/>
      <c r="O218" s="60" t="s">
        <v>691</v>
      </c>
      <c r="P218" s="60" t="s">
        <v>686</v>
      </c>
    </row>
    <row r="219" spans="1:16" x14ac:dyDescent="0.2">
      <c r="A219" s="27" t="str">
        <f t="shared" si="18"/>
        <v> BRNO 31 </v>
      </c>
      <c r="B219" s="2" t="str">
        <f t="shared" si="19"/>
        <v>I</v>
      </c>
      <c r="C219" s="27">
        <f t="shared" si="20"/>
        <v>48828.45</v>
      </c>
      <c r="D219" t="str">
        <f t="shared" si="21"/>
        <v>vis</v>
      </c>
      <c r="E219">
        <f>VLOOKUP(C219,Active!C$21:E$958,3,FALSE)</f>
        <v>6611.0062290888254</v>
      </c>
      <c r="F219" s="2" t="s">
        <v>143</v>
      </c>
      <c r="G219" t="str">
        <f t="shared" si="22"/>
        <v>48828.450</v>
      </c>
      <c r="H219" s="27">
        <f t="shared" si="23"/>
        <v>6611</v>
      </c>
      <c r="I219" s="58" t="s">
        <v>692</v>
      </c>
      <c r="J219" s="59" t="s">
        <v>693</v>
      </c>
      <c r="K219" s="58">
        <v>6611</v>
      </c>
      <c r="L219" s="58" t="s">
        <v>508</v>
      </c>
      <c r="M219" s="59" t="s">
        <v>153</v>
      </c>
      <c r="N219" s="59"/>
      <c r="O219" s="60" t="s">
        <v>694</v>
      </c>
      <c r="P219" s="60" t="s">
        <v>686</v>
      </c>
    </row>
    <row r="220" spans="1:16" x14ac:dyDescent="0.2">
      <c r="A220" s="27" t="str">
        <f t="shared" si="18"/>
        <v> BRNO 31 </v>
      </c>
      <c r="B220" s="2" t="str">
        <f t="shared" si="19"/>
        <v>I</v>
      </c>
      <c r="C220" s="27">
        <f t="shared" si="20"/>
        <v>48828.451999999997</v>
      </c>
      <c r="D220" t="str">
        <f t="shared" si="21"/>
        <v>vis</v>
      </c>
      <c r="E220">
        <f>VLOOKUP(C220,Active!C$21:E$958,3,FALSE)</f>
        <v>6611.0092400559724</v>
      </c>
      <c r="F220" s="2" t="s">
        <v>143</v>
      </c>
      <c r="G220" t="str">
        <f t="shared" si="22"/>
        <v>48828.452</v>
      </c>
      <c r="H220" s="27">
        <f t="shared" si="23"/>
        <v>6611</v>
      </c>
      <c r="I220" s="58" t="s">
        <v>695</v>
      </c>
      <c r="J220" s="59" t="s">
        <v>696</v>
      </c>
      <c r="K220" s="58">
        <v>6611</v>
      </c>
      <c r="L220" s="58" t="s">
        <v>158</v>
      </c>
      <c r="M220" s="59" t="s">
        <v>153</v>
      </c>
      <c r="N220" s="59"/>
      <c r="O220" s="60" t="s">
        <v>697</v>
      </c>
      <c r="P220" s="60" t="s">
        <v>686</v>
      </c>
    </row>
    <row r="221" spans="1:16" x14ac:dyDescent="0.2">
      <c r="A221" s="27" t="str">
        <f t="shared" si="18"/>
        <v> BRNO 31 </v>
      </c>
      <c r="B221" s="2" t="str">
        <f t="shared" si="19"/>
        <v>I</v>
      </c>
      <c r="C221" s="27">
        <f t="shared" si="20"/>
        <v>48828.453000000001</v>
      </c>
      <c r="D221" t="str">
        <f t="shared" si="21"/>
        <v>vis</v>
      </c>
      <c r="E221">
        <f>VLOOKUP(C221,Active!C$21:E$958,3,FALSE)</f>
        <v>6611.0107455395519</v>
      </c>
      <c r="F221" s="2" t="s">
        <v>143</v>
      </c>
      <c r="G221" t="str">
        <f t="shared" si="22"/>
        <v>48828.453</v>
      </c>
      <c r="H221" s="27">
        <f t="shared" si="23"/>
        <v>6611</v>
      </c>
      <c r="I221" s="58" t="s">
        <v>698</v>
      </c>
      <c r="J221" s="59" t="s">
        <v>699</v>
      </c>
      <c r="K221" s="58">
        <v>6611</v>
      </c>
      <c r="L221" s="58" t="s">
        <v>203</v>
      </c>
      <c r="M221" s="59" t="s">
        <v>153</v>
      </c>
      <c r="N221" s="59"/>
      <c r="O221" s="60" t="s">
        <v>700</v>
      </c>
      <c r="P221" s="60" t="s">
        <v>686</v>
      </c>
    </row>
    <row r="222" spans="1:16" x14ac:dyDescent="0.2">
      <c r="A222" s="27" t="str">
        <f t="shared" si="18"/>
        <v> BRNO 31 </v>
      </c>
      <c r="B222" s="2" t="str">
        <f t="shared" si="19"/>
        <v>I</v>
      </c>
      <c r="C222" s="27">
        <f t="shared" si="20"/>
        <v>48832.43</v>
      </c>
      <c r="D222" t="str">
        <f t="shared" si="21"/>
        <v>vis</v>
      </c>
      <c r="E222">
        <f>VLOOKUP(C222,Active!C$21:E$958,3,FALSE)</f>
        <v>6616.9980537108331</v>
      </c>
      <c r="F222" s="2" t="s">
        <v>143</v>
      </c>
      <c r="G222" t="str">
        <f t="shared" si="22"/>
        <v>48832.430</v>
      </c>
      <c r="H222" s="27">
        <f t="shared" si="23"/>
        <v>6617</v>
      </c>
      <c r="I222" s="58" t="s">
        <v>701</v>
      </c>
      <c r="J222" s="59" t="s">
        <v>702</v>
      </c>
      <c r="K222" s="58">
        <v>6617</v>
      </c>
      <c r="L222" s="58" t="s">
        <v>476</v>
      </c>
      <c r="M222" s="59" t="s">
        <v>153</v>
      </c>
      <c r="N222" s="59"/>
      <c r="O222" s="60" t="s">
        <v>697</v>
      </c>
      <c r="P222" s="60" t="s">
        <v>686</v>
      </c>
    </row>
    <row r="223" spans="1:16" x14ac:dyDescent="0.2">
      <c r="A223" s="27" t="str">
        <f t="shared" si="18"/>
        <v> BRNO 31 </v>
      </c>
      <c r="B223" s="2" t="str">
        <f t="shared" si="19"/>
        <v>I</v>
      </c>
      <c r="C223" s="27">
        <f t="shared" si="20"/>
        <v>48832.43</v>
      </c>
      <c r="D223" t="str">
        <f t="shared" si="21"/>
        <v>vis</v>
      </c>
      <c r="E223">
        <f>VLOOKUP(C223,Active!C$21:E$958,3,FALSE)</f>
        <v>6616.9980537108331</v>
      </c>
      <c r="F223" s="2" t="s">
        <v>143</v>
      </c>
      <c r="G223" t="str">
        <f t="shared" si="22"/>
        <v>48832.430</v>
      </c>
      <c r="H223" s="27">
        <f t="shared" si="23"/>
        <v>6617</v>
      </c>
      <c r="I223" s="58" t="s">
        <v>701</v>
      </c>
      <c r="J223" s="59" t="s">
        <v>702</v>
      </c>
      <c r="K223" s="58">
        <v>6617</v>
      </c>
      <c r="L223" s="58" t="s">
        <v>476</v>
      </c>
      <c r="M223" s="59" t="s">
        <v>153</v>
      </c>
      <c r="N223" s="59"/>
      <c r="O223" s="60" t="s">
        <v>703</v>
      </c>
      <c r="P223" s="60" t="s">
        <v>686</v>
      </c>
    </row>
    <row r="224" spans="1:16" x14ac:dyDescent="0.2">
      <c r="A224" s="27" t="str">
        <f t="shared" si="18"/>
        <v> BRNO 31 </v>
      </c>
      <c r="B224" s="2" t="str">
        <f t="shared" si="19"/>
        <v>I</v>
      </c>
      <c r="C224" s="27">
        <f t="shared" si="20"/>
        <v>48832.430999999997</v>
      </c>
      <c r="D224" t="str">
        <f t="shared" si="21"/>
        <v>vis</v>
      </c>
      <c r="E224">
        <f>VLOOKUP(C224,Active!C$21:E$958,3,FALSE)</f>
        <v>6616.9995591944007</v>
      </c>
      <c r="F224" s="2" t="s">
        <v>143</v>
      </c>
      <c r="G224" t="str">
        <f t="shared" si="22"/>
        <v>48832.431</v>
      </c>
      <c r="H224" s="27">
        <f t="shared" si="23"/>
        <v>6617</v>
      </c>
      <c r="I224" s="58" t="s">
        <v>704</v>
      </c>
      <c r="J224" s="59" t="s">
        <v>705</v>
      </c>
      <c r="K224" s="58">
        <v>6617</v>
      </c>
      <c r="L224" s="58" t="s">
        <v>568</v>
      </c>
      <c r="M224" s="59" t="s">
        <v>153</v>
      </c>
      <c r="N224" s="59"/>
      <c r="O224" s="60" t="s">
        <v>700</v>
      </c>
      <c r="P224" s="60" t="s">
        <v>686</v>
      </c>
    </row>
    <row r="225" spans="1:16" x14ac:dyDescent="0.2">
      <c r="A225" s="27" t="str">
        <f t="shared" si="18"/>
        <v> BRNO 31 </v>
      </c>
      <c r="B225" s="2" t="str">
        <f t="shared" si="19"/>
        <v>I</v>
      </c>
      <c r="C225" s="27">
        <f t="shared" si="20"/>
        <v>48832.442999999999</v>
      </c>
      <c r="D225" t="str">
        <f t="shared" si="21"/>
        <v>vis</v>
      </c>
      <c r="E225">
        <f>VLOOKUP(C225,Active!C$21:E$958,3,FALSE)</f>
        <v>6617.0176249972856</v>
      </c>
      <c r="F225" s="2" t="s">
        <v>143</v>
      </c>
      <c r="G225" t="str">
        <f t="shared" si="22"/>
        <v>48832.443</v>
      </c>
      <c r="H225" s="27">
        <f t="shared" si="23"/>
        <v>6617</v>
      </c>
      <c r="I225" s="58" t="s">
        <v>706</v>
      </c>
      <c r="J225" s="59" t="s">
        <v>707</v>
      </c>
      <c r="K225" s="58">
        <v>6617</v>
      </c>
      <c r="L225" s="58" t="s">
        <v>166</v>
      </c>
      <c r="M225" s="59" t="s">
        <v>153</v>
      </c>
      <c r="N225" s="59"/>
      <c r="O225" s="60" t="s">
        <v>694</v>
      </c>
      <c r="P225" s="60" t="s">
        <v>686</v>
      </c>
    </row>
    <row r="226" spans="1:16" x14ac:dyDescent="0.2">
      <c r="A226" s="27" t="str">
        <f t="shared" si="18"/>
        <v> BRNO 31 </v>
      </c>
      <c r="B226" s="2" t="str">
        <f t="shared" si="19"/>
        <v>I</v>
      </c>
      <c r="C226" s="27">
        <f t="shared" si="20"/>
        <v>48832.446000000004</v>
      </c>
      <c r="D226" t="str">
        <f t="shared" si="21"/>
        <v>vis</v>
      </c>
      <c r="E226">
        <f>VLOOKUP(C226,Active!C$21:E$958,3,FALSE)</f>
        <v>6617.022141448012</v>
      </c>
      <c r="F226" s="2" t="s">
        <v>143</v>
      </c>
      <c r="G226" t="str">
        <f t="shared" si="22"/>
        <v>48832.446</v>
      </c>
      <c r="H226" s="27">
        <f t="shared" si="23"/>
        <v>6617</v>
      </c>
      <c r="I226" s="58" t="s">
        <v>708</v>
      </c>
      <c r="J226" s="59" t="s">
        <v>709</v>
      </c>
      <c r="K226" s="58">
        <v>6617</v>
      </c>
      <c r="L226" s="58" t="s">
        <v>212</v>
      </c>
      <c r="M226" s="59" t="s">
        <v>153</v>
      </c>
      <c r="N226" s="59"/>
      <c r="O226" s="60" t="s">
        <v>685</v>
      </c>
      <c r="P226" s="60" t="s">
        <v>686</v>
      </c>
    </row>
    <row r="227" spans="1:16" x14ac:dyDescent="0.2">
      <c r="A227" s="27" t="str">
        <f t="shared" si="18"/>
        <v> BRNO 31 </v>
      </c>
      <c r="B227" s="2" t="str">
        <f t="shared" si="19"/>
        <v>I</v>
      </c>
      <c r="C227" s="27">
        <f t="shared" si="20"/>
        <v>48832.447</v>
      </c>
      <c r="D227" t="str">
        <f t="shared" si="21"/>
        <v>vis</v>
      </c>
      <c r="E227">
        <f>VLOOKUP(C227,Active!C$21:E$958,3,FALSE)</f>
        <v>6617.0236469315796</v>
      </c>
      <c r="F227" s="2" t="s">
        <v>143</v>
      </c>
      <c r="G227" t="str">
        <f t="shared" si="22"/>
        <v>48832.447</v>
      </c>
      <c r="H227" s="27">
        <f t="shared" si="23"/>
        <v>6617</v>
      </c>
      <c r="I227" s="58" t="s">
        <v>710</v>
      </c>
      <c r="J227" s="59" t="s">
        <v>711</v>
      </c>
      <c r="K227" s="58">
        <v>6617</v>
      </c>
      <c r="L227" s="58" t="s">
        <v>365</v>
      </c>
      <c r="M227" s="59" t="s">
        <v>153</v>
      </c>
      <c r="N227" s="59"/>
      <c r="O227" s="60" t="s">
        <v>642</v>
      </c>
      <c r="P227" s="60" t="s">
        <v>686</v>
      </c>
    </row>
    <row r="228" spans="1:16" x14ac:dyDescent="0.2">
      <c r="A228" s="27" t="str">
        <f t="shared" si="18"/>
        <v> BRNO 31 </v>
      </c>
      <c r="B228" s="2" t="str">
        <f t="shared" si="19"/>
        <v>I</v>
      </c>
      <c r="C228" s="27">
        <f t="shared" si="20"/>
        <v>48832.447999999997</v>
      </c>
      <c r="D228" t="str">
        <f t="shared" si="21"/>
        <v>vis</v>
      </c>
      <c r="E228">
        <f>VLOOKUP(C228,Active!C$21:E$958,3,FALSE)</f>
        <v>6617.0251524151481</v>
      </c>
      <c r="F228" s="2" t="s">
        <v>143</v>
      </c>
      <c r="G228" t="str">
        <f t="shared" si="22"/>
        <v>48832.448</v>
      </c>
      <c r="H228" s="27">
        <f t="shared" si="23"/>
        <v>6617</v>
      </c>
      <c r="I228" s="58" t="s">
        <v>712</v>
      </c>
      <c r="J228" s="59" t="s">
        <v>713</v>
      </c>
      <c r="K228" s="58">
        <v>6617</v>
      </c>
      <c r="L228" s="58" t="s">
        <v>233</v>
      </c>
      <c r="M228" s="59" t="s">
        <v>153</v>
      </c>
      <c r="N228" s="59"/>
      <c r="O228" s="60" t="s">
        <v>691</v>
      </c>
      <c r="P228" s="60" t="s">
        <v>686</v>
      </c>
    </row>
    <row r="229" spans="1:16" x14ac:dyDescent="0.2">
      <c r="A229" s="27" t="str">
        <f t="shared" si="18"/>
        <v> BBS 102 </v>
      </c>
      <c r="B229" s="2" t="str">
        <f t="shared" si="19"/>
        <v>I</v>
      </c>
      <c r="C229" s="27">
        <f t="shared" si="20"/>
        <v>48840.396999999997</v>
      </c>
      <c r="D229" t="str">
        <f t="shared" si="21"/>
        <v>vis</v>
      </c>
      <c r="E229">
        <f>VLOOKUP(C229,Active!C$21:E$958,3,FALSE)</f>
        <v>6628.9922413398481</v>
      </c>
      <c r="F229" s="2" t="s">
        <v>143</v>
      </c>
      <c r="G229" t="str">
        <f t="shared" si="22"/>
        <v>48840.397</v>
      </c>
      <c r="H229" s="27">
        <f t="shared" si="23"/>
        <v>6629</v>
      </c>
      <c r="I229" s="58" t="s">
        <v>714</v>
      </c>
      <c r="J229" s="59" t="s">
        <v>715</v>
      </c>
      <c r="K229" s="58">
        <v>6629</v>
      </c>
      <c r="L229" s="58" t="s">
        <v>716</v>
      </c>
      <c r="M229" s="59" t="s">
        <v>153</v>
      </c>
      <c r="N229" s="59"/>
      <c r="O229" s="60" t="s">
        <v>399</v>
      </c>
      <c r="P229" s="60" t="s">
        <v>717</v>
      </c>
    </row>
    <row r="230" spans="1:16" x14ac:dyDescent="0.2">
      <c r="A230" s="27" t="str">
        <f t="shared" si="18"/>
        <v> BBS 105 </v>
      </c>
      <c r="B230" s="2" t="str">
        <f t="shared" si="19"/>
        <v>I</v>
      </c>
      <c r="C230" s="27">
        <f t="shared" si="20"/>
        <v>49216.379000000001</v>
      </c>
      <c r="D230" t="str">
        <f t="shared" si="21"/>
        <v>vis</v>
      </c>
      <c r="E230">
        <f>VLOOKUP(C230,Active!C$21:E$958,3,FALSE)</f>
        <v>7195.0269662217634</v>
      </c>
      <c r="F230" s="2" t="s">
        <v>143</v>
      </c>
      <c r="G230" t="str">
        <f t="shared" si="22"/>
        <v>49216.379</v>
      </c>
      <c r="H230" s="27">
        <f t="shared" si="23"/>
        <v>7195</v>
      </c>
      <c r="I230" s="58" t="s">
        <v>718</v>
      </c>
      <c r="J230" s="59" t="s">
        <v>719</v>
      </c>
      <c r="K230" s="58">
        <v>7195</v>
      </c>
      <c r="L230" s="58" t="s">
        <v>224</v>
      </c>
      <c r="M230" s="59" t="s">
        <v>153</v>
      </c>
      <c r="N230" s="59"/>
      <c r="O230" s="60" t="s">
        <v>399</v>
      </c>
      <c r="P230" s="60" t="s">
        <v>720</v>
      </c>
    </row>
    <row r="231" spans="1:16" x14ac:dyDescent="0.2">
      <c r="A231" s="27" t="str">
        <f t="shared" si="18"/>
        <v> BRNO 31 </v>
      </c>
      <c r="B231" s="2" t="str">
        <f t="shared" si="19"/>
        <v>I</v>
      </c>
      <c r="C231" s="27">
        <f t="shared" si="20"/>
        <v>49218.353999999999</v>
      </c>
      <c r="D231" t="str">
        <f t="shared" si="21"/>
        <v>vis</v>
      </c>
      <c r="E231">
        <f>VLOOKUP(C231,Active!C$21:E$958,3,FALSE)</f>
        <v>7198.0002962791623</v>
      </c>
      <c r="F231" s="2" t="s">
        <v>143</v>
      </c>
      <c r="G231" t="str">
        <f t="shared" si="22"/>
        <v>49218.354</v>
      </c>
      <c r="H231" s="27">
        <f t="shared" si="23"/>
        <v>7198</v>
      </c>
      <c r="I231" s="58" t="s">
        <v>721</v>
      </c>
      <c r="J231" s="59" t="s">
        <v>722</v>
      </c>
      <c r="K231" s="58">
        <v>7198</v>
      </c>
      <c r="L231" s="58" t="s">
        <v>405</v>
      </c>
      <c r="M231" s="59" t="s">
        <v>153</v>
      </c>
      <c r="N231" s="59"/>
      <c r="O231" s="60" t="s">
        <v>723</v>
      </c>
      <c r="P231" s="60" t="s">
        <v>686</v>
      </c>
    </row>
    <row r="232" spans="1:16" x14ac:dyDescent="0.2">
      <c r="A232" s="27" t="str">
        <f t="shared" si="18"/>
        <v> BRNO 31 </v>
      </c>
      <c r="B232" s="2" t="str">
        <f t="shared" si="19"/>
        <v>I</v>
      </c>
      <c r="C232" s="27">
        <f t="shared" si="20"/>
        <v>49218.358999999997</v>
      </c>
      <c r="D232" t="str">
        <f t="shared" si="21"/>
        <v>vis</v>
      </c>
      <c r="E232">
        <f>VLOOKUP(C232,Active!C$21:E$958,3,FALSE)</f>
        <v>7198.0078236970257</v>
      </c>
      <c r="F232" s="2" t="s">
        <v>143</v>
      </c>
      <c r="G232" t="str">
        <f t="shared" si="22"/>
        <v>49218.359</v>
      </c>
      <c r="H232" s="27">
        <f t="shared" si="23"/>
        <v>7198</v>
      </c>
      <c r="I232" s="58" t="s">
        <v>724</v>
      </c>
      <c r="J232" s="59" t="s">
        <v>725</v>
      </c>
      <c r="K232" s="58">
        <v>7198</v>
      </c>
      <c r="L232" s="58" t="s">
        <v>218</v>
      </c>
      <c r="M232" s="59" t="s">
        <v>153</v>
      </c>
      <c r="N232" s="59"/>
      <c r="O232" s="60" t="s">
        <v>726</v>
      </c>
      <c r="P232" s="60" t="s">
        <v>686</v>
      </c>
    </row>
    <row r="233" spans="1:16" x14ac:dyDescent="0.2">
      <c r="A233" s="27" t="str">
        <f t="shared" si="18"/>
        <v> BRNO 31 </v>
      </c>
      <c r="B233" s="2" t="str">
        <f t="shared" si="19"/>
        <v>I</v>
      </c>
      <c r="C233" s="27">
        <f t="shared" si="20"/>
        <v>49562.444000000003</v>
      </c>
      <c r="D233" t="str">
        <f t="shared" si="21"/>
        <v>vis</v>
      </c>
      <c r="E233">
        <f>VLOOKUP(C233,Active!C$21:E$958,3,FALSE)</f>
        <v>7716.0221390392371</v>
      </c>
      <c r="F233" s="2" t="s">
        <v>143</v>
      </c>
      <c r="G233" t="str">
        <f t="shared" si="22"/>
        <v>49562.444</v>
      </c>
      <c r="H233" s="27">
        <f t="shared" si="23"/>
        <v>7716</v>
      </c>
      <c r="I233" s="58" t="s">
        <v>727</v>
      </c>
      <c r="J233" s="59" t="s">
        <v>728</v>
      </c>
      <c r="K233" s="58">
        <v>7716</v>
      </c>
      <c r="L233" s="58" t="s">
        <v>212</v>
      </c>
      <c r="M233" s="59" t="s">
        <v>153</v>
      </c>
      <c r="N233" s="59"/>
      <c r="O233" s="60" t="s">
        <v>729</v>
      </c>
      <c r="P233" s="60" t="s">
        <v>686</v>
      </c>
    </row>
    <row r="234" spans="1:16" x14ac:dyDescent="0.2">
      <c r="A234" s="27" t="str">
        <f t="shared" si="18"/>
        <v> BBS 107 </v>
      </c>
      <c r="B234" s="2" t="str">
        <f t="shared" si="19"/>
        <v>I</v>
      </c>
      <c r="C234" s="27">
        <f t="shared" si="20"/>
        <v>49564.436999999998</v>
      </c>
      <c r="D234" t="str">
        <f t="shared" si="21"/>
        <v>vis</v>
      </c>
      <c r="E234">
        <f>VLOOKUP(C234,Active!C$21:E$958,3,FALSE)</f>
        <v>7719.022567800951</v>
      </c>
      <c r="F234" s="2" t="s">
        <v>143</v>
      </c>
      <c r="G234" t="str">
        <f t="shared" si="22"/>
        <v>49564.437</v>
      </c>
      <c r="H234" s="27">
        <f t="shared" si="23"/>
        <v>7719</v>
      </c>
      <c r="I234" s="58" t="s">
        <v>730</v>
      </c>
      <c r="J234" s="59" t="s">
        <v>731</v>
      </c>
      <c r="K234" s="58">
        <v>7719</v>
      </c>
      <c r="L234" s="58" t="s">
        <v>212</v>
      </c>
      <c r="M234" s="59" t="s">
        <v>153</v>
      </c>
      <c r="N234" s="59"/>
      <c r="O234" s="60" t="s">
        <v>399</v>
      </c>
      <c r="P234" s="60" t="s">
        <v>732</v>
      </c>
    </row>
    <row r="235" spans="1:16" x14ac:dyDescent="0.2">
      <c r="A235" s="27" t="str">
        <f t="shared" si="18"/>
        <v> BRNO 31 </v>
      </c>
      <c r="B235" s="2" t="str">
        <f t="shared" si="19"/>
        <v>I</v>
      </c>
      <c r="C235" s="27">
        <f t="shared" si="20"/>
        <v>49566.413999999997</v>
      </c>
      <c r="D235" t="str">
        <f t="shared" si="21"/>
        <v>vis</v>
      </c>
      <c r="E235">
        <f>VLOOKUP(C235,Active!C$21:E$958,3,FALSE)</f>
        <v>7721.9989088254979</v>
      </c>
      <c r="F235" s="2" t="s">
        <v>143</v>
      </c>
      <c r="G235" t="str">
        <f t="shared" si="22"/>
        <v>49566.414</v>
      </c>
      <c r="H235" s="27">
        <f t="shared" si="23"/>
        <v>7722</v>
      </c>
      <c r="I235" s="58" t="s">
        <v>733</v>
      </c>
      <c r="J235" s="59" t="s">
        <v>734</v>
      </c>
      <c r="K235" s="58">
        <v>7722</v>
      </c>
      <c r="L235" s="58" t="s">
        <v>476</v>
      </c>
      <c r="M235" s="59" t="s">
        <v>153</v>
      </c>
      <c r="N235" s="59"/>
      <c r="O235" s="60" t="s">
        <v>691</v>
      </c>
      <c r="P235" s="60" t="s">
        <v>686</v>
      </c>
    </row>
    <row r="236" spans="1:16" x14ac:dyDescent="0.2">
      <c r="A236" s="27" t="str">
        <f t="shared" si="18"/>
        <v> BRNO 31 </v>
      </c>
      <c r="B236" s="2" t="str">
        <f t="shared" si="19"/>
        <v>I</v>
      </c>
      <c r="C236" s="27">
        <f t="shared" si="20"/>
        <v>49566.417999999998</v>
      </c>
      <c r="D236" t="str">
        <f t="shared" si="21"/>
        <v>vis</v>
      </c>
      <c r="E236">
        <f>VLOOKUP(C236,Active!C$21:E$958,3,FALSE)</f>
        <v>7722.0049307597928</v>
      </c>
      <c r="F236" s="2" t="s">
        <v>143</v>
      </c>
      <c r="G236" t="str">
        <f t="shared" si="22"/>
        <v>49566.418</v>
      </c>
      <c r="H236" s="27">
        <f t="shared" si="23"/>
        <v>7722</v>
      </c>
      <c r="I236" s="58" t="s">
        <v>735</v>
      </c>
      <c r="J236" s="59" t="s">
        <v>736</v>
      </c>
      <c r="K236" s="58">
        <v>7722</v>
      </c>
      <c r="L236" s="58" t="s">
        <v>285</v>
      </c>
      <c r="M236" s="59" t="s">
        <v>153</v>
      </c>
      <c r="N236" s="59"/>
      <c r="O236" s="60" t="s">
        <v>737</v>
      </c>
      <c r="P236" s="60" t="s">
        <v>686</v>
      </c>
    </row>
    <row r="237" spans="1:16" x14ac:dyDescent="0.2">
      <c r="A237" s="27" t="str">
        <f t="shared" si="18"/>
        <v> BRNO 31 </v>
      </c>
      <c r="B237" s="2" t="str">
        <f t="shared" si="19"/>
        <v>I</v>
      </c>
      <c r="C237" s="27">
        <f t="shared" si="20"/>
        <v>49566.42</v>
      </c>
      <c r="D237" t="str">
        <f t="shared" si="21"/>
        <v>vis</v>
      </c>
      <c r="E237">
        <f>VLOOKUP(C237,Active!C$21:E$958,3,FALSE)</f>
        <v>7722.0079417269399</v>
      </c>
      <c r="F237" s="2" t="s">
        <v>143</v>
      </c>
      <c r="G237" t="str">
        <f t="shared" si="22"/>
        <v>49566.420</v>
      </c>
      <c r="H237" s="27">
        <f t="shared" si="23"/>
        <v>7722</v>
      </c>
      <c r="I237" s="58" t="s">
        <v>738</v>
      </c>
      <c r="J237" s="59" t="s">
        <v>739</v>
      </c>
      <c r="K237" s="58">
        <v>7722</v>
      </c>
      <c r="L237" s="58" t="s">
        <v>218</v>
      </c>
      <c r="M237" s="59" t="s">
        <v>153</v>
      </c>
      <c r="N237" s="59"/>
      <c r="O237" s="60" t="s">
        <v>740</v>
      </c>
      <c r="P237" s="60" t="s">
        <v>686</v>
      </c>
    </row>
    <row r="238" spans="1:16" x14ac:dyDescent="0.2">
      <c r="A238" s="27" t="str">
        <f t="shared" si="18"/>
        <v> BRNO 31 </v>
      </c>
      <c r="B238" s="2" t="str">
        <f t="shared" si="19"/>
        <v>I</v>
      </c>
      <c r="C238" s="27">
        <f t="shared" si="20"/>
        <v>49566.423000000003</v>
      </c>
      <c r="D238" t="str">
        <f t="shared" si="21"/>
        <v>vis</v>
      </c>
      <c r="E238">
        <f>VLOOKUP(C238,Active!C$21:E$958,3,FALSE)</f>
        <v>7722.0124581776663</v>
      </c>
      <c r="F238" s="2" t="s">
        <v>143</v>
      </c>
      <c r="G238" t="str">
        <f t="shared" si="22"/>
        <v>49566.423</v>
      </c>
      <c r="H238" s="27">
        <f t="shared" si="23"/>
        <v>7722</v>
      </c>
      <c r="I238" s="58" t="s">
        <v>741</v>
      </c>
      <c r="J238" s="59" t="s">
        <v>742</v>
      </c>
      <c r="K238" s="58">
        <v>7722</v>
      </c>
      <c r="L238" s="58" t="s">
        <v>152</v>
      </c>
      <c r="M238" s="59" t="s">
        <v>153</v>
      </c>
      <c r="N238" s="59"/>
      <c r="O238" s="60" t="s">
        <v>729</v>
      </c>
      <c r="P238" s="60" t="s">
        <v>686</v>
      </c>
    </row>
    <row r="239" spans="1:16" x14ac:dyDescent="0.2">
      <c r="A239" s="27" t="str">
        <f t="shared" si="18"/>
        <v>BAVM 91 </v>
      </c>
      <c r="B239" s="2" t="str">
        <f t="shared" si="19"/>
        <v>I</v>
      </c>
      <c r="C239" s="27">
        <f t="shared" si="20"/>
        <v>49924.440799999997</v>
      </c>
      <c r="D239" t="str">
        <f t="shared" si="21"/>
        <v>vis</v>
      </c>
      <c r="E239">
        <f>VLOOKUP(C239,Active!C$21:E$958,3,FALSE)</f>
        <v>8261.0023750508772</v>
      </c>
      <c r="F239" s="2" t="s">
        <v>143</v>
      </c>
      <c r="G239" t="str">
        <f t="shared" si="22"/>
        <v>49924.4408</v>
      </c>
      <c r="H239" s="27">
        <f t="shared" si="23"/>
        <v>8261</v>
      </c>
      <c r="I239" s="58" t="s">
        <v>743</v>
      </c>
      <c r="J239" s="59" t="s">
        <v>744</v>
      </c>
      <c r="K239" s="58">
        <v>8261</v>
      </c>
      <c r="L239" s="58" t="s">
        <v>745</v>
      </c>
      <c r="M239" s="59" t="s">
        <v>238</v>
      </c>
      <c r="N239" s="59" t="s">
        <v>746</v>
      </c>
      <c r="O239" s="60" t="s">
        <v>747</v>
      </c>
      <c r="P239" s="61" t="s">
        <v>748</v>
      </c>
    </row>
    <row r="240" spans="1:16" x14ac:dyDescent="0.2">
      <c r="A240" s="27" t="str">
        <f t="shared" si="18"/>
        <v> BBS 110 </v>
      </c>
      <c r="B240" s="2" t="str">
        <f t="shared" si="19"/>
        <v>I</v>
      </c>
      <c r="C240" s="27">
        <f t="shared" si="20"/>
        <v>49924.45</v>
      </c>
      <c r="D240" t="str">
        <f t="shared" si="21"/>
        <v>vis</v>
      </c>
      <c r="E240">
        <f>VLOOKUP(C240,Active!C$21:E$958,3,FALSE)</f>
        <v>8261.0162254997522</v>
      </c>
      <c r="F240" s="2" t="s">
        <v>143</v>
      </c>
      <c r="G240" t="str">
        <f t="shared" si="22"/>
        <v>49924.450</v>
      </c>
      <c r="H240" s="27">
        <f t="shared" si="23"/>
        <v>8261</v>
      </c>
      <c r="I240" s="58" t="s">
        <v>749</v>
      </c>
      <c r="J240" s="59" t="s">
        <v>750</v>
      </c>
      <c r="K240" s="58">
        <v>8261</v>
      </c>
      <c r="L240" s="58" t="s">
        <v>198</v>
      </c>
      <c r="M240" s="59" t="s">
        <v>153</v>
      </c>
      <c r="N240" s="59"/>
      <c r="O240" s="60" t="s">
        <v>399</v>
      </c>
      <c r="P240" s="60" t="s">
        <v>751</v>
      </c>
    </row>
    <row r="241" spans="1:16" x14ac:dyDescent="0.2">
      <c r="A241" s="27" t="str">
        <f t="shared" si="18"/>
        <v> BBS 110 </v>
      </c>
      <c r="B241" s="2" t="str">
        <f t="shared" si="19"/>
        <v>I</v>
      </c>
      <c r="C241" s="27">
        <f t="shared" si="20"/>
        <v>49934.417000000001</v>
      </c>
      <c r="D241" t="str">
        <f t="shared" si="21"/>
        <v>vis</v>
      </c>
      <c r="E241">
        <f>VLOOKUP(C241,Active!C$21:E$958,3,FALSE)</f>
        <v>8276.0213802755134</v>
      </c>
      <c r="F241" s="2" t="s">
        <v>143</v>
      </c>
      <c r="G241" t="str">
        <f t="shared" si="22"/>
        <v>49934.417</v>
      </c>
      <c r="H241" s="27">
        <f t="shared" si="23"/>
        <v>8276</v>
      </c>
      <c r="I241" s="58" t="s">
        <v>752</v>
      </c>
      <c r="J241" s="59" t="s">
        <v>753</v>
      </c>
      <c r="K241" s="58">
        <v>8276</v>
      </c>
      <c r="L241" s="58" t="s">
        <v>179</v>
      </c>
      <c r="M241" s="59" t="s">
        <v>153</v>
      </c>
      <c r="N241" s="59"/>
      <c r="O241" s="60" t="s">
        <v>399</v>
      </c>
      <c r="P241" s="60" t="s">
        <v>751</v>
      </c>
    </row>
    <row r="242" spans="1:16" x14ac:dyDescent="0.2">
      <c r="A242" s="27" t="str">
        <f t="shared" si="18"/>
        <v>BAVM 99 </v>
      </c>
      <c r="B242" s="2" t="str">
        <f t="shared" si="19"/>
        <v>I</v>
      </c>
      <c r="C242" s="27">
        <f t="shared" si="20"/>
        <v>50286.452400000002</v>
      </c>
      <c r="D242" t="str">
        <f t="shared" si="21"/>
        <v>vis</v>
      </c>
      <c r="E242">
        <f>VLOOKUP(C242,Active!C$21:E$958,3,FALSE)</f>
        <v>8806.0048922194183</v>
      </c>
      <c r="F242" s="2" t="s">
        <v>143</v>
      </c>
      <c r="G242" t="str">
        <f t="shared" si="22"/>
        <v>50286.4524</v>
      </c>
      <c r="H242" s="27">
        <f t="shared" si="23"/>
        <v>8806</v>
      </c>
      <c r="I242" s="58" t="s">
        <v>754</v>
      </c>
      <c r="J242" s="59" t="s">
        <v>755</v>
      </c>
      <c r="K242" s="58">
        <v>8806</v>
      </c>
      <c r="L242" s="58" t="s">
        <v>756</v>
      </c>
      <c r="M242" s="59" t="s">
        <v>238</v>
      </c>
      <c r="N242" s="59" t="s">
        <v>746</v>
      </c>
      <c r="O242" s="60" t="s">
        <v>747</v>
      </c>
      <c r="P242" s="61" t="s">
        <v>757</v>
      </c>
    </row>
    <row r="243" spans="1:16" x14ac:dyDescent="0.2">
      <c r="A243" s="27" t="str">
        <f t="shared" si="18"/>
        <v> BBS 115 </v>
      </c>
      <c r="B243" s="2" t="str">
        <f t="shared" si="19"/>
        <v>I</v>
      </c>
      <c r="C243" s="27">
        <f t="shared" si="20"/>
        <v>50290.432000000001</v>
      </c>
      <c r="D243" t="str">
        <f t="shared" si="21"/>
        <v>vis</v>
      </c>
      <c r="E243">
        <f>VLOOKUP(C243,Active!C$21:E$958,3,FALSE)</f>
        <v>8811.9961146479909</v>
      </c>
      <c r="F243" s="2" t="s">
        <v>143</v>
      </c>
      <c r="G243" t="str">
        <f t="shared" si="22"/>
        <v>50290.432</v>
      </c>
      <c r="H243" s="27">
        <f t="shared" si="23"/>
        <v>8812</v>
      </c>
      <c r="I243" s="58" t="s">
        <v>758</v>
      </c>
      <c r="J243" s="59" t="s">
        <v>759</v>
      </c>
      <c r="K243" s="58">
        <v>8812</v>
      </c>
      <c r="L243" s="58" t="s">
        <v>760</v>
      </c>
      <c r="M243" s="59" t="s">
        <v>153</v>
      </c>
      <c r="N243" s="59"/>
      <c r="O243" s="60" t="s">
        <v>761</v>
      </c>
      <c r="P243" s="60" t="s">
        <v>762</v>
      </c>
    </row>
    <row r="244" spans="1:16" x14ac:dyDescent="0.2">
      <c r="A244" s="27" t="str">
        <f t="shared" si="18"/>
        <v> BBS 113 </v>
      </c>
      <c r="B244" s="2" t="str">
        <f t="shared" si="19"/>
        <v>I</v>
      </c>
      <c r="C244" s="27">
        <f t="shared" si="20"/>
        <v>50300.41</v>
      </c>
      <c r="D244" t="str">
        <f t="shared" si="21"/>
        <v>vis</v>
      </c>
      <c r="E244">
        <f>VLOOKUP(C244,Active!C$21:E$958,3,FALSE)</f>
        <v>8827.0178297430575</v>
      </c>
      <c r="F244" s="2" t="s">
        <v>143</v>
      </c>
      <c r="G244" t="str">
        <f t="shared" si="22"/>
        <v>50300.410</v>
      </c>
      <c r="H244" s="27">
        <f t="shared" si="23"/>
        <v>8827</v>
      </c>
      <c r="I244" s="58" t="s">
        <v>763</v>
      </c>
      <c r="J244" s="59" t="s">
        <v>764</v>
      </c>
      <c r="K244" s="58">
        <v>8827</v>
      </c>
      <c r="L244" s="58" t="s">
        <v>166</v>
      </c>
      <c r="M244" s="59" t="s">
        <v>153</v>
      </c>
      <c r="N244" s="59"/>
      <c r="O244" s="60" t="s">
        <v>399</v>
      </c>
      <c r="P244" s="60" t="s">
        <v>765</v>
      </c>
    </row>
    <row r="245" spans="1:16" x14ac:dyDescent="0.2">
      <c r="A245" s="27" t="str">
        <f t="shared" si="18"/>
        <v> BBS 114 </v>
      </c>
      <c r="B245" s="2" t="str">
        <f t="shared" si="19"/>
        <v>I</v>
      </c>
      <c r="C245" s="27">
        <f t="shared" si="20"/>
        <v>50314.36</v>
      </c>
      <c r="D245" t="str">
        <f t="shared" si="21"/>
        <v>vis</v>
      </c>
      <c r="E245">
        <f>VLOOKUP(C245,Active!C$21:E$958,3,FALSE)</f>
        <v>8848.019325591531</v>
      </c>
      <c r="F245" s="2" t="s">
        <v>143</v>
      </c>
      <c r="G245" t="str">
        <f t="shared" si="22"/>
        <v>50314.360</v>
      </c>
      <c r="H245" s="27">
        <f t="shared" si="23"/>
        <v>8848</v>
      </c>
      <c r="I245" s="58" t="s">
        <v>766</v>
      </c>
      <c r="J245" s="59" t="s">
        <v>767</v>
      </c>
      <c r="K245" s="58">
        <v>8848</v>
      </c>
      <c r="L245" s="58" t="s">
        <v>172</v>
      </c>
      <c r="M245" s="59" t="s">
        <v>153</v>
      </c>
      <c r="N245" s="59"/>
      <c r="O245" s="60" t="s">
        <v>576</v>
      </c>
      <c r="P245" s="60" t="s">
        <v>768</v>
      </c>
    </row>
    <row r="246" spans="1:16" x14ac:dyDescent="0.2">
      <c r="A246" s="27" t="str">
        <f t="shared" si="18"/>
        <v> BBS 115 </v>
      </c>
      <c r="B246" s="2" t="str">
        <f t="shared" si="19"/>
        <v>I</v>
      </c>
      <c r="C246" s="27">
        <f t="shared" si="20"/>
        <v>50672.37</v>
      </c>
      <c r="D246" t="str">
        <f t="shared" si="21"/>
        <v>vis</v>
      </c>
      <c r="E246">
        <f>VLOOKUP(C246,Active!C$21:E$958,3,FALSE)</f>
        <v>9386.9974996928813</v>
      </c>
      <c r="F246" s="2" t="s">
        <v>143</v>
      </c>
      <c r="G246" t="str">
        <f t="shared" si="22"/>
        <v>50672.370</v>
      </c>
      <c r="H246" s="27">
        <f t="shared" si="23"/>
        <v>9387</v>
      </c>
      <c r="I246" s="58" t="s">
        <v>769</v>
      </c>
      <c r="J246" s="59" t="s">
        <v>770</v>
      </c>
      <c r="K246" s="58">
        <v>9387</v>
      </c>
      <c r="L246" s="58" t="s">
        <v>487</v>
      </c>
      <c r="M246" s="59" t="s">
        <v>153</v>
      </c>
      <c r="N246" s="59"/>
      <c r="O246" s="60" t="s">
        <v>399</v>
      </c>
      <c r="P246" s="60" t="s">
        <v>762</v>
      </c>
    </row>
    <row r="247" spans="1:16" x14ac:dyDescent="0.2">
      <c r="A247" s="27" t="str">
        <f t="shared" si="18"/>
        <v> BBS 118 </v>
      </c>
      <c r="B247" s="2" t="str">
        <f t="shared" si="19"/>
        <v>I</v>
      </c>
      <c r="C247" s="27">
        <f t="shared" si="20"/>
        <v>51024.425000000003</v>
      </c>
      <c r="D247" t="str">
        <f t="shared" si="21"/>
        <v>vis</v>
      </c>
      <c r="E247">
        <f>VLOOKUP(C247,Active!C$21:E$958,3,FALSE)</f>
        <v>9917.010519114825</v>
      </c>
      <c r="F247" s="2" t="s">
        <v>143</v>
      </c>
      <c r="G247" t="str">
        <f t="shared" si="22"/>
        <v>51024.425</v>
      </c>
      <c r="H247" s="27">
        <f t="shared" si="23"/>
        <v>9917</v>
      </c>
      <c r="I247" s="58" t="s">
        <v>771</v>
      </c>
      <c r="J247" s="59" t="s">
        <v>772</v>
      </c>
      <c r="K247" s="58">
        <v>9917</v>
      </c>
      <c r="L247" s="58" t="s">
        <v>203</v>
      </c>
      <c r="M247" s="59" t="s">
        <v>153</v>
      </c>
      <c r="N247" s="59"/>
      <c r="O247" s="60" t="s">
        <v>576</v>
      </c>
      <c r="P247" s="60" t="s">
        <v>773</v>
      </c>
    </row>
    <row r="248" spans="1:16" x14ac:dyDescent="0.2">
      <c r="A248" s="27" t="str">
        <f t="shared" si="18"/>
        <v>OEJV 0074 </v>
      </c>
      <c r="B248" s="2" t="str">
        <f t="shared" si="19"/>
        <v>I</v>
      </c>
      <c r="C248" s="27">
        <f t="shared" si="20"/>
        <v>52106.460400000004</v>
      </c>
      <c r="D248" t="str">
        <f t="shared" si="21"/>
        <v>vis</v>
      </c>
      <c r="E248">
        <f>VLOOKUP(C248,Active!C$21:E$958,3,FALSE)</f>
        <v>11545.997039617103</v>
      </c>
      <c r="F248" s="2" t="s">
        <v>143</v>
      </c>
      <c r="G248" t="str">
        <f t="shared" si="22"/>
        <v>52106.46040</v>
      </c>
      <c r="H248" s="27">
        <f t="shared" si="23"/>
        <v>11546</v>
      </c>
      <c r="I248" s="58" t="s">
        <v>774</v>
      </c>
      <c r="J248" s="59" t="s">
        <v>775</v>
      </c>
      <c r="K248" s="58">
        <v>11546</v>
      </c>
      <c r="L248" s="58" t="s">
        <v>776</v>
      </c>
      <c r="M248" s="59" t="s">
        <v>777</v>
      </c>
      <c r="N248" s="59" t="s">
        <v>143</v>
      </c>
      <c r="O248" s="60" t="s">
        <v>778</v>
      </c>
      <c r="P248" s="61" t="s">
        <v>779</v>
      </c>
    </row>
    <row r="249" spans="1:16" x14ac:dyDescent="0.2">
      <c r="A249" s="27" t="str">
        <f t="shared" si="18"/>
        <v>IBVS 5378 </v>
      </c>
      <c r="B249" s="2" t="str">
        <f t="shared" si="19"/>
        <v>I</v>
      </c>
      <c r="C249" s="27">
        <f t="shared" si="20"/>
        <v>52539.5429</v>
      </c>
      <c r="D249" t="str">
        <f t="shared" si="21"/>
        <v>vis</v>
      </c>
      <c r="E249">
        <f>VLOOKUP(C249,Active!C$21:E$958,3,FALSE)</f>
        <v>12197.995629280087</v>
      </c>
      <c r="F249" s="2" t="s">
        <v>143</v>
      </c>
      <c r="G249" t="str">
        <f t="shared" si="22"/>
        <v>52539.5429</v>
      </c>
      <c r="H249" s="27">
        <f t="shared" si="23"/>
        <v>12198</v>
      </c>
      <c r="I249" s="58" t="s">
        <v>780</v>
      </c>
      <c r="J249" s="59" t="s">
        <v>781</v>
      </c>
      <c r="K249" s="58">
        <v>12198</v>
      </c>
      <c r="L249" s="58" t="s">
        <v>782</v>
      </c>
      <c r="M249" s="59" t="s">
        <v>238</v>
      </c>
      <c r="N249" s="59" t="s">
        <v>239</v>
      </c>
      <c r="O249" s="60" t="s">
        <v>783</v>
      </c>
      <c r="P249" s="61" t="s">
        <v>784</v>
      </c>
    </row>
    <row r="250" spans="1:16" x14ac:dyDescent="0.2">
      <c r="A250" s="27" t="str">
        <f t="shared" si="18"/>
        <v>OEJV 0160 </v>
      </c>
      <c r="B250" s="2" t="str">
        <f t="shared" si="19"/>
        <v>I</v>
      </c>
      <c r="C250" s="27">
        <f t="shared" si="20"/>
        <v>56480.441129999999</v>
      </c>
      <c r="D250" t="str">
        <f t="shared" si="21"/>
        <v>vis</v>
      </c>
      <c r="E250" t="e">
        <f>VLOOKUP(C250,Active!C$21:E$958,3,FALSE)</f>
        <v>#N/A</v>
      </c>
      <c r="F250" s="2" t="s">
        <v>143</v>
      </c>
      <c r="G250" t="str">
        <f t="shared" si="22"/>
        <v>56480.44113</v>
      </c>
      <c r="H250" s="27">
        <f t="shared" si="23"/>
        <v>18131</v>
      </c>
      <c r="I250" s="58" t="s">
        <v>785</v>
      </c>
      <c r="J250" s="59" t="s">
        <v>786</v>
      </c>
      <c r="K250" s="58">
        <v>18131</v>
      </c>
      <c r="L250" s="58" t="s">
        <v>787</v>
      </c>
      <c r="M250" s="59" t="s">
        <v>777</v>
      </c>
      <c r="N250" s="59" t="s">
        <v>145</v>
      </c>
      <c r="O250" s="60" t="s">
        <v>788</v>
      </c>
      <c r="P250" s="61" t="s">
        <v>789</v>
      </c>
    </row>
    <row r="251" spans="1:16" x14ac:dyDescent="0.2">
      <c r="A251" s="27" t="str">
        <f t="shared" si="18"/>
        <v>VSB 47 </v>
      </c>
      <c r="B251" s="2" t="str">
        <f t="shared" si="19"/>
        <v>I</v>
      </c>
      <c r="C251" s="27">
        <f t="shared" si="20"/>
        <v>18424.271000000001</v>
      </c>
      <c r="D251" t="str">
        <f t="shared" si="21"/>
        <v>vis</v>
      </c>
      <c r="E251">
        <f>VLOOKUP(C251,Active!C$21:E$958,3,FALSE)</f>
        <v>-39161.985817140354</v>
      </c>
      <c r="F251" s="2" t="s">
        <v>143</v>
      </c>
      <c r="G251" t="str">
        <f t="shared" si="22"/>
        <v>18424.271</v>
      </c>
      <c r="H251" s="27">
        <f t="shared" si="23"/>
        <v>-39162</v>
      </c>
      <c r="I251" s="58" t="s">
        <v>790</v>
      </c>
      <c r="J251" s="59" t="s">
        <v>791</v>
      </c>
      <c r="K251" s="58">
        <v>-39162</v>
      </c>
      <c r="L251" s="58" t="s">
        <v>163</v>
      </c>
      <c r="M251" s="59" t="s">
        <v>153</v>
      </c>
      <c r="N251" s="59"/>
      <c r="O251" s="60" t="s">
        <v>792</v>
      </c>
      <c r="P251" s="61" t="s">
        <v>43</v>
      </c>
    </row>
    <row r="252" spans="1:16" x14ac:dyDescent="0.2">
      <c r="A252" s="27" t="str">
        <f t="shared" si="18"/>
        <v> AN 184.189 </v>
      </c>
      <c r="B252" s="2" t="str">
        <f t="shared" si="19"/>
        <v>I</v>
      </c>
      <c r="C252" s="27">
        <f t="shared" si="20"/>
        <v>18428.25</v>
      </c>
      <c r="D252" t="str">
        <f t="shared" si="21"/>
        <v>vis</v>
      </c>
      <c r="E252">
        <f>VLOOKUP(C252,Active!C$21:E$958,3,FALSE)</f>
        <v>-39155.995498001925</v>
      </c>
      <c r="F252" s="2" t="s">
        <v>143</v>
      </c>
      <c r="G252" t="str">
        <f t="shared" si="22"/>
        <v>18428.25</v>
      </c>
      <c r="H252" s="27">
        <f t="shared" si="23"/>
        <v>-39156</v>
      </c>
      <c r="I252" s="58" t="s">
        <v>793</v>
      </c>
      <c r="J252" s="59" t="s">
        <v>794</v>
      </c>
      <c r="K252" s="58">
        <v>-39156</v>
      </c>
      <c r="L252" s="58" t="s">
        <v>795</v>
      </c>
      <c r="M252" s="59" t="s">
        <v>153</v>
      </c>
      <c r="N252" s="59"/>
      <c r="O252" s="60" t="s">
        <v>792</v>
      </c>
      <c r="P252" s="60" t="s">
        <v>45</v>
      </c>
    </row>
    <row r="253" spans="1:16" x14ac:dyDescent="0.2">
      <c r="A253" s="27" t="str">
        <f t="shared" si="18"/>
        <v> AN 184.189 </v>
      </c>
      <c r="B253" s="2" t="str">
        <f t="shared" si="19"/>
        <v>I</v>
      </c>
      <c r="C253" s="27">
        <f t="shared" si="20"/>
        <v>18444.22</v>
      </c>
      <c r="D253" t="str">
        <f t="shared" si="21"/>
        <v>vis</v>
      </c>
      <c r="E253">
        <f>VLOOKUP(C253,Active!C$21:E$958,3,FALSE)</f>
        <v>-39131.952925335245</v>
      </c>
      <c r="F253" s="2" t="s">
        <v>143</v>
      </c>
      <c r="G253" t="str">
        <f t="shared" si="22"/>
        <v>18444.22</v>
      </c>
      <c r="H253" s="27">
        <f t="shared" si="23"/>
        <v>-39132</v>
      </c>
      <c r="I253" s="58" t="s">
        <v>796</v>
      </c>
      <c r="J253" s="59" t="s">
        <v>797</v>
      </c>
      <c r="K253" s="58">
        <v>-39132</v>
      </c>
      <c r="L253" s="58" t="s">
        <v>798</v>
      </c>
      <c r="M253" s="59" t="s">
        <v>153</v>
      </c>
      <c r="N253" s="59"/>
      <c r="O253" s="60" t="s">
        <v>792</v>
      </c>
      <c r="P253" s="60" t="s">
        <v>45</v>
      </c>
    </row>
    <row r="254" spans="1:16" x14ac:dyDescent="0.2">
      <c r="A254" s="27" t="str">
        <f t="shared" si="18"/>
        <v> AN 184.189 </v>
      </c>
      <c r="B254" s="2" t="str">
        <f t="shared" si="19"/>
        <v>I</v>
      </c>
      <c r="C254" s="27">
        <f t="shared" si="20"/>
        <v>18448.2</v>
      </c>
      <c r="D254" t="str">
        <f t="shared" si="21"/>
        <v>vis</v>
      </c>
      <c r="E254">
        <f>VLOOKUP(C254,Active!C$21:E$958,3,FALSE)</f>
        <v>-39125.961100713241</v>
      </c>
      <c r="F254" s="2" t="s">
        <v>143</v>
      </c>
      <c r="G254" t="str">
        <f t="shared" si="22"/>
        <v>18448.20</v>
      </c>
      <c r="H254" s="27">
        <f t="shared" si="23"/>
        <v>-39126</v>
      </c>
      <c r="I254" s="58" t="s">
        <v>799</v>
      </c>
      <c r="J254" s="59" t="s">
        <v>800</v>
      </c>
      <c r="K254" s="58">
        <v>-39126</v>
      </c>
      <c r="L254" s="58" t="s">
        <v>798</v>
      </c>
      <c r="M254" s="59" t="s">
        <v>153</v>
      </c>
      <c r="N254" s="59"/>
      <c r="O254" s="60" t="s">
        <v>792</v>
      </c>
      <c r="P254" s="60" t="s">
        <v>45</v>
      </c>
    </row>
    <row r="255" spans="1:16" x14ac:dyDescent="0.2">
      <c r="A255" s="27" t="str">
        <f t="shared" si="18"/>
        <v> AN 184.189 </v>
      </c>
      <c r="B255" s="2" t="str">
        <f t="shared" si="19"/>
        <v>I</v>
      </c>
      <c r="C255" s="27">
        <f t="shared" si="20"/>
        <v>18527.240000000002</v>
      </c>
      <c r="D255" t="str">
        <f t="shared" si="21"/>
        <v>vis</v>
      </c>
      <c r="E255">
        <f>VLOOKUP(C255,Active!C$21:E$958,3,FALSE)</f>
        <v>-39006.96767907426</v>
      </c>
      <c r="F255" s="2" t="s">
        <v>143</v>
      </c>
      <c r="G255" t="str">
        <f t="shared" si="22"/>
        <v>18527.24</v>
      </c>
      <c r="H255" s="27">
        <f t="shared" si="23"/>
        <v>-39007</v>
      </c>
      <c r="I255" s="58" t="s">
        <v>801</v>
      </c>
      <c r="J255" s="59" t="s">
        <v>802</v>
      </c>
      <c r="K255" s="58">
        <v>-39007</v>
      </c>
      <c r="L255" s="58" t="s">
        <v>803</v>
      </c>
      <c r="M255" s="59" t="s">
        <v>153</v>
      </c>
      <c r="N255" s="59"/>
      <c r="O255" s="60" t="s">
        <v>792</v>
      </c>
      <c r="P255" s="60" t="s">
        <v>45</v>
      </c>
    </row>
    <row r="256" spans="1:16" x14ac:dyDescent="0.2">
      <c r="A256" s="27" t="str">
        <f t="shared" si="18"/>
        <v> AN 184.189 </v>
      </c>
      <c r="B256" s="2" t="str">
        <f t="shared" si="19"/>
        <v>I</v>
      </c>
      <c r="C256" s="27">
        <f t="shared" si="20"/>
        <v>18535.22</v>
      </c>
      <c r="D256" t="str">
        <f t="shared" si="21"/>
        <v>vis</v>
      </c>
      <c r="E256">
        <f>VLOOKUP(C256,Active!C$21:E$958,3,FALSE)</f>
        <v>-38994.95392015879</v>
      </c>
      <c r="F256" s="2" t="s">
        <v>143</v>
      </c>
      <c r="G256" t="str">
        <f t="shared" si="22"/>
        <v>18535.22</v>
      </c>
      <c r="H256" s="27">
        <f t="shared" si="23"/>
        <v>-38995</v>
      </c>
      <c r="I256" s="58" t="s">
        <v>804</v>
      </c>
      <c r="J256" s="59" t="s">
        <v>805</v>
      </c>
      <c r="K256" s="58">
        <v>-38995</v>
      </c>
      <c r="L256" s="58" t="s">
        <v>798</v>
      </c>
      <c r="M256" s="59" t="s">
        <v>153</v>
      </c>
      <c r="N256" s="59"/>
      <c r="O256" s="60" t="s">
        <v>792</v>
      </c>
      <c r="P256" s="60" t="s">
        <v>45</v>
      </c>
    </row>
    <row r="257" spans="1:16" x14ac:dyDescent="0.2">
      <c r="A257" s="27" t="str">
        <f t="shared" si="18"/>
        <v> AN 184.189 </v>
      </c>
      <c r="B257" s="2" t="str">
        <f t="shared" si="19"/>
        <v>I</v>
      </c>
      <c r="C257" s="27">
        <f t="shared" si="20"/>
        <v>18561.13</v>
      </c>
      <c r="D257" t="str">
        <f t="shared" si="21"/>
        <v>vis</v>
      </c>
      <c r="E257">
        <f>VLOOKUP(C257,Active!C$21:E$958,3,FALSE)</f>
        <v>-38955.946840772835</v>
      </c>
      <c r="F257" s="2" t="s">
        <v>143</v>
      </c>
      <c r="G257" t="str">
        <f t="shared" si="22"/>
        <v>18561.13</v>
      </c>
      <c r="H257" s="27">
        <f t="shared" si="23"/>
        <v>-38956</v>
      </c>
      <c r="I257" s="58" t="s">
        <v>806</v>
      </c>
      <c r="J257" s="59" t="s">
        <v>807</v>
      </c>
      <c r="K257" s="58">
        <v>-38956</v>
      </c>
      <c r="L257" s="58" t="s">
        <v>808</v>
      </c>
      <c r="M257" s="59" t="s">
        <v>153</v>
      </c>
      <c r="N257" s="59"/>
      <c r="O257" s="60" t="s">
        <v>792</v>
      </c>
      <c r="P257" s="60" t="s">
        <v>45</v>
      </c>
    </row>
    <row r="258" spans="1:16" x14ac:dyDescent="0.2">
      <c r="A258" s="27" t="str">
        <f t="shared" si="18"/>
        <v>VSB 47 </v>
      </c>
      <c r="B258" s="2" t="str">
        <f t="shared" si="19"/>
        <v>I</v>
      </c>
      <c r="C258" s="27">
        <f t="shared" si="20"/>
        <v>18822.169999999998</v>
      </c>
      <c r="D258" t="str">
        <f t="shared" si="21"/>
        <v>vis</v>
      </c>
      <c r="E258">
        <f>VLOOKUP(C258,Active!C$21:E$958,3,FALSE)</f>
        <v>-38562.955408780952</v>
      </c>
      <c r="F258" s="2" t="s">
        <v>143</v>
      </c>
      <c r="G258" t="str">
        <f t="shared" si="22"/>
        <v>18822.17</v>
      </c>
      <c r="H258" s="27">
        <f t="shared" si="23"/>
        <v>-38563</v>
      </c>
      <c r="I258" s="58" t="s">
        <v>809</v>
      </c>
      <c r="J258" s="59" t="s">
        <v>810</v>
      </c>
      <c r="K258" s="58">
        <v>-38563</v>
      </c>
      <c r="L258" s="58" t="s">
        <v>798</v>
      </c>
      <c r="M258" s="59" t="s">
        <v>153</v>
      </c>
      <c r="N258" s="59"/>
      <c r="O258" s="60" t="s">
        <v>792</v>
      </c>
      <c r="P258" s="61" t="s">
        <v>43</v>
      </c>
    </row>
    <row r="259" spans="1:16" x14ac:dyDescent="0.2">
      <c r="A259" s="27" t="str">
        <f t="shared" si="18"/>
        <v>VSB 47 </v>
      </c>
      <c r="B259" s="2" t="str">
        <f t="shared" si="19"/>
        <v>I</v>
      </c>
      <c r="C259" s="27">
        <f t="shared" si="20"/>
        <v>18830.13</v>
      </c>
      <c r="D259" t="str">
        <f t="shared" si="21"/>
        <v>vis</v>
      </c>
      <c r="E259">
        <f>VLOOKUP(C259,Active!C$21:E$958,3,FALSE)</f>
        <v>-38550.971759536937</v>
      </c>
      <c r="F259" s="2" t="s">
        <v>143</v>
      </c>
      <c r="G259" t="str">
        <f t="shared" si="22"/>
        <v>18830.13</v>
      </c>
      <c r="H259" s="27">
        <f t="shared" si="23"/>
        <v>-38551</v>
      </c>
      <c r="I259" s="58" t="s">
        <v>811</v>
      </c>
      <c r="J259" s="59" t="s">
        <v>812</v>
      </c>
      <c r="K259" s="58">
        <v>-38551</v>
      </c>
      <c r="L259" s="58" t="s">
        <v>803</v>
      </c>
      <c r="M259" s="59" t="s">
        <v>153</v>
      </c>
      <c r="N259" s="59"/>
      <c r="O259" s="60" t="s">
        <v>792</v>
      </c>
      <c r="P259" s="61" t="s">
        <v>43</v>
      </c>
    </row>
    <row r="260" spans="1:16" x14ac:dyDescent="0.2">
      <c r="A260" s="27" t="str">
        <f t="shared" si="18"/>
        <v>VSB 47 </v>
      </c>
      <c r="B260" s="2" t="str">
        <f t="shared" si="19"/>
        <v>I</v>
      </c>
      <c r="C260" s="27">
        <f t="shared" si="20"/>
        <v>18970.939999999999</v>
      </c>
      <c r="D260" t="str">
        <f t="shared" si="21"/>
        <v>vis</v>
      </c>
      <c r="E260">
        <f>VLOOKUP(C260,Active!C$21:E$958,3,FALSE)</f>
        <v>-38338.984617571048</v>
      </c>
      <c r="F260" s="2" t="s">
        <v>143</v>
      </c>
      <c r="G260" t="str">
        <f t="shared" si="22"/>
        <v>18970.94</v>
      </c>
      <c r="H260" s="27">
        <f t="shared" si="23"/>
        <v>-38339</v>
      </c>
      <c r="I260" s="58" t="s">
        <v>813</v>
      </c>
      <c r="J260" s="59" t="s">
        <v>814</v>
      </c>
      <c r="K260" s="58">
        <v>-38339</v>
      </c>
      <c r="L260" s="58" t="s">
        <v>815</v>
      </c>
      <c r="M260" s="59" t="s">
        <v>153</v>
      </c>
      <c r="N260" s="59"/>
      <c r="O260" s="60" t="s">
        <v>792</v>
      </c>
      <c r="P260" s="61" t="s">
        <v>43</v>
      </c>
    </row>
    <row r="261" spans="1:16" x14ac:dyDescent="0.2">
      <c r="A261" s="27" t="str">
        <f t="shared" si="18"/>
        <v> AN 202.241 </v>
      </c>
      <c r="B261" s="2" t="str">
        <f t="shared" si="19"/>
        <v>I</v>
      </c>
      <c r="C261" s="27">
        <f t="shared" si="20"/>
        <v>19658.41</v>
      </c>
      <c r="D261" t="str">
        <f t="shared" si="21"/>
        <v>vis</v>
      </c>
      <c r="E261">
        <f>VLOOKUP(C261,Active!C$21:E$958,3,FALSE)</f>
        <v>-37304.009825387999</v>
      </c>
      <c r="F261" s="2" t="s">
        <v>143</v>
      </c>
      <c r="G261" t="str">
        <f t="shared" si="22"/>
        <v>19658.41</v>
      </c>
      <c r="H261" s="27">
        <f t="shared" si="23"/>
        <v>-37304</v>
      </c>
      <c r="I261" s="58" t="s">
        <v>816</v>
      </c>
      <c r="J261" s="59" t="s">
        <v>817</v>
      </c>
      <c r="K261" s="58">
        <v>-37304</v>
      </c>
      <c r="L261" s="58" t="s">
        <v>818</v>
      </c>
      <c r="M261" s="59" t="s">
        <v>153</v>
      </c>
      <c r="N261" s="59"/>
      <c r="O261" s="60" t="s">
        <v>819</v>
      </c>
      <c r="P261" s="60" t="s">
        <v>46</v>
      </c>
    </row>
    <row r="262" spans="1:16" x14ac:dyDescent="0.2">
      <c r="A262" s="27" t="str">
        <f t="shared" si="18"/>
        <v> AN 202.241 </v>
      </c>
      <c r="B262" s="2" t="str">
        <f t="shared" si="19"/>
        <v>II</v>
      </c>
      <c r="C262" s="27">
        <f t="shared" si="20"/>
        <v>19665.349999999999</v>
      </c>
      <c r="D262" t="str">
        <f t="shared" si="21"/>
        <v>vis</v>
      </c>
      <c r="E262">
        <f>VLOOKUP(C262,Active!C$21:E$958,3,FALSE)</f>
        <v>-37293.561769388827</v>
      </c>
      <c r="F262" s="2" t="s">
        <v>143</v>
      </c>
      <c r="G262" t="str">
        <f t="shared" si="22"/>
        <v>19665.35</v>
      </c>
      <c r="H262" s="27">
        <f t="shared" si="23"/>
        <v>-37293.5</v>
      </c>
      <c r="I262" s="58" t="s">
        <v>820</v>
      </c>
      <c r="J262" s="59" t="s">
        <v>821</v>
      </c>
      <c r="K262" s="58">
        <v>-37293.5</v>
      </c>
      <c r="L262" s="58" t="s">
        <v>822</v>
      </c>
      <c r="M262" s="59" t="s">
        <v>153</v>
      </c>
      <c r="N262" s="59"/>
      <c r="O262" s="60" t="s">
        <v>819</v>
      </c>
      <c r="P262" s="60" t="s">
        <v>46</v>
      </c>
    </row>
    <row r="263" spans="1:16" x14ac:dyDescent="0.2">
      <c r="A263" s="27" t="str">
        <f t="shared" si="18"/>
        <v> AN 202.241 </v>
      </c>
      <c r="B263" s="2" t="str">
        <f t="shared" si="19"/>
        <v>I</v>
      </c>
      <c r="C263" s="27">
        <f t="shared" si="20"/>
        <v>19666.38</v>
      </c>
      <c r="D263" t="str">
        <f t="shared" si="21"/>
        <v>vis</v>
      </c>
      <c r="E263">
        <f>VLOOKUP(C263,Active!C$21:E$958,3,FALSE)</f>
        <v>-37292.011121308256</v>
      </c>
      <c r="F263" s="2" t="s">
        <v>143</v>
      </c>
      <c r="G263" t="str">
        <f t="shared" si="22"/>
        <v>19666.38</v>
      </c>
      <c r="H263" s="27">
        <f t="shared" si="23"/>
        <v>-37292</v>
      </c>
      <c r="I263" s="58" t="s">
        <v>823</v>
      </c>
      <c r="J263" s="59" t="s">
        <v>824</v>
      </c>
      <c r="K263" s="58">
        <v>-37292</v>
      </c>
      <c r="L263" s="58" t="s">
        <v>818</v>
      </c>
      <c r="M263" s="59" t="s">
        <v>153</v>
      </c>
      <c r="N263" s="59"/>
      <c r="O263" s="60" t="s">
        <v>819</v>
      </c>
      <c r="P263" s="60" t="s">
        <v>46</v>
      </c>
    </row>
    <row r="264" spans="1:16" x14ac:dyDescent="0.2">
      <c r="A264" s="27" t="str">
        <f t="shared" si="18"/>
        <v> AN 202.241 </v>
      </c>
      <c r="B264" s="2" t="str">
        <f t="shared" si="19"/>
        <v>I</v>
      </c>
      <c r="C264" s="27">
        <f t="shared" si="20"/>
        <v>19666.39</v>
      </c>
      <c r="D264" t="str">
        <f t="shared" si="21"/>
        <v>vis</v>
      </c>
      <c r="E264">
        <f>VLOOKUP(C264,Active!C$21:E$958,3,FALSE)</f>
        <v>-37291.996066472522</v>
      </c>
      <c r="F264" s="2" t="s">
        <v>143</v>
      </c>
      <c r="G264" t="str">
        <f t="shared" si="22"/>
        <v>19666.39</v>
      </c>
      <c r="H264" s="27">
        <f t="shared" si="23"/>
        <v>-37292</v>
      </c>
      <c r="I264" s="58" t="s">
        <v>825</v>
      </c>
      <c r="J264" s="59" t="s">
        <v>826</v>
      </c>
      <c r="K264" s="58">
        <v>-37292</v>
      </c>
      <c r="L264" s="58" t="s">
        <v>795</v>
      </c>
      <c r="M264" s="59" t="s">
        <v>153</v>
      </c>
      <c r="N264" s="59"/>
      <c r="O264" s="60" t="s">
        <v>819</v>
      </c>
      <c r="P264" s="60" t="s">
        <v>46</v>
      </c>
    </row>
    <row r="265" spans="1:16" x14ac:dyDescent="0.2">
      <c r="A265" s="27" t="str">
        <f t="shared" si="18"/>
        <v> AN 202.241 </v>
      </c>
      <c r="B265" s="2" t="str">
        <f t="shared" si="19"/>
        <v>II</v>
      </c>
      <c r="C265" s="27">
        <f t="shared" si="20"/>
        <v>19685.349999999999</v>
      </c>
      <c r="D265" t="str">
        <f t="shared" si="21"/>
        <v>vis</v>
      </c>
      <c r="E265">
        <f>VLOOKUP(C265,Active!C$21:E$958,3,FALSE)</f>
        <v>-37263.452097921472</v>
      </c>
      <c r="F265" s="2" t="s">
        <v>143</v>
      </c>
      <c r="G265" t="str">
        <f t="shared" si="22"/>
        <v>19685.35</v>
      </c>
      <c r="H265" s="27">
        <f t="shared" si="23"/>
        <v>-37263.5</v>
      </c>
      <c r="I265" s="58" t="s">
        <v>827</v>
      </c>
      <c r="J265" s="59" t="s">
        <v>828</v>
      </c>
      <c r="K265" s="58">
        <v>-37263.5</v>
      </c>
      <c r="L265" s="58" t="s">
        <v>798</v>
      </c>
      <c r="M265" s="59" t="s">
        <v>153</v>
      </c>
      <c r="N265" s="59"/>
      <c r="O265" s="60" t="s">
        <v>819</v>
      </c>
      <c r="P265" s="60" t="s">
        <v>46</v>
      </c>
    </row>
    <row r="266" spans="1:16" x14ac:dyDescent="0.2">
      <c r="A266" s="27" t="str">
        <f t="shared" si="18"/>
        <v> AN 202.241 </v>
      </c>
      <c r="B266" s="2" t="str">
        <f t="shared" si="19"/>
        <v>I</v>
      </c>
      <c r="C266" s="27">
        <f t="shared" si="20"/>
        <v>19686.349999999999</v>
      </c>
      <c r="D266" t="str">
        <f t="shared" si="21"/>
        <v>vis</v>
      </c>
      <c r="E266">
        <f>VLOOKUP(C266,Active!C$21:E$958,3,FALSE)</f>
        <v>-37261.946614348104</v>
      </c>
      <c r="F266" s="2" t="s">
        <v>143</v>
      </c>
      <c r="G266" t="str">
        <f t="shared" si="22"/>
        <v>19686.35</v>
      </c>
      <c r="H266" s="27">
        <f t="shared" si="23"/>
        <v>-37262</v>
      </c>
      <c r="I266" s="58" t="s">
        <v>829</v>
      </c>
      <c r="J266" s="59" t="s">
        <v>830</v>
      </c>
      <c r="K266" s="58">
        <v>-37262</v>
      </c>
      <c r="L266" s="58" t="s">
        <v>808</v>
      </c>
      <c r="M266" s="59" t="s">
        <v>153</v>
      </c>
      <c r="N266" s="59"/>
      <c r="O266" s="60" t="s">
        <v>819</v>
      </c>
      <c r="P266" s="60" t="s">
        <v>46</v>
      </c>
    </row>
    <row r="267" spans="1:16" x14ac:dyDescent="0.2">
      <c r="A267" s="27" t="str">
        <f t="shared" ref="A267:A330" si="24">P267</f>
        <v> AN 202.242 </v>
      </c>
      <c r="B267" s="2" t="str">
        <f t="shared" ref="B267:B330" si="25">IF(H267=INT(H267),"I","II")</f>
        <v>I</v>
      </c>
      <c r="C267" s="27">
        <f t="shared" ref="C267:C330" si="26">1*G267</f>
        <v>20024.419000000002</v>
      </c>
      <c r="D267" t="str">
        <f t="shared" ref="D267:D330" si="27">VLOOKUP(F267,I$1:J$5,2,FALSE)</f>
        <v>vis</v>
      </c>
      <c r="E267">
        <f>VLOOKUP(C267,Active!C$21:E$958,3,FALSE)</f>
        <v>-36752.989288183278</v>
      </c>
      <c r="F267" s="2" t="s">
        <v>143</v>
      </c>
      <c r="G267" t="str">
        <f t="shared" ref="G267:G330" si="28">MID(I267,3,LEN(I267)-3)</f>
        <v>20024.419</v>
      </c>
      <c r="H267" s="27">
        <f t="shared" ref="H267:H330" si="29">1*K267</f>
        <v>-36753</v>
      </c>
      <c r="I267" s="58" t="s">
        <v>831</v>
      </c>
      <c r="J267" s="59" t="s">
        <v>832</v>
      </c>
      <c r="K267" s="58">
        <v>-36753</v>
      </c>
      <c r="L267" s="58" t="s">
        <v>203</v>
      </c>
      <c r="M267" s="59" t="s">
        <v>153</v>
      </c>
      <c r="N267" s="59"/>
      <c r="O267" s="60" t="s">
        <v>819</v>
      </c>
      <c r="P267" s="60" t="s">
        <v>48</v>
      </c>
    </row>
    <row r="268" spans="1:16" x14ac:dyDescent="0.2">
      <c r="A268" s="27" t="str">
        <f t="shared" si="24"/>
        <v> AN 202.242 </v>
      </c>
      <c r="B268" s="2" t="str">
        <f t="shared" si="25"/>
        <v>I</v>
      </c>
      <c r="C268" s="27">
        <f t="shared" si="26"/>
        <v>20036.392</v>
      </c>
      <c r="D268" t="str">
        <f t="shared" si="27"/>
        <v>vis</v>
      </c>
      <c r="E268">
        <f>VLOOKUP(C268,Active!C$21:E$958,3,FALSE)</f>
        <v>-36734.964133359354</v>
      </c>
      <c r="F268" s="2" t="s">
        <v>143</v>
      </c>
      <c r="G268" t="str">
        <f t="shared" si="28"/>
        <v>20036.392</v>
      </c>
      <c r="H268" s="27">
        <f t="shared" si="29"/>
        <v>-36735</v>
      </c>
      <c r="I268" s="58" t="s">
        <v>833</v>
      </c>
      <c r="J268" s="59" t="s">
        <v>834</v>
      </c>
      <c r="K268" s="58">
        <v>-36735</v>
      </c>
      <c r="L268" s="58" t="s">
        <v>382</v>
      </c>
      <c r="M268" s="59" t="s">
        <v>153</v>
      </c>
      <c r="N268" s="59"/>
      <c r="O268" s="60" t="s">
        <v>819</v>
      </c>
      <c r="P268" s="60" t="s">
        <v>48</v>
      </c>
    </row>
    <row r="269" spans="1:16" x14ac:dyDescent="0.2">
      <c r="A269" s="27" t="str">
        <f t="shared" si="24"/>
        <v> AN 202.242 </v>
      </c>
      <c r="B269" s="2" t="str">
        <f t="shared" si="25"/>
        <v>I</v>
      </c>
      <c r="C269" s="27">
        <f t="shared" si="26"/>
        <v>20040.370999999999</v>
      </c>
      <c r="D269" t="str">
        <f t="shared" si="27"/>
        <v>vis</v>
      </c>
      <c r="E269">
        <f>VLOOKUP(C269,Active!C$21:E$958,3,FALSE)</f>
        <v>-36728.973814220924</v>
      </c>
      <c r="F269" s="2" t="s">
        <v>143</v>
      </c>
      <c r="G269" t="str">
        <f t="shared" si="28"/>
        <v>20040.371</v>
      </c>
      <c r="H269" s="27">
        <f t="shared" si="29"/>
        <v>-36729</v>
      </c>
      <c r="I269" s="58" t="s">
        <v>835</v>
      </c>
      <c r="J269" s="59" t="s">
        <v>836</v>
      </c>
      <c r="K269" s="58">
        <v>-36729</v>
      </c>
      <c r="L269" s="58" t="s">
        <v>233</v>
      </c>
      <c r="M269" s="59" t="s">
        <v>153</v>
      </c>
      <c r="N269" s="59"/>
      <c r="O269" s="60" t="s">
        <v>819</v>
      </c>
      <c r="P269" s="60" t="s">
        <v>48</v>
      </c>
    </row>
    <row r="270" spans="1:16" x14ac:dyDescent="0.2">
      <c r="A270" s="27" t="str">
        <f t="shared" si="24"/>
        <v> AN 202.242 </v>
      </c>
      <c r="B270" s="2" t="str">
        <f t="shared" si="25"/>
        <v>I</v>
      </c>
      <c r="C270" s="27">
        <f t="shared" si="26"/>
        <v>20054.316999999999</v>
      </c>
      <c r="D270" t="str">
        <f t="shared" si="27"/>
        <v>vis</v>
      </c>
      <c r="E270">
        <f>VLOOKUP(C270,Active!C$21:E$958,3,FALSE)</f>
        <v>-36707.978340306741</v>
      </c>
      <c r="F270" s="2" t="s">
        <v>143</v>
      </c>
      <c r="G270" t="str">
        <f t="shared" si="28"/>
        <v>20054.317</v>
      </c>
      <c r="H270" s="27">
        <f t="shared" si="29"/>
        <v>-36708</v>
      </c>
      <c r="I270" s="58" t="s">
        <v>837</v>
      </c>
      <c r="J270" s="59" t="s">
        <v>838</v>
      </c>
      <c r="K270" s="58">
        <v>-36708</v>
      </c>
      <c r="L270" s="58" t="s">
        <v>179</v>
      </c>
      <c r="M270" s="59" t="s">
        <v>153</v>
      </c>
      <c r="N270" s="59"/>
      <c r="O270" s="60" t="s">
        <v>819</v>
      </c>
      <c r="P270" s="60" t="s">
        <v>48</v>
      </c>
    </row>
    <row r="271" spans="1:16" x14ac:dyDescent="0.2">
      <c r="A271" s="27" t="str">
        <f t="shared" si="24"/>
        <v> AN 202.242 </v>
      </c>
      <c r="B271" s="2" t="str">
        <f t="shared" si="25"/>
        <v>I</v>
      </c>
      <c r="C271" s="27">
        <f t="shared" si="26"/>
        <v>20058.298999999999</v>
      </c>
      <c r="D271" t="str">
        <f t="shared" si="27"/>
        <v>vis</v>
      </c>
      <c r="E271">
        <f>VLOOKUP(C271,Active!C$21:E$958,3,FALSE)</f>
        <v>-36701.983504717587</v>
      </c>
      <c r="F271" s="2" t="s">
        <v>143</v>
      </c>
      <c r="G271" t="str">
        <f t="shared" si="28"/>
        <v>20058.299</v>
      </c>
      <c r="H271" s="27">
        <f t="shared" si="29"/>
        <v>-36702</v>
      </c>
      <c r="I271" s="58" t="s">
        <v>839</v>
      </c>
      <c r="J271" s="59" t="s">
        <v>840</v>
      </c>
      <c r="K271" s="58">
        <v>-36702</v>
      </c>
      <c r="L271" s="58" t="s">
        <v>198</v>
      </c>
      <c r="M271" s="59" t="s">
        <v>153</v>
      </c>
      <c r="N271" s="59"/>
      <c r="O271" s="60" t="s">
        <v>819</v>
      </c>
      <c r="P271" s="60" t="s">
        <v>48</v>
      </c>
    </row>
    <row r="272" spans="1:16" x14ac:dyDescent="0.2">
      <c r="A272" s="27" t="str">
        <f t="shared" si="24"/>
        <v> AN 202.242 </v>
      </c>
      <c r="B272" s="2" t="str">
        <f t="shared" si="25"/>
        <v>I</v>
      </c>
      <c r="C272" s="27">
        <f t="shared" si="26"/>
        <v>20062.289000000001</v>
      </c>
      <c r="D272" t="str">
        <f t="shared" si="27"/>
        <v>vis</v>
      </c>
      <c r="E272">
        <f>VLOOKUP(C272,Active!C$21:E$958,3,FALSE)</f>
        <v>-36695.976625259849</v>
      </c>
      <c r="F272" s="2" t="s">
        <v>143</v>
      </c>
      <c r="G272" t="str">
        <f t="shared" si="28"/>
        <v>20062.289</v>
      </c>
      <c r="H272" s="27">
        <f t="shared" si="29"/>
        <v>-36696</v>
      </c>
      <c r="I272" s="58" t="s">
        <v>841</v>
      </c>
      <c r="J272" s="59" t="s">
        <v>842</v>
      </c>
      <c r="K272" s="58">
        <v>-36696</v>
      </c>
      <c r="L272" s="58" t="s">
        <v>365</v>
      </c>
      <c r="M272" s="59" t="s">
        <v>153</v>
      </c>
      <c r="N272" s="59"/>
      <c r="O272" s="60" t="s">
        <v>819</v>
      </c>
      <c r="P272" s="60" t="s">
        <v>48</v>
      </c>
    </row>
    <row r="273" spans="1:16" x14ac:dyDescent="0.2">
      <c r="A273" s="27" t="str">
        <f t="shared" si="24"/>
        <v> AN 202.242 </v>
      </c>
      <c r="B273" s="2" t="str">
        <f t="shared" si="25"/>
        <v>I</v>
      </c>
      <c r="C273" s="27">
        <f t="shared" si="26"/>
        <v>20064.278999999999</v>
      </c>
      <c r="D273" t="str">
        <f t="shared" si="27"/>
        <v>vis</v>
      </c>
      <c r="E273">
        <f>VLOOKUP(C273,Active!C$21:E$958,3,FALSE)</f>
        <v>-36692.980712948847</v>
      </c>
      <c r="F273" s="2" t="s">
        <v>143</v>
      </c>
      <c r="G273" t="str">
        <f t="shared" si="28"/>
        <v>20064.279</v>
      </c>
      <c r="H273" s="27">
        <f t="shared" si="29"/>
        <v>-36693</v>
      </c>
      <c r="I273" s="58" t="s">
        <v>843</v>
      </c>
      <c r="J273" s="59" t="s">
        <v>844</v>
      </c>
      <c r="K273" s="58">
        <v>-36693</v>
      </c>
      <c r="L273" s="58" t="s">
        <v>172</v>
      </c>
      <c r="M273" s="59" t="s">
        <v>153</v>
      </c>
      <c r="N273" s="59"/>
      <c r="O273" s="60" t="s">
        <v>819</v>
      </c>
      <c r="P273" s="60" t="s">
        <v>48</v>
      </c>
    </row>
    <row r="274" spans="1:16" x14ac:dyDescent="0.2">
      <c r="A274" s="27" t="str">
        <f t="shared" si="24"/>
        <v> AN 202.242 </v>
      </c>
      <c r="B274" s="2" t="str">
        <f t="shared" si="25"/>
        <v>I</v>
      </c>
      <c r="C274" s="27">
        <f t="shared" si="26"/>
        <v>20066.267</v>
      </c>
      <c r="D274" t="str">
        <f t="shared" si="27"/>
        <v>vis</v>
      </c>
      <c r="E274">
        <f>VLOOKUP(C274,Active!C$21:E$958,3,FALSE)</f>
        <v>-36689.987811604995</v>
      </c>
      <c r="F274" s="2" t="s">
        <v>143</v>
      </c>
      <c r="G274" t="str">
        <f t="shared" si="28"/>
        <v>20066.267</v>
      </c>
      <c r="H274" s="27">
        <f t="shared" si="29"/>
        <v>-36690</v>
      </c>
      <c r="I274" s="58" t="s">
        <v>845</v>
      </c>
      <c r="J274" s="59" t="s">
        <v>846</v>
      </c>
      <c r="K274" s="58">
        <v>-36690</v>
      </c>
      <c r="L274" s="58" t="s">
        <v>152</v>
      </c>
      <c r="M274" s="59" t="s">
        <v>153</v>
      </c>
      <c r="N274" s="59"/>
      <c r="O274" s="60" t="s">
        <v>819</v>
      </c>
      <c r="P274" s="60" t="s">
        <v>48</v>
      </c>
    </row>
    <row r="275" spans="1:16" x14ac:dyDescent="0.2">
      <c r="A275" s="27" t="str">
        <f t="shared" si="24"/>
        <v> AN 202.242 </v>
      </c>
      <c r="B275" s="2" t="str">
        <f t="shared" si="25"/>
        <v>I</v>
      </c>
      <c r="C275" s="27">
        <f t="shared" si="26"/>
        <v>20068.258999999998</v>
      </c>
      <c r="D275" t="str">
        <f t="shared" si="27"/>
        <v>vis</v>
      </c>
      <c r="E275">
        <f>VLOOKUP(C275,Active!C$21:E$958,3,FALSE)</f>
        <v>-36686.98888832685</v>
      </c>
      <c r="F275" s="2" t="s">
        <v>143</v>
      </c>
      <c r="G275" t="str">
        <f t="shared" si="28"/>
        <v>20068.259</v>
      </c>
      <c r="H275" s="27">
        <f t="shared" si="29"/>
        <v>-36687</v>
      </c>
      <c r="I275" s="58" t="s">
        <v>847</v>
      </c>
      <c r="J275" s="59" t="s">
        <v>848</v>
      </c>
      <c r="K275" s="58">
        <v>-36687</v>
      </c>
      <c r="L275" s="58" t="s">
        <v>203</v>
      </c>
      <c r="M275" s="59" t="s">
        <v>153</v>
      </c>
      <c r="N275" s="59"/>
      <c r="O275" s="60" t="s">
        <v>819</v>
      </c>
      <c r="P275" s="60" t="s">
        <v>48</v>
      </c>
    </row>
    <row r="276" spans="1:16" x14ac:dyDescent="0.2">
      <c r="A276" s="27" t="str">
        <f t="shared" si="24"/>
        <v> AN 202.242 </v>
      </c>
      <c r="B276" s="2" t="str">
        <f t="shared" si="25"/>
        <v>I</v>
      </c>
      <c r="C276" s="27">
        <f t="shared" si="26"/>
        <v>20070.252</v>
      </c>
      <c r="D276" t="str">
        <f t="shared" si="27"/>
        <v>vis</v>
      </c>
      <c r="E276">
        <f>VLOOKUP(C276,Active!C$21:E$958,3,FALSE)</f>
        <v>-36683.988459565124</v>
      </c>
      <c r="F276" s="2" t="s">
        <v>143</v>
      </c>
      <c r="G276" t="str">
        <f t="shared" si="28"/>
        <v>20070.252</v>
      </c>
      <c r="H276" s="27">
        <f t="shared" si="29"/>
        <v>-36684</v>
      </c>
      <c r="I276" s="58" t="s">
        <v>849</v>
      </c>
      <c r="J276" s="59" t="s">
        <v>850</v>
      </c>
      <c r="K276" s="58">
        <v>-36684</v>
      </c>
      <c r="L276" s="58" t="s">
        <v>152</v>
      </c>
      <c r="M276" s="59" t="s">
        <v>153</v>
      </c>
      <c r="N276" s="59"/>
      <c r="O276" s="60" t="s">
        <v>819</v>
      </c>
      <c r="P276" s="60" t="s">
        <v>48</v>
      </c>
    </row>
    <row r="277" spans="1:16" x14ac:dyDescent="0.2">
      <c r="A277" s="27" t="str">
        <f t="shared" si="24"/>
        <v> AN 202.242 </v>
      </c>
      <c r="B277" s="2" t="str">
        <f t="shared" si="25"/>
        <v>I</v>
      </c>
      <c r="C277" s="27">
        <f t="shared" si="26"/>
        <v>20072.241000000002</v>
      </c>
      <c r="D277" t="str">
        <f t="shared" si="27"/>
        <v>vis</v>
      </c>
      <c r="E277">
        <f>VLOOKUP(C277,Active!C$21:E$958,3,FALSE)</f>
        <v>-36680.994052737689</v>
      </c>
      <c r="F277" s="2" t="s">
        <v>143</v>
      </c>
      <c r="G277" t="str">
        <f t="shared" si="28"/>
        <v>20072.241</v>
      </c>
      <c r="H277" s="27">
        <f t="shared" si="29"/>
        <v>-36681</v>
      </c>
      <c r="I277" s="58" t="s">
        <v>851</v>
      </c>
      <c r="J277" s="59" t="s">
        <v>852</v>
      </c>
      <c r="K277" s="58">
        <v>-36681</v>
      </c>
      <c r="L277" s="58" t="s">
        <v>508</v>
      </c>
      <c r="M277" s="59" t="s">
        <v>153</v>
      </c>
      <c r="N277" s="59"/>
      <c r="O277" s="60" t="s">
        <v>819</v>
      </c>
      <c r="P277" s="60" t="s">
        <v>48</v>
      </c>
    </row>
    <row r="278" spans="1:16" x14ac:dyDescent="0.2">
      <c r="A278" s="27" t="str">
        <f t="shared" si="24"/>
        <v> AN 202.242 </v>
      </c>
      <c r="B278" s="2" t="str">
        <f t="shared" si="25"/>
        <v>I</v>
      </c>
      <c r="C278" s="27">
        <f t="shared" si="26"/>
        <v>20076.226999999999</v>
      </c>
      <c r="D278" t="str">
        <f t="shared" si="27"/>
        <v>vis</v>
      </c>
      <c r="E278">
        <f>VLOOKUP(C278,Active!C$21:E$958,3,FALSE)</f>
        <v>-36674.993195214251</v>
      </c>
      <c r="F278" s="2" t="s">
        <v>143</v>
      </c>
      <c r="G278" t="str">
        <f t="shared" si="28"/>
        <v>20076.227</v>
      </c>
      <c r="H278" s="27">
        <f t="shared" si="29"/>
        <v>-36675</v>
      </c>
      <c r="I278" s="58" t="s">
        <v>853</v>
      </c>
      <c r="J278" s="59" t="s">
        <v>854</v>
      </c>
      <c r="K278" s="58">
        <v>-36675</v>
      </c>
      <c r="L278" s="58" t="s">
        <v>218</v>
      </c>
      <c r="M278" s="59" t="s">
        <v>153</v>
      </c>
      <c r="N278" s="59"/>
      <c r="O278" s="60" t="s">
        <v>819</v>
      </c>
      <c r="P278" s="60" t="s">
        <v>48</v>
      </c>
    </row>
    <row r="279" spans="1:16" x14ac:dyDescent="0.2">
      <c r="A279" s="27" t="str">
        <f t="shared" si="24"/>
        <v> AN 242.14 </v>
      </c>
      <c r="B279" s="2" t="str">
        <f t="shared" si="25"/>
        <v>I</v>
      </c>
      <c r="C279" s="27">
        <f t="shared" si="26"/>
        <v>23913.526999999998</v>
      </c>
      <c r="D279" t="str">
        <f t="shared" si="27"/>
        <v>vis</v>
      </c>
      <c r="E279">
        <f>VLOOKUP(C279,Active!C$21:E$958,3,FALSE)</f>
        <v>-30898.00107913063</v>
      </c>
      <c r="F279" s="2" t="s">
        <v>143</v>
      </c>
      <c r="G279" t="str">
        <f t="shared" si="28"/>
        <v>23913.527</v>
      </c>
      <c r="H279" s="27">
        <f t="shared" si="29"/>
        <v>-30898</v>
      </c>
      <c r="I279" s="58" t="s">
        <v>855</v>
      </c>
      <c r="J279" s="59" t="s">
        <v>856</v>
      </c>
      <c r="K279" s="58">
        <v>-30898</v>
      </c>
      <c r="L279" s="58" t="s">
        <v>476</v>
      </c>
      <c r="M279" s="59" t="s">
        <v>153</v>
      </c>
      <c r="N279" s="59"/>
      <c r="O279" s="60" t="s">
        <v>857</v>
      </c>
      <c r="P279" s="60" t="s">
        <v>49</v>
      </c>
    </row>
    <row r="280" spans="1:16" x14ac:dyDescent="0.2">
      <c r="A280" s="27" t="str">
        <f t="shared" si="24"/>
        <v> AN 242.14 </v>
      </c>
      <c r="B280" s="2" t="str">
        <f t="shared" si="25"/>
        <v>I</v>
      </c>
      <c r="C280" s="27">
        <f t="shared" si="26"/>
        <v>23933.455999999998</v>
      </c>
      <c r="D280" t="str">
        <f t="shared" si="27"/>
        <v>vis</v>
      </c>
      <c r="E280">
        <f>VLOOKUP(C280,Active!C$21:E$958,3,FALSE)</f>
        <v>-30867.998296996986</v>
      </c>
      <c r="F280" s="2" t="s">
        <v>143</v>
      </c>
      <c r="G280" t="str">
        <f t="shared" si="28"/>
        <v>23933.456</v>
      </c>
      <c r="H280" s="27">
        <f t="shared" si="29"/>
        <v>-30868</v>
      </c>
      <c r="I280" s="58" t="s">
        <v>858</v>
      </c>
      <c r="J280" s="59" t="s">
        <v>859</v>
      </c>
      <c r="K280" s="58">
        <v>-30868</v>
      </c>
      <c r="L280" s="58" t="s">
        <v>432</v>
      </c>
      <c r="M280" s="59" t="s">
        <v>153</v>
      </c>
      <c r="N280" s="59"/>
      <c r="O280" s="60" t="s">
        <v>857</v>
      </c>
      <c r="P280" s="60" t="s">
        <v>49</v>
      </c>
    </row>
    <row r="281" spans="1:16" x14ac:dyDescent="0.2">
      <c r="A281" s="27" t="str">
        <f t="shared" si="24"/>
        <v> SAC 4.47 </v>
      </c>
      <c r="B281" s="2" t="str">
        <f t="shared" si="25"/>
        <v>I</v>
      </c>
      <c r="C281" s="27">
        <f t="shared" si="26"/>
        <v>24334.63</v>
      </c>
      <c r="D281" t="str">
        <f t="shared" si="27"/>
        <v>vis</v>
      </c>
      <c r="E281">
        <f>VLOOKUP(C281,Active!C$21:E$958,3,FALSE)</f>
        <v>-30264.037429934797</v>
      </c>
      <c r="F281" s="2" t="s">
        <v>143</v>
      </c>
      <c r="G281" t="str">
        <f t="shared" si="28"/>
        <v>24334.630</v>
      </c>
      <c r="H281" s="27">
        <f t="shared" si="29"/>
        <v>-30264</v>
      </c>
      <c r="I281" s="58" t="s">
        <v>860</v>
      </c>
      <c r="J281" s="59" t="s">
        <v>861</v>
      </c>
      <c r="K281" s="58">
        <v>-30264</v>
      </c>
      <c r="L281" s="58" t="s">
        <v>862</v>
      </c>
      <c r="M281" s="59" t="s">
        <v>153</v>
      </c>
      <c r="N281" s="59"/>
      <c r="O281" s="60" t="s">
        <v>863</v>
      </c>
      <c r="P281" s="60" t="s">
        <v>50</v>
      </c>
    </row>
    <row r="282" spans="1:16" x14ac:dyDescent="0.2">
      <c r="A282" s="27" t="str">
        <f t="shared" si="24"/>
        <v> AAC 3.26 </v>
      </c>
      <c r="B282" s="2" t="str">
        <f t="shared" si="25"/>
        <v>I</v>
      </c>
      <c r="C282" s="27">
        <f t="shared" si="26"/>
        <v>24432.298999999999</v>
      </c>
      <c r="D282" t="str">
        <f t="shared" si="27"/>
        <v>vis</v>
      </c>
      <c r="E282">
        <f>VLOOKUP(C282,Active!C$21:E$958,3,FALSE)</f>
        <v>-30116.998354807554</v>
      </c>
      <c r="F282" s="2" t="s">
        <v>143</v>
      </c>
      <c r="G282" t="str">
        <f t="shared" si="28"/>
        <v>24432.299</v>
      </c>
      <c r="H282" s="27">
        <f t="shared" si="29"/>
        <v>-30117</v>
      </c>
      <c r="I282" s="58" t="s">
        <v>864</v>
      </c>
      <c r="J282" s="59" t="s">
        <v>865</v>
      </c>
      <c r="K282" s="58">
        <v>-30117</v>
      </c>
      <c r="L282" s="58" t="s">
        <v>432</v>
      </c>
      <c r="M282" s="59" t="s">
        <v>153</v>
      </c>
      <c r="N282" s="59"/>
      <c r="O282" s="60" t="s">
        <v>863</v>
      </c>
      <c r="P282" s="60" t="s">
        <v>51</v>
      </c>
    </row>
    <row r="283" spans="1:16" x14ac:dyDescent="0.2">
      <c r="A283" s="27" t="str">
        <f t="shared" si="24"/>
        <v> AAC 3.26 </v>
      </c>
      <c r="B283" s="2" t="str">
        <f t="shared" si="25"/>
        <v>I</v>
      </c>
      <c r="C283" s="27">
        <f t="shared" si="26"/>
        <v>24444.255000000001</v>
      </c>
      <c r="D283" t="str">
        <f t="shared" si="27"/>
        <v>vis</v>
      </c>
      <c r="E283">
        <f>VLOOKUP(C283,Active!C$21:E$958,3,FALSE)</f>
        <v>-30098.99879320437</v>
      </c>
      <c r="F283" s="2" t="s">
        <v>143</v>
      </c>
      <c r="G283" t="str">
        <f t="shared" si="28"/>
        <v>24444.255</v>
      </c>
      <c r="H283" s="27">
        <f t="shared" si="29"/>
        <v>-30099</v>
      </c>
      <c r="I283" s="58" t="s">
        <v>866</v>
      </c>
      <c r="J283" s="59" t="s">
        <v>867</v>
      </c>
      <c r="K283" s="58">
        <v>-30099</v>
      </c>
      <c r="L283" s="58" t="s">
        <v>432</v>
      </c>
      <c r="M283" s="59" t="s">
        <v>153</v>
      </c>
      <c r="N283" s="59"/>
      <c r="O283" s="60" t="s">
        <v>863</v>
      </c>
      <c r="P283" s="60" t="s">
        <v>51</v>
      </c>
    </row>
    <row r="284" spans="1:16" x14ac:dyDescent="0.2">
      <c r="A284" s="27" t="str">
        <f t="shared" si="24"/>
        <v> AAC 3.26 </v>
      </c>
      <c r="B284" s="2" t="str">
        <f t="shared" si="25"/>
        <v>I</v>
      </c>
      <c r="C284" s="27">
        <f t="shared" si="26"/>
        <v>24446.243999999999</v>
      </c>
      <c r="D284" t="str">
        <f t="shared" si="27"/>
        <v>vis</v>
      </c>
      <c r="E284">
        <f>VLOOKUP(C284,Active!C$21:E$958,3,FALSE)</f>
        <v>-30096.004386376946</v>
      </c>
      <c r="F284" s="2" t="s">
        <v>143</v>
      </c>
      <c r="G284" t="str">
        <f t="shared" si="28"/>
        <v>24446.244</v>
      </c>
      <c r="H284" s="27">
        <f t="shared" si="29"/>
        <v>-30096</v>
      </c>
      <c r="I284" s="58" t="s">
        <v>868</v>
      </c>
      <c r="J284" s="59" t="s">
        <v>869</v>
      </c>
      <c r="K284" s="58">
        <v>-30096</v>
      </c>
      <c r="L284" s="58" t="s">
        <v>760</v>
      </c>
      <c r="M284" s="59" t="s">
        <v>153</v>
      </c>
      <c r="N284" s="59"/>
      <c r="O284" s="60" t="s">
        <v>863</v>
      </c>
      <c r="P284" s="60" t="s">
        <v>51</v>
      </c>
    </row>
    <row r="285" spans="1:16" x14ac:dyDescent="0.2">
      <c r="A285" s="27" t="str">
        <f t="shared" si="24"/>
        <v> AAC 3.26 </v>
      </c>
      <c r="B285" s="2" t="str">
        <f t="shared" si="25"/>
        <v>I</v>
      </c>
      <c r="C285" s="27">
        <f t="shared" si="26"/>
        <v>24450.234</v>
      </c>
      <c r="D285" t="str">
        <f t="shared" si="27"/>
        <v>vis</v>
      </c>
      <c r="E285">
        <f>VLOOKUP(C285,Active!C$21:E$958,3,FALSE)</f>
        <v>-30089.997506919204</v>
      </c>
      <c r="F285" s="2" t="s">
        <v>143</v>
      </c>
      <c r="G285" t="str">
        <f t="shared" si="28"/>
        <v>24450.234</v>
      </c>
      <c r="H285" s="27">
        <f t="shared" si="29"/>
        <v>-30090</v>
      </c>
      <c r="I285" s="58" t="s">
        <v>870</v>
      </c>
      <c r="J285" s="59" t="s">
        <v>871</v>
      </c>
      <c r="K285" s="58">
        <v>-30090</v>
      </c>
      <c r="L285" s="58" t="s">
        <v>499</v>
      </c>
      <c r="M285" s="59" t="s">
        <v>153</v>
      </c>
      <c r="N285" s="59"/>
      <c r="O285" s="60" t="s">
        <v>863</v>
      </c>
      <c r="P285" s="60" t="s">
        <v>51</v>
      </c>
    </row>
    <row r="286" spans="1:16" x14ac:dyDescent="0.2">
      <c r="A286" s="27" t="str">
        <f t="shared" si="24"/>
        <v> AAC 3.26 </v>
      </c>
      <c r="B286" s="2" t="str">
        <f t="shared" si="25"/>
        <v>I</v>
      </c>
      <c r="C286" s="27">
        <f t="shared" si="26"/>
        <v>24621.603999999999</v>
      </c>
      <c r="D286" t="str">
        <f t="shared" si="27"/>
        <v>vis</v>
      </c>
      <c r="E286">
        <f>VLOOKUP(C286,Active!C$21:E$958,3,FALSE)</f>
        <v>-29832.002786951194</v>
      </c>
      <c r="F286" s="2" t="s">
        <v>143</v>
      </c>
      <c r="G286" t="str">
        <f t="shared" si="28"/>
        <v>24621.604</v>
      </c>
      <c r="H286" s="27">
        <f t="shared" si="29"/>
        <v>-29832</v>
      </c>
      <c r="I286" s="58" t="s">
        <v>872</v>
      </c>
      <c r="J286" s="59" t="s">
        <v>873</v>
      </c>
      <c r="K286" s="58">
        <v>-29832</v>
      </c>
      <c r="L286" s="58" t="s">
        <v>487</v>
      </c>
      <c r="M286" s="59" t="s">
        <v>153</v>
      </c>
      <c r="N286" s="59"/>
      <c r="O286" s="60" t="s">
        <v>863</v>
      </c>
      <c r="P286" s="60" t="s">
        <v>51</v>
      </c>
    </row>
    <row r="287" spans="1:16" x14ac:dyDescent="0.2">
      <c r="A287" s="27" t="str">
        <f t="shared" si="24"/>
        <v> AAC 3.26 </v>
      </c>
      <c r="B287" s="2" t="str">
        <f t="shared" si="25"/>
        <v>I</v>
      </c>
      <c r="C287" s="27">
        <f t="shared" si="26"/>
        <v>24625.584999999999</v>
      </c>
      <c r="D287" t="str">
        <f t="shared" si="27"/>
        <v>vis</v>
      </c>
      <c r="E287">
        <f>VLOOKUP(C287,Active!C$21:E$958,3,FALSE)</f>
        <v>-29826.009456845619</v>
      </c>
      <c r="F287" s="2" t="s">
        <v>143</v>
      </c>
      <c r="G287" t="str">
        <f t="shared" si="28"/>
        <v>24625.585</v>
      </c>
      <c r="H287" s="27">
        <f t="shared" si="29"/>
        <v>-29826</v>
      </c>
      <c r="I287" s="58" t="s">
        <v>874</v>
      </c>
      <c r="J287" s="59" t="s">
        <v>875</v>
      </c>
      <c r="K287" s="58">
        <v>-29826</v>
      </c>
      <c r="L287" s="58" t="s">
        <v>876</v>
      </c>
      <c r="M287" s="59" t="s">
        <v>153</v>
      </c>
      <c r="N287" s="59"/>
      <c r="O287" s="60" t="s">
        <v>863</v>
      </c>
      <c r="P287" s="60" t="s">
        <v>51</v>
      </c>
    </row>
    <row r="288" spans="1:16" x14ac:dyDescent="0.2">
      <c r="A288" s="27" t="str">
        <f t="shared" si="24"/>
        <v> AAC 3.26 </v>
      </c>
      <c r="B288" s="2" t="str">
        <f t="shared" si="25"/>
        <v>I</v>
      </c>
      <c r="C288" s="27">
        <f t="shared" si="26"/>
        <v>24649.513999999999</v>
      </c>
      <c r="D288" t="str">
        <f t="shared" si="27"/>
        <v>vis</v>
      </c>
      <c r="E288">
        <f>VLOOKUP(C288,Active!C$21:E$958,3,FALSE)</f>
        <v>-29789.984740418506</v>
      </c>
      <c r="F288" s="2" t="s">
        <v>143</v>
      </c>
      <c r="G288" t="str">
        <f t="shared" si="28"/>
        <v>24649.514</v>
      </c>
      <c r="H288" s="27">
        <f t="shared" si="29"/>
        <v>-29790</v>
      </c>
      <c r="I288" s="58" t="s">
        <v>877</v>
      </c>
      <c r="J288" s="59" t="s">
        <v>878</v>
      </c>
      <c r="K288" s="58">
        <v>-29790</v>
      </c>
      <c r="L288" s="58" t="s">
        <v>176</v>
      </c>
      <c r="M288" s="59" t="s">
        <v>153</v>
      </c>
      <c r="N288" s="59"/>
      <c r="O288" s="60" t="s">
        <v>863</v>
      </c>
      <c r="P288" s="60" t="s">
        <v>51</v>
      </c>
    </row>
    <row r="289" spans="1:16" x14ac:dyDescent="0.2">
      <c r="A289" s="27" t="str">
        <f t="shared" si="24"/>
        <v> AAC 3.26 </v>
      </c>
      <c r="B289" s="2" t="str">
        <f t="shared" si="25"/>
        <v>I</v>
      </c>
      <c r="C289" s="27">
        <f t="shared" si="26"/>
        <v>24679.405999999999</v>
      </c>
      <c r="D289" t="str">
        <f t="shared" si="27"/>
        <v>vis</v>
      </c>
      <c r="E289">
        <f>VLOOKUP(C289,Active!C$21:E$958,3,FALSE)</f>
        <v>-29744.9828254434</v>
      </c>
      <c r="F289" s="2" t="s">
        <v>143</v>
      </c>
      <c r="G289" t="str">
        <f t="shared" si="28"/>
        <v>24679.406</v>
      </c>
      <c r="H289" s="27">
        <f t="shared" si="29"/>
        <v>-29745</v>
      </c>
      <c r="I289" s="58" t="s">
        <v>879</v>
      </c>
      <c r="J289" s="59" t="s">
        <v>880</v>
      </c>
      <c r="K289" s="58">
        <v>-29745</v>
      </c>
      <c r="L289" s="58" t="s">
        <v>198</v>
      </c>
      <c r="M289" s="59" t="s">
        <v>153</v>
      </c>
      <c r="N289" s="59"/>
      <c r="O289" s="60" t="s">
        <v>863</v>
      </c>
      <c r="P289" s="60" t="s">
        <v>51</v>
      </c>
    </row>
    <row r="290" spans="1:16" x14ac:dyDescent="0.2">
      <c r="A290" s="27" t="str">
        <f t="shared" si="24"/>
        <v> IODE 4.2.354 </v>
      </c>
      <c r="B290" s="2" t="str">
        <f t="shared" si="25"/>
        <v>I</v>
      </c>
      <c r="C290" s="27">
        <f t="shared" si="26"/>
        <v>24762.428</v>
      </c>
      <c r="D290" t="str">
        <f t="shared" si="27"/>
        <v>vis</v>
      </c>
      <c r="E290">
        <f>VLOOKUP(C290,Active!C$21:E$958,3,FALSE)</f>
        <v>-29619.994568215272</v>
      </c>
      <c r="F290" s="2" t="s">
        <v>143</v>
      </c>
      <c r="G290" t="str">
        <f t="shared" si="28"/>
        <v>24762.428</v>
      </c>
      <c r="H290" s="27">
        <f t="shared" si="29"/>
        <v>-29620</v>
      </c>
      <c r="I290" s="58" t="s">
        <v>881</v>
      </c>
      <c r="J290" s="59" t="s">
        <v>882</v>
      </c>
      <c r="K290" s="58">
        <v>-29620</v>
      </c>
      <c r="L290" s="58" t="s">
        <v>508</v>
      </c>
      <c r="M290" s="59" t="s">
        <v>153</v>
      </c>
      <c r="N290" s="59"/>
      <c r="O290" s="60" t="s">
        <v>883</v>
      </c>
      <c r="P290" s="60" t="s">
        <v>52</v>
      </c>
    </row>
    <row r="291" spans="1:16" x14ac:dyDescent="0.2">
      <c r="A291" s="27" t="str">
        <f t="shared" si="24"/>
        <v> AAC 3.26 </v>
      </c>
      <c r="B291" s="2" t="str">
        <f t="shared" si="25"/>
        <v>I</v>
      </c>
      <c r="C291" s="27">
        <f t="shared" si="26"/>
        <v>24800.288</v>
      </c>
      <c r="D291" t="str">
        <f t="shared" si="27"/>
        <v>vis</v>
      </c>
      <c r="E291">
        <f>VLOOKUP(C291,Active!C$21:E$958,3,FALSE)</f>
        <v>-29562.99696012757</v>
      </c>
      <c r="F291" s="2" t="s">
        <v>143</v>
      </c>
      <c r="G291" t="str">
        <f t="shared" si="28"/>
        <v>24800.288</v>
      </c>
      <c r="H291" s="27">
        <f t="shared" si="29"/>
        <v>-29563</v>
      </c>
      <c r="I291" s="58" t="s">
        <v>884</v>
      </c>
      <c r="J291" s="59" t="s">
        <v>885</v>
      </c>
      <c r="K291" s="58">
        <v>-29563</v>
      </c>
      <c r="L291" s="58" t="s">
        <v>499</v>
      </c>
      <c r="M291" s="59" t="s">
        <v>153</v>
      </c>
      <c r="N291" s="59"/>
      <c r="O291" s="60" t="s">
        <v>863</v>
      </c>
      <c r="P291" s="60" t="s">
        <v>51</v>
      </c>
    </row>
    <row r="292" spans="1:16" x14ac:dyDescent="0.2">
      <c r="A292" s="27" t="str">
        <f t="shared" si="24"/>
        <v> CRAC 26 </v>
      </c>
      <c r="B292" s="2" t="str">
        <f t="shared" si="25"/>
        <v>I</v>
      </c>
      <c r="C292" s="27">
        <f t="shared" si="26"/>
        <v>24814.240000000002</v>
      </c>
      <c r="D292" t="str">
        <f t="shared" si="27"/>
        <v>vis</v>
      </c>
      <c r="E292">
        <f>VLOOKUP(C292,Active!C$21:E$958,3,FALSE)</f>
        <v>-29541.992453311945</v>
      </c>
      <c r="F292" s="2" t="s">
        <v>143</v>
      </c>
      <c r="G292" t="str">
        <f t="shared" si="28"/>
        <v>24814.240</v>
      </c>
      <c r="H292" s="27">
        <f t="shared" si="29"/>
        <v>-29542</v>
      </c>
      <c r="I292" s="58" t="s">
        <v>886</v>
      </c>
      <c r="J292" s="59" t="s">
        <v>887</v>
      </c>
      <c r="K292" s="58">
        <v>-29542</v>
      </c>
      <c r="L292" s="58" t="s">
        <v>218</v>
      </c>
      <c r="M292" s="59" t="s">
        <v>153</v>
      </c>
      <c r="N292" s="59"/>
      <c r="O292" s="60" t="s">
        <v>863</v>
      </c>
      <c r="P292" s="60" t="s">
        <v>53</v>
      </c>
    </row>
    <row r="293" spans="1:16" x14ac:dyDescent="0.2">
      <c r="A293" s="27" t="str">
        <f t="shared" si="24"/>
        <v> AN 242.14 </v>
      </c>
      <c r="B293" s="2" t="str">
        <f t="shared" si="25"/>
        <v>I</v>
      </c>
      <c r="C293" s="27">
        <f t="shared" si="26"/>
        <v>25009.530999999999</v>
      </c>
      <c r="D293" t="str">
        <f t="shared" si="27"/>
        <v>vis</v>
      </c>
      <c r="E293">
        <f>VLOOKUP(C293,Active!C$21:E$958,3,FALSE)</f>
        <v>-29247.98506078541</v>
      </c>
      <c r="F293" s="2" t="s">
        <v>143</v>
      </c>
      <c r="G293" t="str">
        <f t="shared" si="28"/>
        <v>25009.531</v>
      </c>
      <c r="H293" s="27">
        <f t="shared" si="29"/>
        <v>-29248</v>
      </c>
      <c r="I293" s="58" t="s">
        <v>888</v>
      </c>
      <c r="J293" s="59" t="s">
        <v>889</v>
      </c>
      <c r="K293" s="58">
        <v>-29248</v>
      </c>
      <c r="L293" s="58" t="s">
        <v>176</v>
      </c>
      <c r="M293" s="59" t="s">
        <v>153</v>
      </c>
      <c r="N293" s="59"/>
      <c r="O293" s="60" t="s">
        <v>857</v>
      </c>
      <c r="P293" s="60" t="s">
        <v>49</v>
      </c>
    </row>
    <row r="294" spans="1:16" x14ac:dyDescent="0.2">
      <c r="A294" s="27" t="str">
        <f t="shared" si="24"/>
        <v> AN 242.14 </v>
      </c>
      <c r="B294" s="2" t="str">
        <f t="shared" si="25"/>
        <v>I</v>
      </c>
      <c r="C294" s="27">
        <f t="shared" si="26"/>
        <v>25011.517</v>
      </c>
      <c r="D294" t="str">
        <f t="shared" si="27"/>
        <v>vis</v>
      </c>
      <c r="E294">
        <f>VLOOKUP(C294,Active!C$21:E$958,3,FALSE)</f>
        <v>-29244.9951704087</v>
      </c>
      <c r="F294" s="2" t="s">
        <v>143</v>
      </c>
      <c r="G294" t="str">
        <f t="shared" si="28"/>
        <v>25011.517</v>
      </c>
      <c r="H294" s="27">
        <f t="shared" si="29"/>
        <v>-29245</v>
      </c>
      <c r="I294" s="58" t="s">
        <v>890</v>
      </c>
      <c r="J294" s="59" t="s">
        <v>891</v>
      </c>
      <c r="K294" s="58">
        <v>-29245</v>
      </c>
      <c r="L294" s="58" t="s">
        <v>285</v>
      </c>
      <c r="M294" s="59" t="s">
        <v>153</v>
      </c>
      <c r="N294" s="59"/>
      <c r="O294" s="60" t="s">
        <v>857</v>
      </c>
      <c r="P294" s="60" t="s">
        <v>49</v>
      </c>
    </row>
    <row r="295" spans="1:16" x14ac:dyDescent="0.2">
      <c r="A295" s="27" t="str">
        <f t="shared" si="24"/>
        <v> AN 242.14 </v>
      </c>
      <c r="B295" s="2" t="str">
        <f t="shared" si="25"/>
        <v>I</v>
      </c>
      <c r="C295" s="27">
        <f t="shared" si="26"/>
        <v>25013.507000000001</v>
      </c>
      <c r="D295" t="str">
        <f t="shared" si="27"/>
        <v>vis</v>
      </c>
      <c r="E295">
        <f>VLOOKUP(C295,Active!C$21:E$958,3,FALSE)</f>
        <v>-29241.999258097698</v>
      </c>
      <c r="F295" s="2" t="s">
        <v>143</v>
      </c>
      <c r="G295" t="str">
        <f t="shared" si="28"/>
        <v>25013.507</v>
      </c>
      <c r="H295" s="27">
        <f t="shared" si="29"/>
        <v>-29242</v>
      </c>
      <c r="I295" s="58" t="s">
        <v>892</v>
      </c>
      <c r="J295" s="59" t="s">
        <v>893</v>
      </c>
      <c r="K295" s="58">
        <v>-29242</v>
      </c>
      <c r="L295" s="58" t="s">
        <v>405</v>
      </c>
      <c r="M295" s="59" t="s">
        <v>153</v>
      </c>
      <c r="N295" s="59"/>
      <c r="O295" s="60" t="s">
        <v>857</v>
      </c>
      <c r="P295" s="60" t="s">
        <v>49</v>
      </c>
    </row>
    <row r="296" spans="1:16" x14ac:dyDescent="0.2">
      <c r="A296" s="27" t="str">
        <f t="shared" si="24"/>
        <v> AN 242.14 </v>
      </c>
      <c r="B296" s="2" t="str">
        <f t="shared" si="25"/>
        <v>I</v>
      </c>
      <c r="C296" s="27">
        <f t="shared" si="26"/>
        <v>25019.495999999999</v>
      </c>
      <c r="D296" t="str">
        <f t="shared" si="27"/>
        <v>vis</v>
      </c>
      <c r="E296">
        <f>VLOOKUP(C296,Active!C$21:E$958,3,FALSE)</f>
        <v>-29232.982916976802</v>
      </c>
      <c r="F296" s="2" t="s">
        <v>143</v>
      </c>
      <c r="G296" t="str">
        <f t="shared" si="28"/>
        <v>25019.496</v>
      </c>
      <c r="H296" s="27">
        <f t="shared" si="29"/>
        <v>-29233</v>
      </c>
      <c r="I296" s="58" t="s">
        <v>894</v>
      </c>
      <c r="J296" s="59" t="s">
        <v>895</v>
      </c>
      <c r="K296" s="58">
        <v>-29233</v>
      </c>
      <c r="L296" s="58" t="s">
        <v>198</v>
      </c>
      <c r="M296" s="59" t="s">
        <v>153</v>
      </c>
      <c r="N296" s="59"/>
      <c r="O296" s="60" t="s">
        <v>857</v>
      </c>
      <c r="P296" s="60" t="s">
        <v>49</v>
      </c>
    </row>
    <row r="297" spans="1:16" x14ac:dyDescent="0.2">
      <c r="A297" s="27" t="str">
        <f t="shared" si="24"/>
        <v> AN 242.14 </v>
      </c>
      <c r="B297" s="2" t="str">
        <f t="shared" si="25"/>
        <v>I</v>
      </c>
      <c r="C297" s="27">
        <f t="shared" si="26"/>
        <v>25094.417000000001</v>
      </c>
      <c r="D297" t="str">
        <f t="shared" si="27"/>
        <v>vis</v>
      </c>
      <c r="E297">
        <f>VLOOKUP(C297,Active!C$21:E$958,3,FALSE)</f>
        <v>-29120.190582176521</v>
      </c>
      <c r="F297" s="2" t="s">
        <v>143</v>
      </c>
      <c r="G297" t="str">
        <f t="shared" si="28"/>
        <v>25094.417</v>
      </c>
      <c r="H297" s="27">
        <f t="shared" si="29"/>
        <v>-29120</v>
      </c>
      <c r="I297" s="58" t="s">
        <v>896</v>
      </c>
      <c r="J297" s="59" t="s">
        <v>897</v>
      </c>
      <c r="K297" s="58">
        <v>-29120</v>
      </c>
      <c r="L297" s="58" t="s">
        <v>898</v>
      </c>
      <c r="M297" s="59" t="s">
        <v>153</v>
      </c>
      <c r="N297" s="59"/>
      <c r="O297" s="60" t="s">
        <v>857</v>
      </c>
      <c r="P297" s="60" t="s">
        <v>49</v>
      </c>
    </row>
    <row r="298" spans="1:16" x14ac:dyDescent="0.2">
      <c r="A298" s="27" t="str">
        <f t="shared" si="24"/>
        <v> AAC 3.26 </v>
      </c>
      <c r="B298" s="2" t="str">
        <f t="shared" si="25"/>
        <v>I</v>
      </c>
      <c r="C298" s="27">
        <f t="shared" si="26"/>
        <v>25128.43</v>
      </c>
      <c r="D298" t="str">
        <f t="shared" si="27"/>
        <v>vis</v>
      </c>
      <c r="E298">
        <f>VLOOKUP(C298,Active!C$21:E$958,3,FALSE)</f>
        <v>-29068.984569395569</v>
      </c>
      <c r="F298" s="2" t="s">
        <v>143</v>
      </c>
      <c r="G298" t="str">
        <f t="shared" si="28"/>
        <v>25128.430</v>
      </c>
      <c r="H298" s="27">
        <f t="shared" si="29"/>
        <v>-29069</v>
      </c>
      <c r="I298" s="58" t="s">
        <v>899</v>
      </c>
      <c r="J298" s="59" t="s">
        <v>900</v>
      </c>
      <c r="K298" s="58">
        <v>-29069</v>
      </c>
      <c r="L298" s="58" t="s">
        <v>176</v>
      </c>
      <c r="M298" s="59" t="s">
        <v>153</v>
      </c>
      <c r="N298" s="59"/>
      <c r="O298" s="60" t="s">
        <v>863</v>
      </c>
      <c r="P298" s="60" t="s">
        <v>51</v>
      </c>
    </row>
    <row r="299" spans="1:16" x14ac:dyDescent="0.2">
      <c r="A299" s="27" t="str">
        <f t="shared" si="24"/>
        <v> AAC 3.26 </v>
      </c>
      <c r="B299" s="2" t="str">
        <f t="shared" si="25"/>
        <v>I</v>
      </c>
      <c r="C299" s="27">
        <f t="shared" si="26"/>
        <v>25186.219000000001</v>
      </c>
      <c r="D299" t="str">
        <f t="shared" si="27"/>
        <v>vis</v>
      </c>
      <c r="E299">
        <f>VLOOKUP(C299,Active!C$21:E$958,3,FALSE)</f>
        <v>-28981.984179174226</v>
      </c>
      <c r="F299" s="2" t="s">
        <v>143</v>
      </c>
      <c r="G299" t="str">
        <f t="shared" si="28"/>
        <v>25186.219</v>
      </c>
      <c r="H299" s="27">
        <f t="shared" si="29"/>
        <v>-28982</v>
      </c>
      <c r="I299" s="58" t="s">
        <v>901</v>
      </c>
      <c r="J299" s="59" t="s">
        <v>902</v>
      </c>
      <c r="K299" s="58">
        <v>-28982</v>
      </c>
      <c r="L299" s="58" t="s">
        <v>198</v>
      </c>
      <c r="M299" s="59" t="s">
        <v>153</v>
      </c>
      <c r="N299" s="59"/>
      <c r="O299" s="60" t="s">
        <v>863</v>
      </c>
      <c r="P299" s="60" t="s">
        <v>51</v>
      </c>
    </row>
    <row r="300" spans="1:16" x14ac:dyDescent="0.2">
      <c r="A300" s="27" t="str">
        <f t="shared" si="24"/>
        <v> AAC 3.26 </v>
      </c>
      <c r="B300" s="2" t="str">
        <f t="shared" si="25"/>
        <v>I</v>
      </c>
      <c r="C300" s="27">
        <f t="shared" si="26"/>
        <v>25411.393</v>
      </c>
      <c r="D300" t="str">
        <f t="shared" si="27"/>
        <v>vis</v>
      </c>
      <c r="E300">
        <f>VLOOKUP(C300,Active!C$21:E$958,3,FALSE)</f>
        <v>-28642.988421024744</v>
      </c>
      <c r="F300" s="2" t="s">
        <v>143</v>
      </c>
      <c r="G300" t="str">
        <f t="shared" si="28"/>
        <v>25411.393</v>
      </c>
      <c r="H300" s="27">
        <f t="shared" si="29"/>
        <v>-28643</v>
      </c>
      <c r="I300" s="58" t="s">
        <v>903</v>
      </c>
      <c r="J300" s="59" t="s">
        <v>904</v>
      </c>
      <c r="K300" s="58">
        <v>-28643</v>
      </c>
      <c r="L300" s="58" t="s">
        <v>152</v>
      </c>
      <c r="M300" s="59" t="s">
        <v>153</v>
      </c>
      <c r="N300" s="59"/>
      <c r="O300" s="60" t="s">
        <v>863</v>
      </c>
      <c r="P300" s="60" t="s">
        <v>51</v>
      </c>
    </row>
    <row r="301" spans="1:16" x14ac:dyDescent="0.2">
      <c r="A301" s="27" t="str">
        <f t="shared" si="24"/>
        <v> NNVS 3 </v>
      </c>
      <c r="B301" s="2" t="str">
        <f t="shared" si="25"/>
        <v>I</v>
      </c>
      <c r="C301" s="27">
        <f t="shared" si="26"/>
        <v>25416.04</v>
      </c>
      <c r="D301" t="str">
        <f t="shared" si="27"/>
        <v>vis</v>
      </c>
      <c r="E301">
        <f>VLOOKUP(C301,Active!C$21:E$958,3,FALSE)</f>
        <v>-28635.992438859303</v>
      </c>
      <c r="F301" s="2" t="s">
        <v>143</v>
      </c>
      <c r="G301" t="str">
        <f t="shared" si="28"/>
        <v>25416.040</v>
      </c>
      <c r="H301" s="27">
        <f t="shared" si="29"/>
        <v>-28636</v>
      </c>
      <c r="I301" s="58" t="s">
        <v>905</v>
      </c>
      <c r="J301" s="59" t="s">
        <v>906</v>
      </c>
      <c r="K301" s="58">
        <v>-28636</v>
      </c>
      <c r="L301" s="58" t="s">
        <v>218</v>
      </c>
      <c r="M301" s="59" t="s">
        <v>153</v>
      </c>
      <c r="N301" s="59"/>
      <c r="O301" s="60" t="s">
        <v>907</v>
      </c>
      <c r="P301" s="60" t="s">
        <v>54</v>
      </c>
    </row>
    <row r="302" spans="1:16" x14ac:dyDescent="0.2">
      <c r="A302" s="27" t="str">
        <f t="shared" si="24"/>
        <v> NNVS 3 </v>
      </c>
      <c r="B302" s="2" t="str">
        <f t="shared" si="25"/>
        <v>I</v>
      </c>
      <c r="C302" s="27">
        <f t="shared" si="26"/>
        <v>25416.706999999999</v>
      </c>
      <c r="D302" t="str">
        <f t="shared" si="27"/>
        <v>vis</v>
      </c>
      <c r="E302">
        <f>VLOOKUP(C302,Active!C$21:E$958,3,FALSE)</f>
        <v>-28634.988281315869</v>
      </c>
      <c r="F302" s="2" t="s">
        <v>143</v>
      </c>
      <c r="G302" t="str">
        <f t="shared" si="28"/>
        <v>25416.707</v>
      </c>
      <c r="H302" s="27">
        <f t="shared" si="29"/>
        <v>-28635</v>
      </c>
      <c r="I302" s="58" t="s">
        <v>908</v>
      </c>
      <c r="J302" s="59" t="s">
        <v>909</v>
      </c>
      <c r="K302" s="58">
        <v>-28635</v>
      </c>
      <c r="L302" s="58" t="s">
        <v>152</v>
      </c>
      <c r="M302" s="59" t="s">
        <v>153</v>
      </c>
      <c r="N302" s="59"/>
      <c r="O302" s="60" t="s">
        <v>907</v>
      </c>
      <c r="P302" s="60" t="s">
        <v>54</v>
      </c>
    </row>
    <row r="303" spans="1:16" x14ac:dyDescent="0.2">
      <c r="A303" s="27" t="str">
        <f t="shared" si="24"/>
        <v> AN 242.14 </v>
      </c>
      <c r="B303" s="2" t="str">
        <f t="shared" si="25"/>
        <v>I</v>
      </c>
      <c r="C303" s="27">
        <f t="shared" si="26"/>
        <v>25502.381000000001</v>
      </c>
      <c r="D303" t="str">
        <f t="shared" si="27"/>
        <v>vis</v>
      </c>
      <c r="E303">
        <f>VLOOKUP(C303,Active!C$21:E$958,3,FALSE)</f>
        <v>-28506.007481651166</v>
      </c>
      <c r="F303" s="2" t="s">
        <v>143</v>
      </c>
      <c r="G303" t="str">
        <f t="shared" si="28"/>
        <v>25502.381</v>
      </c>
      <c r="H303" s="27">
        <f t="shared" si="29"/>
        <v>-28506</v>
      </c>
      <c r="I303" s="58" t="s">
        <v>910</v>
      </c>
      <c r="J303" s="59" t="s">
        <v>911</v>
      </c>
      <c r="K303" s="58">
        <v>-28506</v>
      </c>
      <c r="L303" s="58" t="s">
        <v>716</v>
      </c>
      <c r="M303" s="59" t="s">
        <v>153</v>
      </c>
      <c r="N303" s="59"/>
      <c r="O303" s="60" t="s">
        <v>857</v>
      </c>
      <c r="P303" s="60" t="s">
        <v>49</v>
      </c>
    </row>
    <row r="304" spans="1:16" x14ac:dyDescent="0.2">
      <c r="A304" s="27" t="str">
        <f t="shared" si="24"/>
        <v> AAC 3.26 </v>
      </c>
      <c r="B304" s="2" t="str">
        <f t="shared" si="25"/>
        <v>I</v>
      </c>
      <c r="C304" s="27">
        <f t="shared" si="26"/>
        <v>25506.366000000002</v>
      </c>
      <c r="D304" t="str">
        <f t="shared" si="27"/>
        <v>vis</v>
      </c>
      <c r="E304">
        <f>VLOOKUP(C304,Active!C$21:E$958,3,FALSE)</f>
        <v>-28500.008129611299</v>
      </c>
      <c r="F304" s="2" t="s">
        <v>143</v>
      </c>
      <c r="G304" t="str">
        <f t="shared" si="28"/>
        <v>25506.366</v>
      </c>
      <c r="H304" s="27">
        <f t="shared" si="29"/>
        <v>-28500</v>
      </c>
      <c r="I304" s="58" t="s">
        <v>912</v>
      </c>
      <c r="J304" s="59" t="s">
        <v>913</v>
      </c>
      <c r="K304" s="58">
        <v>-28500</v>
      </c>
      <c r="L304" s="58" t="s">
        <v>716</v>
      </c>
      <c r="M304" s="59" t="s">
        <v>153</v>
      </c>
      <c r="N304" s="59"/>
      <c r="O304" s="60" t="s">
        <v>863</v>
      </c>
      <c r="P304" s="60" t="s">
        <v>51</v>
      </c>
    </row>
    <row r="305" spans="1:16" x14ac:dyDescent="0.2">
      <c r="A305" s="27" t="str">
        <f t="shared" si="24"/>
        <v> AN 242.14 </v>
      </c>
      <c r="B305" s="2" t="str">
        <f t="shared" si="25"/>
        <v>I</v>
      </c>
      <c r="C305" s="27">
        <f t="shared" si="26"/>
        <v>25506.370999999999</v>
      </c>
      <c r="D305" t="str">
        <f t="shared" si="27"/>
        <v>vis</v>
      </c>
      <c r="E305">
        <f>VLOOKUP(C305,Active!C$21:E$958,3,FALSE)</f>
        <v>-28500.000602193435</v>
      </c>
      <c r="F305" s="2" t="s">
        <v>143</v>
      </c>
      <c r="G305" t="str">
        <f t="shared" si="28"/>
        <v>25506.371</v>
      </c>
      <c r="H305" s="27">
        <f t="shared" si="29"/>
        <v>-28500</v>
      </c>
      <c r="I305" s="58" t="s">
        <v>914</v>
      </c>
      <c r="J305" s="59" t="s">
        <v>915</v>
      </c>
      <c r="K305" s="58">
        <v>-28500</v>
      </c>
      <c r="L305" s="58" t="s">
        <v>568</v>
      </c>
      <c r="M305" s="59" t="s">
        <v>153</v>
      </c>
      <c r="N305" s="59"/>
      <c r="O305" s="60" t="s">
        <v>857</v>
      </c>
      <c r="P305" s="60" t="s">
        <v>49</v>
      </c>
    </row>
    <row r="306" spans="1:16" x14ac:dyDescent="0.2">
      <c r="A306" s="27" t="str">
        <f t="shared" si="24"/>
        <v> AN 242.14 </v>
      </c>
      <c r="B306" s="2" t="str">
        <f t="shared" si="25"/>
        <v>I</v>
      </c>
      <c r="C306" s="27">
        <f t="shared" si="26"/>
        <v>25510.353999999999</v>
      </c>
      <c r="D306" t="str">
        <f t="shared" si="27"/>
        <v>vis</v>
      </c>
      <c r="E306">
        <f>VLOOKUP(C306,Active!C$21:E$958,3,FALSE)</f>
        <v>-28494.00426112071</v>
      </c>
      <c r="F306" s="2" t="s">
        <v>143</v>
      </c>
      <c r="G306" t="str">
        <f t="shared" si="28"/>
        <v>25510.354</v>
      </c>
      <c r="H306" s="27">
        <f t="shared" si="29"/>
        <v>-28494</v>
      </c>
      <c r="I306" s="58" t="s">
        <v>916</v>
      </c>
      <c r="J306" s="59" t="s">
        <v>917</v>
      </c>
      <c r="K306" s="58">
        <v>-28494</v>
      </c>
      <c r="L306" s="58" t="s">
        <v>760</v>
      </c>
      <c r="M306" s="59" t="s">
        <v>153</v>
      </c>
      <c r="N306" s="59"/>
      <c r="O306" s="60" t="s">
        <v>857</v>
      </c>
      <c r="P306" s="60" t="s">
        <v>49</v>
      </c>
    </row>
    <row r="307" spans="1:16" x14ac:dyDescent="0.2">
      <c r="A307" s="27" t="str">
        <f t="shared" si="24"/>
        <v> AN 242.14 </v>
      </c>
      <c r="B307" s="2" t="str">
        <f t="shared" si="25"/>
        <v>I</v>
      </c>
      <c r="C307" s="27">
        <f t="shared" si="26"/>
        <v>25534.276000000002</v>
      </c>
      <c r="D307" t="str">
        <f t="shared" si="27"/>
        <v>vis</v>
      </c>
      <c r="E307">
        <f>VLOOKUP(C307,Active!C$21:E$958,3,FALSE)</f>
        <v>-28457.990083078606</v>
      </c>
      <c r="F307" s="2" t="s">
        <v>143</v>
      </c>
      <c r="G307" t="str">
        <f t="shared" si="28"/>
        <v>25534.276</v>
      </c>
      <c r="H307" s="27">
        <f t="shared" si="29"/>
        <v>-28458</v>
      </c>
      <c r="I307" s="58" t="s">
        <v>918</v>
      </c>
      <c r="J307" s="59" t="s">
        <v>919</v>
      </c>
      <c r="K307" s="58">
        <v>-28458</v>
      </c>
      <c r="L307" s="58" t="s">
        <v>203</v>
      </c>
      <c r="M307" s="59" t="s">
        <v>153</v>
      </c>
      <c r="N307" s="59"/>
      <c r="O307" s="60" t="s">
        <v>857</v>
      </c>
      <c r="P307" s="60" t="s">
        <v>49</v>
      </c>
    </row>
    <row r="308" spans="1:16" x14ac:dyDescent="0.2">
      <c r="A308" s="27" t="str">
        <f t="shared" si="24"/>
        <v> AAC 3.26 </v>
      </c>
      <c r="B308" s="2" t="str">
        <f t="shared" si="25"/>
        <v>I</v>
      </c>
      <c r="C308" s="27">
        <f t="shared" si="26"/>
        <v>25540.240000000002</v>
      </c>
      <c r="D308" t="str">
        <f t="shared" si="27"/>
        <v>vis</v>
      </c>
      <c r="E308">
        <f>VLOOKUP(C308,Active!C$21:E$958,3,FALSE)</f>
        <v>-28449.011379047042</v>
      </c>
      <c r="F308" s="2" t="s">
        <v>143</v>
      </c>
      <c r="G308" t="str">
        <f t="shared" si="28"/>
        <v>25540.240</v>
      </c>
      <c r="H308" s="27">
        <f t="shared" si="29"/>
        <v>-28449</v>
      </c>
      <c r="I308" s="58" t="s">
        <v>920</v>
      </c>
      <c r="J308" s="59" t="s">
        <v>921</v>
      </c>
      <c r="K308" s="58">
        <v>-28449</v>
      </c>
      <c r="L308" s="58" t="s">
        <v>922</v>
      </c>
      <c r="M308" s="59" t="s">
        <v>153</v>
      </c>
      <c r="N308" s="59"/>
      <c r="O308" s="60" t="s">
        <v>863</v>
      </c>
      <c r="P308" s="60" t="s">
        <v>51</v>
      </c>
    </row>
    <row r="309" spans="1:16" x14ac:dyDescent="0.2">
      <c r="A309" s="27" t="str">
        <f t="shared" si="24"/>
        <v> AAC 3.26 </v>
      </c>
      <c r="B309" s="2" t="str">
        <f t="shared" si="25"/>
        <v>I</v>
      </c>
      <c r="C309" s="27">
        <f t="shared" si="26"/>
        <v>25719.59</v>
      </c>
      <c r="D309" t="str">
        <f t="shared" si="27"/>
        <v>vis</v>
      </c>
      <c r="E309">
        <f>VLOOKUP(C309,Active!C$21:E$958,3,FALSE)</f>
        <v>-28179.002900163559</v>
      </c>
      <c r="F309" s="2" t="s">
        <v>143</v>
      </c>
      <c r="G309" t="str">
        <f t="shared" si="28"/>
        <v>25719.590</v>
      </c>
      <c r="H309" s="27">
        <f t="shared" si="29"/>
        <v>-28179</v>
      </c>
      <c r="I309" s="58" t="s">
        <v>923</v>
      </c>
      <c r="J309" s="59" t="s">
        <v>924</v>
      </c>
      <c r="K309" s="58">
        <v>-28179</v>
      </c>
      <c r="L309" s="58" t="s">
        <v>487</v>
      </c>
      <c r="M309" s="59" t="s">
        <v>153</v>
      </c>
      <c r="N309" s="59"/>
      <c r="O309" s="60" t="s">
        <v>863</v>
      </c>
      <c r="P309" s="60" t="s">
        <v>51</v>
      </c>
    </row>
    <row r="310" spans="1:16" x14ac:dyDescent="0.2">
      <c r="A310" s="27" t="str">
        <f t="shared" si="24"/>
        <v> AAC 3.26 </v>
      </c>
      <c r="B310" s="2" t="str">
        <f t="shared" si="25"/>
        <v>I</v>
      </c>
      <c r="C310" s="27">
        <f t="shared" si="26"/>
        <v>25759.445</v>
      </c>
      <c r="D310" t="str">
        <f t="shared" si="27"/>
        <v>vis</v>
      </c>
      <c r="E310">
        <f>VLOOKUP(C310,Active!C$21:E$958,3,FALSE)</f>
        <v>-28119.001852346992</v>
      </c>
      <c r="F310" s="2" t="s">
        <v>143</v>
      </c>
      <c r="G310" t="str">
        <f t="shared" si="28"/>
        <v>25759.445</v>
      </c>
      <c r="H310" s="27">
        <f t="shared" si="29"/>
        <v>-28119</v>
      </c>
      <c r="I310" s="58" t="s">
        <v>925</v>
      </c>
      <c r="J310" s="59" t="s">
        <v>926</v>
      </c>
      <c r="K310" s="58">
        <v>-28119</v>
      </c>
      <c r="L310" s="58" t="s">
        <v>476</v>
      </c>
      <c r="M310" s="59" t="s">
        <v>153</v>
      </c>
      <c r="N310" s="59"/>
      <c r="O310" s="60" t="s">
        <v>863</v>
      </c>
      <c r="P310" s="60" t="s">
        <v>51</v>
      </c>
    </row>
    <row r="311" spans="1:16" x14ac:dyDescent="0.2">
      <c r="A311" s="27" t="str">
        <f t="shared" si="24"/>
        <v> AN 242.14 </v>
      </c>
      <c r="B311" s="2" t="str">
        <f t="shared" si="25"/>
        <v>I</v>
      </c>
      <c r="C311" s="27">
        <f t="shared" si="26"/>
        <v>25759.453000000001</v>
      </c>
      <c r="D311" t="str">
        <f t="shared" si="27"/>
        <v>vis</v>
      </c>
      <c r="E311">
        <f>VLOOKUP(C311,Active!C$21:E$958,3,FALSE)</f>
        <v>-28118.989808478404</v>
      </c>
      <c r="F311" s="2" t="s">
        <v>143</v>
      </c>
      <c r="G311" t="str">
        <f t="shared" si="28"/>
        <v>25759.453</v>
      </c>
      <c r="H311" s="27">
        <f t="shared" si="29"/>
        <v>-28119</v>
      </c>
      <c r="I311" s="58" t="s">
        <v>927</v>
      </c>
      <c r="J311" s="59" t="s">
        <v>928</v>
      </c>
      <c r="K311" s="58">
        <v>-28119</v>
      </c>
      <c r="L311" s="58" t="s">
        <v>203</v>
      </c>
      <c r="M311" s="59" t="s">
        <v>153</v>
      </c>
      <c r="N311" s="59"/>
      <c r="O311" s="60" t="s">
        <v>857</v>
      </c>
      <c r="P311" s="60" t="s">
        <v>49</v>
      </c>
    </row>
    <row r="312" spans="1:16" x14ac:dyDescent="0.2">
      <c r="A312" s="27" t="str">
        <f t="shared" si="24"/>
        <v> AN 242.14 </v>
      </c>
      <c r="B312" s="2" t="str">
        <f t="shared" si="25"/>
        <v>I</v>
      </c>
      <c r="C312" s="27">
        <f t="shared" si="26"/>
        <v>25808.606</v>
      </c>
      <c r="D312" t="str">
        <f t="shared" si="27"/>
        <v>vis</v>
      </c>
      <c r="E312">
        <f>VLOOKUP(C312,Active!C$21:E$958,3,FALSE)</f>
        <v>-28044.990774396665</v>
      </c>
      <c r="F312" s="2" t="s">
        <v>143</v>
      </c>
      <c r="G312" t="str">
        <f t="shared" si="28"/>
        <v>25808.606</v>
      </c>
      <c r="H312" s="27">
        <f t="shared" si="29"/>
        <v>-28045</v>
      </c>
      <c r="I312" s="58" t="s">
        <v>929</v>
      </c>
      <c r="J312" s="59" t="s">
        <v>930</v>
      </c>
      <c r="K312" s="58">
        <v>-28045</v>
      </c>
      <c r="L312" s="58" t="s">
        <v>158</v>
      </c>
      <c r="M312" s="59" t="s">
        <v>153</v>
      </c>
      <c r="N312" s="59"/>
      <c r="O312" s="60" t="s">
        <v>857</v>
      </c>
      <c r="P312" s="60" t="s">
        <v>49</v>
      </c>
    </row>
    <row r="313" spans="1:16" x14ac:dyDescent="0.2">
      <c r="A313" s="27" t="str">
        <f t="shared" si="24"/>
        <v> AN 242.14 </v>
      </c>
      <c r="B313" s="2" t="str">
        <f t="shared" si="25"/>
        <v>I</v>
      </c>
      <c r="C313" s="27">
        <f t="shared" si="26"/>
        <v>25816.585999999999</v>
      </c>
      <c r="D313" t="str">
        <f t="shared" si="27"/>
        <v>vis</v>
      </c>
      <c r="E313">
        <f>VLOOKUP(C313,Active!C$21:E$958,3,FALSE)</f>
        <v>-28032.977015481192</v>
      </c>
      <c r="F313" s="2" t="s">
        <v>143</v>
      </c>
      <c r="G313" t="str">
        <f t="shared" si="28"/>
        <v>25816.586</v>
      </c>
      <c r="H313" s="27">
        <f t="shared" si="29"/>
        <v>-28033</v>
      </c>
      <c r="I313" s="58" t="s">
        <v>931</v>
      </c>
      <c r="J313" s="59" t="s">
        <v>932</v>
      </c>
      <c r="K313" s="58">
        <v>-28033</v>
      </c>
      <c r="L313" s="58" t="s">
        <v>212</v>
      </c>
      <c r="M313" s="59" t="s">
        <v>153</v>
      </c>
      <c r="N313" s="59"/>
      <c r="O313" s="60" t="s">
        <v>857</v>
      </c>
      <c r="P313" s="60" t="s">
        <v>49</v>
      </c>
    </row>
    <row r="314" spans="1:16" x14ac:dyDescent="0.2">
      <c r="A314" s="27" t="str">
        <f t="shared" si="24"/>
        <v> AN 242.14 </v>
      </c>
      <c r="B314" s="2" t="str">
        <f t="shared" si="25"/>
        <v>I</v>
      </c>
      <c r="C314" s="27">
        <f t="shared" si="26"/>
        <v>25826.548999999999</v>
      </c>
      <c r="D314" t="str">
        <f t="shared" si="27"/>
        <v>vis</v>
      </c>
      <c r="E314">
        <f>VLOOKUP(C314,Active!C$21:E$958,3,FALSE)</f>
        <v>-28017.977882639731</v>
      </c>
      <c r="F314" s="2" t="s">
        <v>143</v>
      </c>
      <c r="G314" t="str">
        <f t="shared" si="28"/>
        <v>25826.549</v>
      </c>
      <c r="H314" s="27">
        <f t="shared" si="29"/>
        <v>-28018</v>
      </c>
      <c r="I314" s="58" t="s">
        <v>933</v>
      </c>
      <c r="J314" s="59" t="s">
        <v>934</v>
      </c>
      <c r="K314" s="58">
        <v>-28018</v>
      </c>
      <c r="L314" s="58" t="s">
        <v>212</v>
      </c>
      <c r="M314" s="59" t="s">
        <v>153</v>
      </c>
      <c r="N314" s="59"/>
      <c r="O314" s="60" t="s">
        <v>857</v>
      </c>
      <c r="P314" s="60" t="s">
        <v>49</v>
      </c>
    </row>
    <row r="315" spans="1:16" x14ac:dyDescent="0.2">
      <c r="A315" s="27" t="str">
        <f t="shared" si="24"/>
        <v> AN 242.14 </v>
      </c>
      <c r="B315" s="2" t="str">
        <f t="shared" si="25"/>
        <v>I</v>
      </c>
      <c r="C315" s="27">
        <f t="shared" si="26"/>
        <v>25834.52</v>
      </c>
      <c r="D315" t="str">
        <f t="shared" si="27"/>
        <v>vis</v>
      </c>
      <c r="E315">
        <f>VLOOKUP(C315,Active!C$21:E$958,3,FALSE)</f>
        <v>-28005.977673076417</v>
      </c>
      <c r="F315" s="2" t="s">
        <v>143</v>
      </c>
      <c r="G315" t="str">
        <f t="shared" si="28"/>
        <v>25834.520</v>
      </c>
      <c r="H315" s="27">
        <f t="shared" si="29"/>
        <v>-28006</v>
      </c>
      <c r="I315" s="58" t="s">
        <v>935</v>
      </c>
      <c r="J315" s="59" t="s">
        <v>936</v>
      </c>
      <c r="K315" s="58">
        <v>-28006</v>
      </c>
      <c r="L315" s="58" t="s">
        <v>212</v>
      </c>
      <c r="M315" s="59" t="s">
        <v>153</v>
      </c>
      <c r="N315" s="59"/>
      <c r="O315" s="60" t="s">
        <v>857</v>
      </c>
      <c r="P315" s="60" t="s">
        <v>49</v>
      </c>
    </row>
    <row r="316" spans="1:16" x14ac:dyDescent="0.2">
      <c r="A316" s="27" t="str">
        <f t="shared" si="24"/>
        <v> AAC 3.26 </v>
      </c>
      <c r="B316" s="2" t="str">
        <f t="shared" si="25"/>
        <v>I</v>
      </c>
      <c r="C316" s="27">
        <f t="shared" si="26"/>
        <v>25864.394</v>
      </c>
      <c r="D316" t="str">
        <f t="shared" si="27"/>
        <v>vis</v>
      </c>
      <c r="E316">
        <f>VLOOKUP(C316,Active!C$21:E$958,3,FALSE)</f>
        <v>-27961.002856805633</v>
      </c>
      <c r="F316" s="2" t="s">
        <v>143</v>
      </c>
      <c r="G316" t="str">
        <f t="shared" si="28"/>
        <v>25864.394</v>
      </c>
      <c r="H316" s="27">
        <f t="shared" si="29"/>
        <v>-27961</v>
      </c>
      <c r="I316" s="58" t="s">
        <v>937</v>
      </c>
      <c r="J316" s="59" t="s">
        <v>938</v>
      </c>
      <c r="K316" s="58">
        <v>-27961</v>
      </c>
      <c r="L316" s="58" t="s">
        <v>487</v>
      </c>
      <c r="M316" s="59" t="s">
        <v>153</v>
      </c>
      <c r="N316" s="59"/>
      <c r="O316" s="60" t="s">
        <v>863</v>
      </c>
      <c r="P316" s="60" t="s">
        <v>51</v>
      </c>
    </row>
    <row r="317" spans="1:16" x14ac:dyDescent="0.2">
      <c r="A317" s="27" t="str">
        <f t="shared" si="24"/>
        <v> AAC 3.26 </v>
      </c>
      <c r="B317" s="2" t="str">
        <f t="shared" si="25"/>
        <v>I</v>
      </c>
      <c r="C317" s="27">
        <f t="shared" si="26"/>
        <v>25880.331999999999</v>
      </c>
      <c r="D317" t="str">
        <f t="shared" si="27"/>
        <v>vis</v>
      </c>
      <c r="E317">
        <f>VLOOKUP(C317,Active!C$21:E$958,3,FALSE)</f>
        <v>-27937.008459613302</v>
      </c>
      <c r="F317" s="2" t="s">
        <v>143</v>
      </c>
      <c r="G317" t="str">
        <f t="shared" si="28"/>
        <v>25880.332</v>
      </c>
      <c r="H317" s="27">
        <f t="shared" si="29"/>
        <v>-27937</v>
      </c>
      <c r="I317" s="58" t="s">
        <v>939</v>
      </c>
      <c r="J317" s="59" t="s">
        <v>940</v>
      </c>
      <c r="K317" s="58">
        <v>-27937</v>
      </c>
      <c r="L317" s="58" t="s">
        <v>876</v>
      </c>
      <c r="M317" s="59" t="s">
        <v>153</v>
      </c>
      <c r="N317" s="59"/>
      <c r="O317" s="60" t="s">
        <v>863</v>
      </c>
      <c r="P317" s="60" t="s">
        <v>51</v>
      </c>
    </row>
    <row r="318" spans="1:16" x14ac:dyDescent="0.2">
      <c r="A318" s="27" t="str">
        <f t="shared" si="24"/>
        <v> AAC 3.26 </v>
      </c>
      <c r="B318" s="2" t="str">
        <f t="shared" si="25"/>
        <v>I</v>
      </c>
      <c r="C318" s="27">
        <f t="shared" si="26"/>
        <v>25882.334999999999</v>
      </c>
      <c r="D318" t="str">
        <f t="shared" si="27"/>
        <v>vis</v>
      </c>
      <c r="E318">
        <f>VLOOKUP(C318,Active!C$21:E$958,3,FALSE)</f>
        <v>-27933.992976015845</v>
      </c>
      <c r="F318" s="2" t="str">
        <f>LEFT(M318,1)</f>
        <v>V</v>
      </c>
      <c r="G318" t="str">
        <f t="shared" si="28"/>
        <v>25882.335</v>
      </c>
      <c r="H318" s="27">
        <f t="shared" si="29"/>
        <v>-27934</v>
      </c>
      <c r="I318" s="58" t="s">
        <v>941</v>
      </c>
      <c r="J318" s="59" t="s">
        <v>942</v>
      </c>
      <c r="K318" s="58">
        <v>-27934</v>
      </c>
      <c r="L318" s="58" t="s">
        <v>218</v>
      </c>
      <c r="M318" s="59" t="s">
        <v>153</v>
      </c>
      <c r="N318" s="59"/>
      <c r="O318" s="60" t="s">
        <v>863</v>
      </c>
      <c r="P318" s="60" t="s">
        <v>51</v>
      </c>
    </row>
    <row r="319" spans="1:16" x14ac:dyDescent="0.2">
      <c r="A319" s="27" t="str">
        <f t="shared" si="24"/>
        <v> AAC 3.26 </v>
      </c>
      <c r="B319" s="2" t="str">
        <f t="shared" si="25"/>
        <v>I</v>
      </c>
      <c r="C319" s="27">
        <f t="shared" si="26"/>
        <v>25890.294000000002</v>
      </c>
      <c r="D319" t="str">
        <f t="shared" si="27"/>
        <v>vis</v>
      </c>
      <c r="E319">
        <f>VLOOKUP(C319,Active!C$21:E$958,3,FALSE)</f>
        <v>-27922.010832255408</v>
      </c>
      <c r="F319" s="2" t="str">
        <f>LEFT(M319,1)</f>
        <v>V</v>
      </c>
      <c r="G319" t="str">
        <f t="shared" si="28"/>
        <v>25890.294</v>
      </c>
      <c r="H319" s="27">
        <f t="shared" si="29"/>
        <v>-27922</v>
      </c>
      <c r="I319" s="58" t="s">
        <v>943</v>
      </c>
      <c r="J319" s="59" t="s">
        <v>944</v>
      </c>
      <c r="K319" s="58">
        <v>-27922</v>
      </c>
      <c r="L319" s="58" t="s">
        <v>601</v>
      </c>
      <c r="M319" s="59" t="s">
        <v>153</v>
      </c>
      <c r="N319" s="59"/>
      <c r="O319" s="60" t="s">
        <v>863</v>
      </c>
      <c r="P319" s="60" t="s">
        <v>51</v>
      </c>
    </row>
    <row r="320" spans="1:16" x14ac:dyDescent="0.2">
      <c r="A320" s="27" t="str">
        <f t="shared" si="24"/>
        <v> AAC 3.26 </v>
      </c>
      <c r="B320" s="2" t="str">
        <f t="shared" si="25"/>
        <v>I</v>
      </c>
      <c r="C320" s="27">
        <f t="shared" si="26"/>
        <v>25922.179</v>
      </c>
      <c r="D320" t="str">
        <f t="shared" si="27"/>
        <v>vis</v>
      </c>
      <c r="E320">
        <f>VLOOKUP(C320,Active!C$21:E$958,3,FALSE)</f>
        <v>-27874.008488518582</v>
      </c>
      <c r="F320" s="2" t="str">
        <f>LEFT(M320,1)</f>
        <v>V</v>
      </c>
      <c r="G320" t="str">
        <f t="shared" si="28"/>
        <v>25922.179</v>
      </c>
      <c r="H320" s="27">
        <f t="shared" si="29"/>
        <v>-27874</v>
      </c>
      <c r="I320" s="58" t="s">
        <v>945</v>
      </c>
      <c r="J320" s="59" t="s">
        <v>946</v>
      </c>
      <c r="K320" s="58">
        <v>-27874</v>
      </c>
      <c r="L320" s="58" t="s">
        <v>876</v>
      </c>
      <c r="M320" s="59" t="s">
        <v>153</v>
      </c>
      <c r="N320" s="59"/>
      <c r="O320" s="60" t="s">
        <v>863</v>
      </c>
      <c r="P320" s="60" t="s">
        <v>51</v>
      </c>
    </row>
    <row r="321" spans="1:16" x14ac:dyDescent="0.2">
      <c r="A321" s="27" t="str">
        <f t="shared" si="24"/>
        <v> AN 242.14 </v>
      </c>
      <c r="B321" s="2" t="str">
        <f t="shared" si="25"/>
        <v>I</v>
      </c>
      <c r="C321" s="27">
        <f t="shared" si="26"/>
        <v>26214.435000000001</v>
      </c>
      <c r="D321" t="str">
        <f t="shared" si="27"/>
        <v>vis</v>
      </c>
      <c r="E321">
        <f>VLOOKUP(C321,Active!C$21:E$958,3,FALSE)</f>
        <v>-27434.02188130045</v>
      </c>
      <c r="F321" s="2" t="str">
        <f>LEFT(M321,1)</f>
        <v>V</v>
      </c>
      <c r="G321" t="str">
        <f t="shared" si="28"/>
        <v>26214.435</v>
      </c>
      <c r="H321" s="27">
        <f t="shared" si="29"/>
        <v>-27434</v>
      </c>
      <c r="I321" s="58" t="s">
        <v>947</v>
      </c>
      <c r="J321" s="59" t="s">
        <v>948</v>
      </c>
      <c r="K321" s="58">
        <v>-27434</v>
      </c>
      <c r="L321" s="58" t="s">
        <v>949</v>
      </c>
      <c r="M321" s="59" t="s">
        <v>153</v>
      </c>
      <c r="N321" s="59"/>
      <c r="O321" s="60" t="s">
        <v>857</v>
      </c>
      <c r="P321" s="60" t="s">
        <v>49</v>
      </c>
    </row>
    <row r="322" spans="1:16" x14ac:dyDescent="0.2">
      <c r="A322" s="27" t="str">
        <f t="shared" si="24"/>
        <v> AN 242.14 </v>
      </c>
      <c r="B322" s="2" t="str">
        <f t="shared" si="25"/>
        <v>I</v>
      </c>
      <c r="C322" s="27">
        <f t="shared" si="26"/>
        <v>26216.424999999999</v>
      </c>
      <c r="D322" t="str">
        <f t="shared" si="27"/>
        <v>vis</v>
      </c>
      <c r="E322">
        <f>VLOOKUP(C322,Active!C$21:E$958,3,FALSE)</f>
        <v>-27431.025968989452</v>
      </c>
      <c r="F322" s="2" t="str">
        <f>LEFT(M322,1)</f>
        <v>V</v>
      </c>
      <c r="G322" t="str">
        <f t="shared" si="28"/>
        <v>26216.425</v>
      </c>
      <c r="H322" s="27">
        <f t="shared" si="29"/>
        <v>-27431</v>
      </c>
      <c r="I322" s="58" t="s">
        <v>950</v>
      </c>
      <c r="J322" s="59" t="s">
        <v>951</v>
      </c>
      <c r="K322" s="58">
        <v>-27431</v>
      </c>
      <c r="L322" s="58" t="s">
        <v>952</v>
      </c>
      <c r="M322" s="59" t="s">
        <v>153</v>
      </c>
      <c r="N322" s="59"/>
      <c r="O322" s="60" t="s">
        <v>857</v>
      </c>
      <c r="P322" s="60" t="s">
        <v>49</v>
      </c>
    </row>
    <row r="323" spans="1:16" x14ac:dyDescent="0.2">
      <c r="A323" s="27" t="str">
        <f t="shared" si="24"/>
        <v> AAC 3.26 </v>
      </c>
      <c r="B323" s="2" t="str">
        <f t="shared" si="25"/>
        <v>I</v>
      </c>
      <c r="C323" s="27">
        <f t="shared" si="26"/>
        <v>26473.498</v>
      </c>
      <c r="D323" t="str">
        <f t="shared" si="27"/>
        <v>vis</v>
      </c>
      <c r="E323">
        <f>VLOOKUP(C323,Active!C$21:E$958,3,FALSE)</f>
        <v>-27044.006790333115</v>
      </c>
      <c r="F323" s="2" t="s">
        <v>143</v>
      </c>
      <c r="G323" t="str">
        <f t="shared" si="28"/>
        <v>26473.498</v>
      </c>
      <c r="H323" s="27">
        <f t="shared" si="29"/>
        <v>-27044</v>
      </c>
      <c r="I323" s="58" t="s">
        <v>953</v>
      </c>
      <c r="J323" s="59" t="s">
        <v>954</v>
      </c>
      <c r="K323" s="58">
        <v>-27044</v>
      </c>
      <c r="L323" s="58" t="s">
        <v>716</v>
      </c>
      <c r="M323" s="59" t="s">
        <v>153</v>
      </c>
      <c r="N323" s="59"/>
      <c r="O323" s="60" t="s">
        <v>863</v>
      </c>
      <c r="P323" s="60" t="s">
        <v>51</v>
      </c>
    </row>
    <row r="324" spans="1:16" x14ac:dyDescent="0.2">
      <c r="A324" s="27" t="str">
        <f t="shared" si="24"/>
        <v> AAC 3.26 </v>
      </c>
      <c r="B324" s="2" t="str">
        <f t="shared" si="25"/>
        <v>I</v>
      </c>
      <c r="C324" s="27">
        <f t="shared" si="26"/>
        <v>26507.377</v>
      </c>
      <c r="D324" t="str">
        <f t="shared" si="27"/>
        <v>vis</v>
      </c>
      <c r="E324">
        <f>VLOOKUP(C324,Active!C$21:E$958,3,FALSE)</f>
        <v>-26993.002512350991</v>
      </c>
      <c r="F324" s="2" t="s">
        <v>143</v>
      </c>
      <c r="G324" t="str">
        <f t="shared" si="28"/>
        <v>26507.377</v>
      </c>
      <c r="H324" s="27">
        <f t="shared" si="29"/>
        <v>-26993</v>
      </c>
      <c r="I324" s="58" t="s">
        <v>955</v>
      </c>
      <c r="J324" s="59" t="s">
        <v>956</v>
      </c>
      <c r="K324" s="58">
        <v>-26993</v>
      </c>
      <c r="L324" s="58" t="s">
        <v>487</v>
      </c>
      <c r="M324" s="59" t="s">
        <v>153</v>
      </c>
      <c r="N324" s="59"/>
      <c r="O324" s="60" t="s">
        <v>863</v>
      </c>
      <c r="P324" s="60" t="s">
        <v>51</v>
      </c>
    </row>
    <row r="325" spans="1:16" x14ac:dyDescent="0.2">
      <c r="A325" s="27" t="str">
        <f t="shared" si="24"/>
        <v> AAC 3.26 </v>
      </c>
      <c r="B325" s="2" t="str">
        <f t="shared" si="25"/>
        <v>I</v>
      </c>
      <c r="C325" s="27">
        <f t="shared" si="26"/>
        <v>26509.370999999999</v>
      </c>
      <c r="D325" t="str">
        <f t="shared" si="27"/>
        <v>vis</v>
      </c>
      <c r="E325">
        <f>VLOOKUP(C325,Active!C$21:E$958,3,FALSE)</f>
        <v>-26990.000578105697</v>
      </c>
      <c r="F325" s="2" t="s">
        <v>143</v>
      </c>
      <c r="G325" t="str">
        <f t="shared" si="28"/>
        <v>26509.371</v>
      </c>
      <c r="H325" s="27">
        <f t="shared" si="29"/>
        <v>-26990</v>
      </c>
      <c r="I325" s="58" t="s">
        <v>957</v>
      </c>
      <c r="J325" s="59" t="s">
        <v>958</v>
      </c>
      <c r="K325" s="58">
        <v>-26990</v>
      </c>
      <c r="L325" s="58" t="s">
        <v>568</v>
      </c>
      <c r="M325" s="59" t="s">
        <v>153</v>
      </c>
      <c r="N325" s="59"/>
      <c r="O325" s="60" t="s">
        <v>863</v>
      </c>
      <c r="P325" s="60" t="s">
        <v>51</v>
      </c>
    </row>
    <row r="326" spans="1:16" x14ac:dyDescent="0.2">
      <c r="A326" s="27" t="str">
        <f t="shared" si="24"/>
        <v> AAC 3.26 </v>
      </c>
      <c r="B326" s="2" t="str">
        <f t="shared" si="25"/>
        <v>I</v>
      </c>
      <c r="C326" s="27">
        <f t="shared" si="26"/>
        <v>27175.602999999999</v>
      </c>
      <c r="D326" t="str">
        <f t="shared" si="27"/>
        <v>vis</v>
      </c>
      <c r="E326">
        <f>VLOOKUP(C326,Active!C$21:E$958,3,FALSE)</f>
        <v>-25986.999246053831</v>
      </c>
      <c r="F326" s="2" t="s">
        <v>143</v>
      </c>
      <c r="G326" t="str">
        <f t="shared" si="28"/>
        <v>27175.603</v>
      </c>
      <c r="H326" s="27">
        <f t="shared" si="29"/>
        <v>-25987</v>
      </c>
      <c r="I326" s="58" t="s">
        <v>959</v>
      </c>
      <c r="J326" s="59" t="s">
        <v>960</v>
      </c>
      <c r="K326" s="58">
        <v>-25987</v>
      </c>
      <c r="L326" s="58" t="s">
        <v>432</v>
      </c>
      <c r="M326" s="59" t="s">
        <v>153</v>
      </c>
      <c r="N326" s="59"/>
      <c r="O326" s="60" t="s">
        <v>961</v>
      </c>
      <c r="P326" s="60" t="s">
        <v>51</v>
      </c>
    </row>
    <row r="327" spans="1:16" x14ac:dyDescent="0.2">
      <c r="A327" s="27" t="str">
        <f t="shared" si="24"/>
        <v> AAC 3.26 </v>
      </c>
      <c r="B327" s="2" t="str">
        <f t="shared" si="25"/>
        <v>I</v>
      </c>
      <c r="C327" s="27">
        <f t="shared" si="26"/>
        <v>27189.553</v>
      </c>
      <c r="D327" t="str">
        <f t="shared" si="27"/>
        <v>vis</v>
      </c>
      <c r="E327">
        <f>VLOOKUP(C327,Active!C$21:E$958,3,FALSE)</f>
        <v>-25965.997750205352</v>
      </c>
      <c r="F327" s="2" t="s">
        <v>143</v>
      </c>
      <c r="G327" t="str">
        <f t="shared" si="28"/>
        <v>27189.553</v>
      </c>
      <c r="H327" s="27">
        <f t="shared" si="29"/>
        <v>-25966</v>
      </c>
      <c r="I327" s="58" t="s">
        <v>962</v>
      </c>
      <c r="J327" s="59" t="s">
        <v>963</v>
      </c>
      <c r="K327" s="58">
        <v>-25966</v>
      </c>
      <c r="L327" s="58" t="s">
        <v>432</v>
      </c>
      <c r="M327" s="59" t="s">
        <v>153</v>
      </c>
      <c r="N327" s="59"/>
      <c r="O327" s="60" t="s">
        <v>961</v>
      </c>
      <c r="P327" s="60" t="s">
        <v>51</v>
      </c>
    </row>
    <row r="328" spans="1:16" x14ac:dyDescent="0.2">
      <c r="A328" s="27" t="str">
        <f t="shared" si="24"/>
        <v> AAC 3.26 </v>
      </c>
      <c r="B328" s="2" t="str">
        <f t="shared" si="25"/>
        <v>I</v>
      </c>
      <c r="C328" s="27">
        <f t="shared" si="26"/>
        <v>27197.524000000001</v>
      </c>
      <c r="D328" t="str">
        <f t="shared" si="27"/>
        <v>vis</v>
      </c>
      <c r="E328">
        <f>VLOOKUP(C328,Active!C$21:E$958,3,FALSE)</f>
        <v>-25953.997540642034</v>
      </c>
      <c r="F328" s="2" t="s">
        <v>143</v>
      </c>
      <c r="G328" t="str">
        <f t="shared" si="28"/>
        <v>27197.524</v>
      </c>
      <c r="H328" s="27">
        <f t="shared" si="29"/>
        <v>-25954</v>
      </c>
      <c r="I328" s="58" t="s">
        <v>964</v>
      </c>
      <c r="J328" s="59" t="s">
        <v>965</v>
      </c>
      <c r="K328" s="58">
        <v>-25954</v>
      </c>
      <c r="L328" s="58" t="s">
        <v>499</v>
      </c>
      <c r="M328" s="59" t="s">
        <v>153</v>
      </c>
      <c r="N328" s="59"/>
      <c r="O328" s="60" t="s">
        <v>961</v>
      </c>
      <c r="P328" s="60" t="s">
        <v>51</v>
      </c>
    </row>
    <row r="329" spans="1:16" x14ac:dyDescent="0.2">
      <c r="A329" s="27" t="str">
        <f t="shared" si="24"/>
        <v> AAC 3.26 </v>
      </c>
      <c r="B329" s="2" t="str">
        <f t="shared" si="25"/>
        <v>I</v>
      </c>
      <c r="C329" s="27">
        <f t="shared" si="26"/>
        <v>27213.465</v>
      </c>
      <c r="D329" t="str">
        <f t="shared" si="27"/>
        <v>vis</v>
      </c>
      <c r="E329">
        <f>VLOOKUP(C329,Active!C$21:E$958,3,FALSE)</f>
        <v>-25929.998626998986</v>
      </c>
      <c r="F329" s="2" t="s">
        <v>143</v>
      </c>
      <c r="G329" t="str">
        <f t="shared" si="28"/>
        <v>27213.465</v>
      </c>
      <c r="H329" s="27">
        <f t="shared" si="29"/>
        <v>-25930</v>
      </c>
      <c r="I329" s="58" t="s">
        <v>966</v>
      </c>
      <c r="J329" s="59" t="s">
        <v>967</v>
      </c>
      <c r="K329" s="58">
        <v>-25930</v>
      </c>
      <c r="L329" s="58" t="s">
        <v>432</v>
      </c>
      <c r="M329" s="59" t="s">
        <v>153</v>
      </c>
      <c r="N329" s="59"/>
      <c r="O329" s="60" t="s">
        <v>961</v>
      </c>
      <c r="P329" s="60" t="s">
        <v>51</v>
      </c>
    </row>
    <row r="330" spans="1:16" x14ac:dyDescent="0.2">
      <c r="A330" s="27" t="str">
        <f t="shared" si="24"/>
        <v> AAC 3.26 </v>
      </c>
      <c r="B330" s="2" t="str">
        <f t="shared" si="25"/>
        <v>I</v>
      </c>
      <c r="C330" s="27">
        <f t="shared" si="26"/>
        <v>27227.415000000001</v>
      </c>
      <c r="D330" t="str">
        <f t="shared" si="27"/>
        <v>vis</v>
      </c>
      <c r="E330">
        <f>VLOOKUP(C330,Active!C$21:E$958,3,FALSE)</f>
        <v>-25908.997131150503</v>
      </c>
      <c r="F330" s="2" t="s">
        <v>143</v>
      </c>
      <c r="G330" t="str">
        <f t="shared" si="28"/>
        <v>27227.415</v>
      </c>
      <c r="H330" s="27">
        <f t="shared" si="29"/>
        <v>-25909</v>
      </c>
      <c r="I330" s="58" t="s">
        <v>968</v>
      </c>
      <c r="J330" s="59" t="s">
        <v>969</v>
      </c>
      <c r="K330" s="58">
        <v>-25909</v>
      </c>
      <c r="L330" s="58" t="s">
        <v>499</v>
      </c>
      <c r="M330" s="59" t="s">
        <v>153</v>
      </c>
      <c r="N330" s="59"/>
      <c r="O330" s="60" t="s">
        <v>961</v>
      </c>
      <c r="P330" s="60" t="s">
        <v>51</v>
      </c>
    </row>
    <row r="331" spans="1:16" x14ac:dyDescent="0.2">
      <c r="A331" s="27" t="str">
        <f t="shared" ref="A331:A394" si="30">P331</f>
        <v> AAC 3.26 </v>
      </c>
      <c r="B331" s="2" t="str">
        <f t="shared" ref="B331:B394" si="31">IF(H331=INT(H331),"I","II")</f>
        <v>I</v>
      </c>
      <c r="C331" s="27">
        <f t="shared" ref="C331:C394" si="32">1*G331</f>
        <v>27342.322</v>
      </c>
      <c r="D331" t="str">
        <f t="shared" ref="D331:D394" si="33">VLOOKUP(F331,I$1:J$5,2,FALSE)</f>
        <v>vis</v>
      </c>
      <c r="E331">
        <f>VLOOKUP(C331,Active!C$21:E$958,3,FALSE)</f>
        <v>-25736.00653018555</v>
      </c>
      <c r="F331" s="2" t="s">
        <v>143</v>
      </c>
      <c r="G331" t="str">
        <f t="shared" ref="G331:G394" si="34">MID(I331,3,LEN(I331)-3)</f>
        <v>27342.322</v>
      </c>
      <c r="H331" s="27">
        <f t="shared" ref="H331:H394" si="35">1*K331</f>
        <v>-25736</v>
      </c>
      <c r="I331" s="58" t="s">
        <v>970</v>
      </c>
      <c r="J331" s="59" t="s">
        <v>971</v>
      </c>
      <c r="K331" s="58">
        <v>-25736</v>
      </c>
      <c r="L331" s="58" t="s">
        <v>972</v>
      </c>
      <c r="M331" s="59" t="s">
        <v>153</v>
      </c>
      <c r="N331" s="59"/>
      <c r="O331" s="60" t="s">
        <v>961</v>
      </c>
      <c r="P331" s="60" t="s">
        <v>51</v>
      </c>
    </row>
    <row r="332" spans="1:16" x14ac:dyDescent="0.2">
      <c r="A332" s="27" t="str">
        <f t="shared" si="30"/>
        <v> AAC 3.26 </v>
      </c>
      <c r="B332" s="2" t="str">
        <f t="shared" si="31"/>
        <v>I</v>
      </c>
      <c r="C332" s="27">
        <f t="shared" si="32"/>
        <v>27344.319</v>
      </c>
      <c r="D332" t="str">
        <f t="shared" si="33"/>
        <v>vis</v>
      </c>
      <c r="E332">
        <f>VLOOKUP(C332,Active!C$21:E$958,3,FALSE)</f>
        <v>-25733.000079489539</v>
      </c>
      <c r="F332" s="2" t="s">
        <v>143</v>
      </c>
      <c r="G332" t="str">
        <f t="shared" si="34"/>
        <v>27344.319</v>
      </c>
      <c r="H332" s="27">
        <f t="shared" si="35"/>
        <v>-25733</v>
      </c>
      <c r="I332" s="58" t="s">
        <v>973</v>
      </c>
      <c r="J332" s="59" t="s">
        <v>974</v>
      </c>
      <c r="K332" s="58">
        <v>-25733</v>
      </c>
      <c r="L332" s="58" t="s">
        <v>568</v>
      </c>
      <c r="M332" s="59" t="s">
        <v>153</v>
      </c>
      <c r="N332" s="59"/>
      <c r="O332" s="60" t="s">
        <v>961</v>
      </c>
      <c r="P332" s="60" t="s">
        <v>51</v>
      </c>
    </row>
    <row r="333" spans="1:16" x14ac:dyDescent="0.2">
      <c r="A333" s="27" t="str">
        <f t="shared" si="30"/>
        <v> AAC 3.26 </v>
      </c>
      <c r="B333" s="2" t="str">
        <f t="shared" si="31"/>
        <v>I</v>
      </c>
      <c r="C333" s="27">
        <f t="shared" si="32"/>
        <v>27368.225999999999</v>
      </c>
      <c r="D333" t="str">
        <f t="shared" si="33"/>
        <v>vis</v>
      </c>
      <c r="E333">
        <f>VLOOKUP(C333,Active!C$21:E$958,3,FALSE)</f>
        <v>-25697.008483701036</v>
      </c>
      <c r="F333" s="2" t="s">
        <v>143</v>
      </c>
      <c r="G333" t="str">
        <f t="shared" si="34"/>
        <v>27368.226</v>
      </c>
      <c r="H333" s="27">
        <f t="shared" si="35"/>
        <v>-25697</v>
      </c>
      <c r="I333" s="58" t="s">
        <v>975</v>
      </c>
      <c r="J333" s="59" t="s">
        <v>976</v>
      </c>
      <c r="K333" s="58">
        <v>-25697</v>
      </c>
      <c r="L333" s="58" t="s">
        <v>876</v>
      </c>
      <c r="M333" s="59" t="s">
        <v>153</v>
      </c>
      <c r="N333" s="59"/>
      <c r="O333" s="60" t="s">
        <v>961</v>
      </c>
      <c r="P333" s="60" t="s">
        <v>51</v>
      </c>
    </row>
    <row r="334" spans="1:16" x14ac:dyDescent="0.2">
      <c r="A334" s="27" t="str">
        <f t="shared" si="30"/>
        <v> AAC 3.26 </v>
      </c>
      <c r="B334" s="2" t="str">
        <f t="shared" si="31"/>
        <v>I</v>
      </c>
      <c r="C334" s="27">
        <f t="shared" si="32"/>
        <v>27692.366000000002</v>
      </c>
      <c r="D334" t="str">
        <f t="shared" si="33"/>
        <v>vis</v>
      </c>
      <c r="E334">
        <f>VLOOKUP(C334,Active!C$21:E$958,3,FALSE)</f>
        <v>-25209.02103822965</v>
      </c>
      <c r="F334" s="2" t="s">
        <v>143</v>
      </c>
      <c r="G334" t="str">
        <f t="shared" si="34"/>
        <v>27692.366</v>
      </c>
      <c r="H334" s="27">
        <f t="shared" si="35"/>
        <v>-25209</v>
      </c>
      <c r="I334" s="58" t="s">
        <v>977</v>
      </c>
      <c r="J334" s="59" t="s">
        <v>978</v>
      </c>
      <c r="K334" s="58">
        <v>-25209</v>
      </c>
      <c r="L334" s="58" t="s">
        <v>979</v>
      </c>
      <c r="M334" s="59" t="s">
        <v>153</v>
      </c>
      <c r="N334" s="59"/>
      <c r="O334" s="60" t="s">
        <v>961</v>
      </c>
      <c r="P334" s="60" t="s">
        <v>51</v>
      </c>
    </row>
    <row r="335" spans="1:16" x14ac:dyDescent="0.2">
      <c r="A335" s="27" t="str">
        <f t="shared" si="30"/>
        <v> AAC 3.26 </v>
      </c>
      <c r="B335" s="2" t="str">
        <f t="shared" si="31"/>
        <v>I</v>
      </c>
      <c r="C335" s="27">
        <f t="shared" si="32"/>
        <v>27694.358</v>
      </c>
      <c r="D335" t="str">
        <f t="shared" si="33"/>
        <v>vis</v>
      </c>
      <c r="E335">
        <f>VLOOKUP(C335,Active!C$21:E$958,3,FALSE)</f>
        <v>-25206.022114951502</v>
      </c>
      <c r="F335" s="2" t="s">
        <v>143</v>
      </c>
      <c r="G335" t="str">
        <f t="shared" si="34"/>
        <v>27694.358</v>
      </c>
      <c r="H335" s="27">
        <f t="shared" si="35"/>
        <v>-25206</v>
      </c>
      <c r="I335" s="58" t="s">
        <v>980</v>
      </c>
      <c r="J335" s="59" t="s">
        <v>981</v>
      </c>
      <c r="K335" s="58">
        <v>-25206</v>
      </c>
      <c r="L335" s="58" t="s">
        <v>949</v>
      </c>
      <c r="M335" s="59" t="s">
        <v>153</v>
      </c>
      <c r="N335" s="59"/>
      <c r="O335" s="60" t="s">
        <v>961</v>
      </c>
      <c r="P335" s="60" t="s">
        <v>51</v>
      </c>
    </row>
    <row r="336" spans="1:16" x14ac:dyDescent="0.2">
      <c r="A336" s="27" t="str">
        <f t="shared" si="30"/>
        <v> AAC 3.26 </v>
      </c>
      <c r="B336" s="2" t="str">
        <f t="shared" si="31"/>
        <v>I</v>
      </c>
      <c r="C336" s="27">
        <f t="shared" si="32"/>
        <v>27696.355</v>
      </c>
      <c r="D336" t="str">
        <f t="shared" si="33"/>
        <v>vis</v>
      </c>
      <c r="E336">
        <f>VLOOKUP(C336,Active!C$21:E$958,3,FALSE)</f>
        <v>-25203.015664255487</v>
      </c>
      <c r="F336" s="2" t="s">
        <v>143</v>
      </c>
      <c r="G336" t="str">
        <f t="shared" si="34"/>
        <v>27696.355</v>
      </c>
      <c r="H336" s="27">
        <f t="shared" si="35"/>
        <v>-25203</v>
      </c>
      <c r="I336" s="58" t="s">
        <v>982</v>
      </c>
      <c r="J336" s="59" t="s">
        <v>983</v>
      </c>
      <c r="K336" s="58">
        <v>-25203</v>
      </c>
      <c r="L336" s="58" t="s">
        <v>984</v>
      </c>
      <c r="M336" s="59" t="s">
        <v>153</v>
      </c>
      <c r="N336" s="59"/>
      <c r="O336" s="60" t="s">
        <v>961</v>
      </c>
      <c r="P336" s="60" t="s">
        <v>51</v>
      </c>
    </row>
    <row r="337" spans="1:16" x14ac:dyDescent="0.2">
      <c r="A337" s="27" t="str">
        <f t="shared" si="30"/>
        <v> AAC 3.26 </v>
      </c>
      <c r="B337" s="2" t="str">
        <f t="shared" si="31"/>
        <v>I</v>
      </c>
      <c r="C337" s="27">
        <f t="shared" si="32"/>
        <v>27710.304</v>
      </c>
      <c r="D337" t="str">
        <f t="shared" si="33"/>
        <v>vis</v>
      </c>
      <c r="E337">
        <f>VLOOKUP(C337,Active!C$21:E$958,3,FALSE)</f>
        <v>-25182.015673890583</v>
      </c>
      <c r="F337" s="2" t="s">
        <v>143</v>
      </c>
      <c r="G337" t="str">
        <f t="shared" si="34"/>
        <v>27710.304</v>
      </c>
      <c r="H337" s="27">
        <f t="shared" si="35"/>
        <v>-25182</v>
      </c>
      <c r="I337" s="58" t="s">
        <v>985</v>
      </c>
      <c r="J337" s="59" t="s">
        <v>986</v>
      </c>
      <c r="K337" s="58">
        <v>-25182</v>
      </c>
      <c r="L337" s="58" t="s">
        <v>984</v>
      </c>
      <c r="M337" s="59" t="s">
        <v>153</v>
      </c>
      <c r="N337" s="59"/>
      <c r="O337" s="60" t="s">
        <v>961</v>
      </c>
      <c r="P337" s="60" t="s">
        <v>51</v>
      </c>
    </row>
    <row r="338" spans="1:16" x14ac:dyDescent="0.2">
      <c r="A338" s="27" t="str">
        <f t="shared" si="30"/>
        <v> AAC 3.26 </v>
      </c>
      <c r="B338" s="2" t="str">
        <f t="shared" si="31"/>
        <v>I</v>
      </c>
      <c r="C338" s="27">
        <f t="shared" si="32"/>
        <v>27714.294000000002</v>
      </c>
      <c r="D338" t="str">
        <f t="shared" si="33"/>
        <v>vis</v>
      </c>
      <c r="E338">
        <f>VLOOKUP(C338,Active!C$21:E$958,3,FALSE)</f>
        <v>-25176.008794432844</v>
      </c>
      <c r="F338" s="2" t="s">
        <v>143</v>
      </c>
      <c r="G338" t="str">
        <f t="shared" si="34"/>
        <v>27714.294</v>
      </c>
      <c r="H338" s="27">
        <f t="shared" si="35"/>
        <v>-25176</v>
      </c>
      <c r="I338" s="58" t="s">
        <v>987</v>
      </c>
      <c r="J338" s="59" t="s">
        <v>988</v>
      </c>
      <c r="K338" s="58">
        <v>-25176</v>
      </c>
      <c r="L338" s="58" t="s">
        <v>876</v>
      </c>
      <c r="M338" s="59" t="s">
        <v>153</v>
      </c>
      <c r="N338" s="59"/>
      <c r="O338" s="60" t="s">
        <v>961</v>
      </c>
      <c r="P338" s="60" t="s">
        <v>51</v>
      </c>
    </row>
    <row r="339" spans="1:16" x14ac:dyDescent="0.2">
      <c r="A339" s="27" t="str">
        <f t="shared" si="30"/>
        <v> AAC 3.26 </v>
      </c>
      <c r="B339" s="2" t="str">
        <f t="shared" si="31"/>
        <v>I</v>
      </c>
      <c r="C339" s="27">
        <f t="shared" si="32"/>
        <v>27951.424999999999</v>
      </c>
      <c r="D339" t="str">
        <f t="shared" si="33"/>
        <v>vis</v>
      </c>
      <c r="E339">
        <f>VLOOKUP(C339,Active!C$21:E$958,3,FALSE)</f>
        <v>-24819.011969196607</v>
      </c>
      <c r="F339" s="2" t="s">
        <v>143</v>
      </c>
      <c r="G339" t="str">
        <f t="shared" si="34"/>
        <v>27951.425</v>
      </c>
      <c r="H339" s="27">
        <f t="shared" si="35"/>
        <v>-24819</v>
      </c>
      <c r="I339" s="58" t="s">
        <v>989</v>
      </c>
      <c r="J339" s="59" t="s">
        <v>990</v>
      </c>
      <c r="K339" s="58">
        <v>-24819</v>
      </c>
      <c r="L339" s="58" t="s">
        <v>922</v>
      </c>
      <c r="M339" s="59" t="s">
        <v>153</v>
      </c>
      <c r="N339" s="59"/>
      <c r="O339" s="60" t="s">
        <v>961</v>
      </c>
      <c r="P339" s="60" t="s">
        <v>51</v>
      </c>
    </row>
    <row r="340" spans="1:16" x14ac:dyDescent="0.2">
      <c r="A340" s="27" t="str">
        <f t="shared" si="30"/>
        <v> AAC 3.26 </v>
      </c>
      <c r="B340" s="2" t="str">
        <f t="shared" si="31"/>
        <v>I</v>
      </c>
      <c r="C340" s="27">
        <f t="shared" si="32"/>
        <v>27955.41</v>
      </c>
      <c r="D340" t="str">
        <f t="shared" si="33"/>
        <v>vis</v>
      </c>
      <c r="E340">
        <f>VLOOKUP(C340,Active!C$21:E$958,3,FALSE)</f>
        <v>-24813.012617156735</v>
      </c>
      <c r="F340" s="2" t="s">
        <v>143</v>
      </c>
      <c r="G340" t="str">
        <f t="shared" si="34"/>
        <v>27955.410</v>
      </c>
      <c r="H340" s="27">
        <f t="shared" si="35"/>
        <v>-24813</v>
      </c>
      <c r="I340" s="58" t="s">
        <v>991</v>
      </c>
      <c r="J340" s="59" t="s">
        <v>992</v>
      </c>
      <c r="K340" s="58">
        <v>-24813</v>
      </c>
      <c r="L340" s="58" t="s">
        <v>922</v>
      </c>
      <c r="M340" s="59" t="s">
        <v>153</v>
      </c>
      <c r="N340" s="59"/>
      <c r="O340" s="60" t="s">
        <v>961</v>
      </c>
      <c r="P340" s="60" t="s">
        <v>51</v>
      </c>
    </row>
    <row r="341" spans="1:16" x14ac:dyDescent="0.2">
      <c r="A341" s="27" t="str">
        <f t="shared" si="30"/>
        <v> AAC 3.26 </v>
      </c>
      <c r="B341" s="2" t="str">
        <f t="shared" si="31"/>
        <v>I</v>
      </c>
      <c r="C341" s="27">
        <f t="shared" si="32"/>
        <v>27957.401999999998</v>
      </c>
      <c r="D341" t="str">
        <f t="shared" si="33"/>
        <v>vis</v>
      </c>
      <c r="E341">
        <f>VLOOKUP(C341,Active!C$21:E$958,3,FALSE)</f>
        <v>-24810.013693878591</v>
      </c>
      <c r="F341" s="2" t="s">
        <v>143</v>
      </c>
      <c r="G341" t="str">
        <f t="shared" si="34"/>
        <v>27957.402</v>
      </c>
      <c r="H341" s="27">
        <f t="shared" si="35"/>
        <v>-24810</v>
      </c>
      <c r="I341" s="58" t="s">
        <v>993</v>
      </c>
      <c r="J341" s="59" t="s">
        <v>994</v>
      </c>
      <c r="K341" s="58">
        <v>-24810</v>
      </c>
      <c r="L341" s="58" t="s">
        <v>995</v>
      </c>
      <c r="M341" s="59" t="s">
        <v>153</v>
      </c>
      <c r="N341" s="59"/>
      <c r="O341" s="60" t="s">
        <v>961</v>
      </c>
      <c r="P341" s="60" t="s">
        <v>51</v>
      </c>
    </row>
    <row r="342" spans="1:16" x14ac:dyDescent="0.2">
      <c r="A342" s="27" t="str">
        <f t="shared" si="30"/>
        <v> AAC 3.26 </v>
      </c>
      <c r="B342" s="2" t="str">
        <f t="shared" si="31"/>
        <v>I</v>
      </c>
      <c r="C342" s="27">
        <f t="shared" si="32"/>
        <v>27961.381000000001</v>
      </c>
      <c r="D342" t="str">
        <f t="shared" si="33"/>
        <v>vis</v>
      </c>
      <c r="E342">
        <f>VLOOKUP(C342,Active!C$21:E$958,3,FALSE)</f>
        <v>-24804.023374740154</v>
      </c>
      <c r="F342" s="2" t="s">
        <v>143</v>
      </c>
      <c r="G342" t="str">
        <f t="shared" si="34"/>
        <v>27961.381</v>
      </c>
      <c r="H342" s="27">
        <f t="shared" si="35"/>
        <v>-24804</v>
      </c>
      <c r="I342" s="58" t="s">
        <v>996</v>
      </c>
      <c r="J342" s="59" t="s">
        <v>997</v>
      </c>
      <c r="K342" s="58">
        <v>-24804</v>
      </c>
      <c r="L342" s="58" t="s">
        <v>998</v>
      </c>
      <c r="M342" s="59" t="s">
        <v>153</v>
      </c>
      <c r="N342" s="59"/>
      <c r="O342" s="60" t="s">
        <v>961</v>
      </c>
      <c r="P342" s="60" t="s">
        <v>51</v>
      </c>
    </row>
    <row r="343" spans="1:16" x14ac:dyDescent="0.2">
      <c r="A343" s="27" t="str">
        <f t="shared" si="30"/>
        <v> BAN 14.138 </v>
      </c>
      <c r="B343" s="2" t="str">
        <f t="shared" si="31"/>
        <v>I</v>
      </c>
      <c r="C343" s="27">
        <f t="shared" si="32"/>
        <v>27979.323</v>
      </c>
      <c r="D343" t="str">
        <f t="shared" si="33"/>
        <v>vis</v>
      </c>
      <c r="E343">
        <f>VLOOKUP(C343,Active!C$21:E$958,3,FALSE)</f>
        <v>-24777.011988466795</v>
      </c>
      <c r="F343" s="2" t="s">
        <v>143</v>
      </c>
      <c r="G343" t="str">
        <f t="shared" si="34"/>
        <v>27979.323</v>
      </c>
      <c r="H343" s="27">
        <f t="shared" si="35"/>
        <v>-24777</v>
      </c>
      <c r="I343" s="58" t="s">
        <v>999</v>
      </c>
      <c r="J343" s="59" t="s">
        <v>1000</v>
      </c>
      <c r="K343" s="58">
        <v>-24777</v>
      </c>
      <c r="L343" s="58" t="s">
        <v>922</v>
      </c>
      <c r="M343" s="59" t="s">
        <v>1001</v>
      </c>
      <c r="N343" s="59"/>
      <c r="O343" s="60" t="s">
        <v>1002</v>
      </c>
      <c r="P343" s="60" t="s">
        <v>55</v>
      </c>
    </row>
    <row r="344" spans="1:16" x14ac:dyDescent="0.2">
      <c r="A344" s="27" t="str">
        <f t="shared" si="30"/>
        <v> BAN 14.138 </v>
      </c>
      <c r="B344" s="2" t="str">
        <f t="shared" si="31"/>
        <v>I</v>
      </c>
      <c r="C344" s="27">
        <f t="shared" si="32"/>
        <v>27985.295999999998</v>
      </c>
      <c r="D344" t="str">
        <f t="shared" si="33"/>
        <v>vis</v>
      </c>
      <c r="E344">
        <f>VLOOKUP(C344,Active!C$21:E$958,3,FALSE)</f>
        <v>-24768.019735083071</v>
      </c>
      <c r="F344" s="2" t="s">
        <v>143</v>
      </c>
      <c r="G344" t="str">
        <f t="shared" si="34"/>
        <v>27985.296</v>
      </c>
      <c r="H344" s="27">
        <f t="shared" si="35"/>
        <v>-24768</v>
      </c>
      <c r="I344" s="58" t="s">
        <v>1003</v>
      </c>
      <c r="J344" s="59" t="s">
        <v>1004</v>
      </c>
      <c r="K344" s="58">
        <v>-24768</v>
      </c>
      <c r="L344" s="58" t="s">
        <v>1005</v>
      </c>
      <c r="M344" s="59" t="s">
        <v>1001</v>
      </c>
      <c r="N344" s="59"/>
      <c r="O344" s="60" t="s">
        <v>1002</v>
      </c>
      <c r="P344" s="60" t="s">
        <v>55</v>
      </c>
    </row>
    <row r="345" spans="1:16" x14ac:dyDescent="0.2">
      <c r="A345" s="27" t="str">
        <f t="shared" si="30"/>
        <v> BAN 14.138 </v>
      </c>
      <c r="B345" s="2" t="str">
        <f t="shared" si="31"/>
        <v>I</v>
      </c>
      <c r="C345" s="27">
        <f t="shared" si="32"/>
        <v>27988.633999999998</v>
      </c>
      <c r="D345" t="str">
        <f t="shared" si="33"/>
        <v>vis</v>
      </c>
      <c r="E345">
        <f>VLOOKUP(C345,Active!C$21:E$958,3,FALSE)</f>
        <v>-24762.994430915172</v>
      </c>
      <c r="F345" s="2" t="s">
        <v>143</v>
      </c>
      <c r="G345" t="str">
        <f t="shared" si="34"/>
        <v>27988.634</v>
      </c>
      <c r="H345" s="27">
        <f t="shared" si="35"/>
        <v>-24763</v>
      </c>
      <c r="I345" s="58" t="s">
        <v>1006</v>
      </c>
      <c r="J345" s="59" t="s">
        <v>1007</v>
      </c>
      <c r="K345" s="58">
        <v>-24763</v>
      </c>
      <c r="L345" s="58" t="s">
        <v>508</v>
      </c>
      <c r="M345" s="59" t="s">
        <v>1001</v>
      </c>
      <c r="N345" s="59"/>
      <c r="O345" s="60" t="s">
        <v>1002</v>
      </c>
      <c r="P345" s="60" t="s">
        <v>55</v>
      </c>
    </row>
    <row r="346" spans="1:16" x14ac:dyDescent="0.2">
      <c r="A346" s="27" t="str">
        <f t="shared" si="30"/>
        <v> AA 26.342 </v>
      </c>
      <c r="B346" s="2" t="str">
        <f t="shared" si="31"/>
        <v>I</v>
      </c>
      <c r="C346" s="27">
        <f t="shared" si="32"/>
        <v>28347.32</v>
      </c>
      <c r="D346" t="str">
        <f t="shared" si="33"/>
        <v>vis</v>
      </c>
      <c r="E346">
        <f>VLOOKUP(C346,Active!C$21:E$958,3,FALSE)</f>
        <v>-24222.998549918226</v>
      </c>
      <c r="F346" s="2" t="s">
        <v>143</v>
      </c>
      <c r="G346" t="str">
        <f t="shared" si="34"/>
        <v>28347.320</v>
      </c>
      <c r="H346" s="27">
        <f t="shared" si="35"/>
        <v>-24223</v>
      </c>
      <c r="I346" s="58" t="s">
        <v>1008</v>
      </c>
      <c r="J346" s="59" t="s">
        <v>1009</v>
      </c>
      <c r="K346" s="58">
        <v>-24223</v>
      </c>
      <c r="L346" s="58" t="s">
        <v>432</v>
      </c>
      <c r="M346" s="59" t="s">
        <v>153</v>
      </c>
      <c r="N346" s="59"/>
      <c r="O346" s="60" t="s">
        <v>863</v>
      </c>
      <c r="P346" s="60" t="s">
        <v>56</v>
      </c>
    </row>
    <row r="347" spans="1:16" x14ac:dyDescent="0.2">
      <c r="A347" s="27" t="str">
        <f t="shared" si="30"/>
        <v> AA 26.342 </v>
      </c>
      <c r="B347" s="2" t="str">
        <f t="shared" si="31"/>
        <v>I</v>
      </c>
      <c r="C347" s="27">
        <f t="shared" si="32"/>
        <v>28376.546999999999</v>
      </c>
      <c r="D347" t="str">
        <f t="shared" si="33"/>
        <v>vis</v>
      </c>
      <c r="E347">
        <f>VLOOKUP(C347,Active!C$21:E$958,3,FALSE)</f>
        <v>-24178.997781519411</v>
      </c>
      <c r="F347" s="2" t="s">
        <v>143</v>
      </c>
      <c r="G347" t="str">
        <f t="shared" si="34"/>
        <v>28376.547</v>
      </c>
      <c r="H347" s="27">
        <f t="shared" si="35"/>
        <v>-24179</v>
      </c>
      <c r="I347" s="58" t="s">
        <v>1010</v>
      </c>
      <c r="J347" s="59" t="s">
        <v>1011</v>
      </c>
      <c r="K347" s="58">
        <v>-24179</v>
      </c>
      <c r="L347" s="58" t="s">
        <v>432</v>
      </c>
      <c r="M347" s="59" t="s">
        <v>153</v>
      </c>
      <c r="N347" s="59"/>
      <c r="O347" s="60" t="s">
        <v>863</v>
      </c>
      <c r="P347" s="60" t="s">
        <v>56</v>
      </c>
    </row>
    <row r="348" spans="1:16" x14ac:dyDescent="0.2">
      <c r="A348" s="27" t="str">
        <f t="shared" si="30"/>
        <v> AA 26.342 </v>
      </c>
      <c r="B348" s="2" t="str">
        <f t="shared" si="31"/>
        <v>I</v>
      </c>
      <c r="C348" s="27">
        <f t="shared" si="32"/>
        <v>28665.5</v>
      </c>
      <c r="D348" t="str">
        <f t="shared" si="33"/>
        <v>vis</v>
      </c>
      <c r="E348">
        <f>VLOOKUP(C348,Active!C$21:E$958,3,FALSE)</f>
        <v>-23743.983786544111</v>
      </c>
      <c r="F348" s="2" t="s">
        <v>143</v>
      </c>
      <c r="G348" t="str">
        <f t="shared" si="34"/>
        <v>28665.500</v>
      </c>
      <c r="H348" s="27">
        <f t="shared" si="35"/>
        <v>-23744</v>
      </c>
      <c r="I348" s="58" t="s">
        <v>1012</v>
      </c>
      <c r="J348" s="59" t="s">
        <v>1013</v>
      </c>
      <c r="K348" s="58">
        <v>-23744</v>
      </c>
      <c r="L348" s="58" t="s">
        <v>198</v>
      </c>
      <c r="M348" s="59" t="s">
        <v>153</v>
      </c>
      <c r="N348" s="59"/>
      <c r="O348" s="60" t="s">
        <v>961</v>
      </c>
      <c r="P348" s="60" t="s">
        <v>56</v>
      </c>
    </row>
    <row r="349" spans="1:16" x14ac:dyDescent="0.2">
      <c r="A349" s="27" t="str">
        <f t="shared" si="30"/>
        <v> BAN 14.138 </v>
      </c>
      <c r="B349" s="2" t="str">
        <f t="shared" si="31"/>
        <v>I</v>
      </c>
      <c r="C349" s="27">
        <f t="shared" si="32"/>
        <v>28772.438999999998</v>
      </c>
      <c r="D349" t="str">
        <f t="shared" si="33"/>
        <v>vis</v>
      </c>
      <c r="E349">
        <f>VLOOKUP(C349,Active!C$21:E$958,3,FALSE)</f>
        <v>-23582.988878691751</v>
      </c>
      <c r="F349" s="2" t="s">
        <v>143</v>
      </c>
      <c r="G349" t="str">
        <f t="shared" si="34"/>
        <v>28772.439</v>
      </c>
      <c r="H349" s="27">
        <f t="shared" si="35"/>
        <v>-23583</v>
      </c>
      <c r="I349" s="58" t="s">
        <v>1014</v>
      </c>
      <c r="J349" s="59" t="s">
        <v>1015</v>
      </c>
      <c r="K349" s="58">
        <v>-23583</v>
      </c>
      <c r="L349" s="58" t="s">
        <v>203</v>
      </c>
      <c r="M349" s="59" t="s">
        <v>1001</v>
      </c>
      <c r="N349" s="59"/>
      <c r="O349" s="60" t="s">
        <v>1002</v>
      </c>
      <c r="P349" s="60" t="s">
        <v>55</v>
      </c>
    </row>
    <row r="350" spans="1:16" x14ac:dyDescent="0.2">
      <c r="A350" s="27" t="str">
        <f t="shared" si="30"/>
        <v> AAC 4.122 </v>
      </c>
      <c r="B350" s="2" t="str">
        <f t="shared" si="31"/>
        <v>I</v>
      </c>
      <c r="C350" s="27">
        <f t="shared" si="32"/>
        <v>28784.397000000001</v>
      </c>
      <c r="D350" t="str">
        <f t="shared" si="33"/>
        <v>vis</v>
      </c>
      <c r="E350">
        <f>VLOOKUP(C350,Active!C$21:E$958,3,FALSE)</f>
        <v>-23564.98630612142</v>
      </c>
      <c r="F350" s="2" t="s">
        <v>143</v>
      </c>
      <c r="G350" t="str">
        <f t="shared" si="34"/>
        <v>28784.397</v>
      </c>
      <c r="H350" s="27">
        <f t="shared" si="35"/>
        <v>-23565</v>
      </c>
      <c r="I350" s="58" t="s">
        <v>1016</v>
      </c>
      <c r="J350" s="59" t="s">
        <v>1017</v>
      </c>
      <c r="K350" s="58">
        <v>-23565</v>
      </c>
      <c r="L350" s="58" t="s">
        <v>163</v>
      </c>
      <c r="M350" s="59" t="s">
        <v>153</v>
      </c>
      <c r="N350" s="59"/>
      <c r="O350" s="60" t="s">
        <v>961</v>
      </c>
      <c r="P350" s="60" t="s">
        <v>57</v>
      </c>
    </row>
    <row r="351" spans="1:16" x14ac:dyDescent="0.2">
      <c r="A351" s="27" t="str">
        <f t="shared" si="30"/>
        <v> BAN 14.138 </v>
      </c>
      <c r="B351" s="2" t="str">
        <f t="shared" si="31"/>
        <v>I</v>
      </c>
      <c r="C351" s="27">
        <f t="shared" si="32"/>
        <v>28788.362000000001</v>
      </c>
      <c r="D351" t="str">
        <f t="shared" si="33"/>
        <v>vis</v>
      </c>
      <c r="E351">
        <f>VLOOKUP(C351,Active!C$21:E$958,3,FALSE)</f>
        <v>-23559.017063753017</v>
      </c>
      <c r="F351" s="2" t="s">
        <v>143</v>
      </c>
      <c r="G351" t="str">
        <f t="shared" si="34"/>
        <v>28788.362</v>
      </c>
      <c r="H351" s="27">
        <f t="shared" si="35"/>
        <v>-23559</v>
      </c>
      <c r="I351" s="58" t="s">
        <v>1018</v>
      </c>
      <c r="J351" s="59" t="s">
        <v>1019</v>
      </c>
      <c r="K351" s="58">
        <v>-23559</v>
      </c>
      <c r="L351" s="58" t="s">
        <v>1020</v>
      </c>
      <c r="M351" s="59" t="s">
        <v>1001</v>
      </c>
      <c r="N351" s="59"/>
      <c r="O351" s="60" t="s">
        <v>1002</v>
      </c>
      <c r="P351" s="60" t="s">
        <v>55</v>
      </c>
    </row>
    <row r="352" spans="1:16" x14ac:dyDescent="0.2">
      <c r="A352" s="27" t="str">
        <f t="shared" si="30"/>
        <v> BAN 14.138 </v>
      </c>
      <c r="B352" s="2" t="str">
        <f t="shared" si="31"/>
        <v>I</v>
      </c>
      <c r="C352" s="27">
        <f t="shared" si="32"/>
        <v>29015.528999999999</v>
      </c>
      <c r="D352" t="str">
        <f t="shared" si="33"/>
        <v>vis</v>
      </c>
      <c r="E352">
        <f>VLOOKUP(C352,Active!C$21:E$958,3,FALSE)</f>
        <v>-23217.020876841812</v>
      </c>
      <c r="F352" s="2" t="s">
        <v>143</v>
      </c>
      <c r="G352" t="str">
        <f t="shared" si="34"/>
        <v>29015.529</v>
      </c>
      <c r="H352" s="27">
        <f t="shared" si="35"/>
        <v>-23217</v>
      </c>
      <c r="I352" s="58" t="s">
        <v>1021</v>
      </c>
      <c r="J352" s="59" t="s">
        <v>1022</v>
      </c>
      <c r="K352" s="58">
        <v>-23217</v>
      </c>
      <c r="L352" s="58" t="s">
        <v>979</v>
      </c>
      <c r="M352" s="59" t="s">
        <v>1001</v>
      </c>
      <c r="N352" s="59"/>
      <c r="O352" s="60" t="s">
        <v>1002</v>
      </c>
      <c r="P352" s="60" t="s">
        <v>55</v>
      </c>
    </row>
    <row r="353" spans="1:16" x14ac:dyDescent="0.2">
      <c r="A353" s="27" t="str">
        <f t="shared" si="30"/>
        <v> BAN 14.138 </v>
      </c>
      <c r="B353" s="2" t="str">
        <f t="shared" si="31"/>
        <v>I</v>
      </c>
      <c r="C353" s="27">
        <f t="shared" si="32"/>
        <v>29049.412</v>
      </c>
      <c r="D353" t="str">
        <f t="shared" si="33"/>
        <v>vis</v>
      </c>
      <c r="E353">
        <f>VLOOKUP(C353,Active!C$21:E$958,3,FALSE)</f>
        <v>-23166.010576925397</v>
      </c>
      <c r="F353" s="2" t="s">
        <v>143</v>
      </c>
      <c r="G353" t="str">
        <f t="shared" si="34"/>
        <v>29049.412</v>
      </c>
      <c r="H353" s="27">
        <f t="shared" si="35"/>
        <v>-23166</v>
      </c>
      <c r="I353" s="58" t="s">
        <v>1023</v>
      </c>
      <c r="J353" s="59" t="s">
        <v>1024</v>
      </c>
      <c r="K353" s="58">
        <v>-23166</v>
      </c>
      <c r="L353" s="58" t="s">
        <v>601</v>
      </c>
      <c r="M353" s="59" t="s">
        <v>1001</v>
      </c>
      <c r="N353" s="59"/>
      <c r="O353" s="60" t="s">
        <v>1002</v>
      </c>
      <c r="P353" s="60" t="s">
        <v>55</v>
      </c>
    </row>
    <row r="354" spans="1:16" x14ac:dyDescent="0.2">
      <c r="A354" s="27" t="str">
        <f t="shared" si="30"/>
        <v> BAN 14.138 </v>
      </c>
      <c r="B354" s="2" t="str">
        <f t="shared" si="31"/>
        <v>I</v>
      </c>
      <c r="C354" s="27">
        <f t="shared" si="32"/>
        <v>29077.323</v>
      </c>
      <c r="D354" t="str">
        <f t="shared" si="33"/>
        <v>vis</v>
      </c>
      <c r="E354">
        <f>VLOOKUP(C354,Active!C$21:E$958,3,FALSE)</f>
        <v>-23123.991024909134</v>
      </c>
      <c r="F354" s="2" t="s">
        <v>143</v>
      </c>
      <c r="G354" t="str">
        <f t="shared" si="34"/>
        <v>29077.323</v>
      </c>
      <c r="H354" s="27">
        <f t="shared" si="35"/>
        <v>-23124</v>
      </c>
      <c r="I354" s="58" t="s">
        <v>1025</v>
      </c>
      <c r="J354" s="59" t="s">
        <v>1026</v>
      </c>
      <c r="K354" s="58">
        <v>-23124</v>
      </c>
      <c r="L354" s="58" t="s">
        <v>158</v>
      </c>
      <c r="M354" s="59" t="s">
        <v>1001</v>
      </c>
      <c r="N354" s="59"/>
      <c r="O354" s="60" t="s">
        <v>1002</v>
      </c>
      <c r="P354" s="60" t="s">
        <v>55</v>
      </c>
    </row>
    <row r="355" spans="1:16" x14ac:dyDescent="0.2">
      <c r="A355" s="27" t="str">
        <f t="shared" si="30"/>
        <v> BAN 14.138 </v>
      </c>
      <c r="B355" s="2" t="str">
        <f t="shared" si="31"/>
        <v>I</v>
      </c>
      <c r="C355" s="27">
        <f t="shared" si="32"/>
        <v>29097.249</v>
      </c>
      <c r="D355" t="str">
        <f t="shared" si="33"/>
        <v>vis</v>
      </c>
      <c r="E355">
        <f>VLOOKUP(C355,Active!C$21:E$958,3,FALSE)</f>
        <v>-23093.99275922621</v>
      </c>
      <c r="F355" s="2" t="s">
        <v>143</v>
      </c>
      <c r="G355" t="str">
        <f t="shared" si="34"/>
        <v>29097.249</v>
      </c>
      <c r="H355" s="27">
        <f t="shared" si="35"/>
        <v>-23094</v>
      </c>
      <c r="I355" s="58" t="s">
        <v>1027</v>
      </c>
      <c r="J355" s="59" t="s">
        <v>1028</v>
      </c>
      <c r="K355" s="58">
        <v>-23094</v>
      </c>
      <c r="L355" s="58" t="s">
        <v>218</v>
      </c>
      <c r="M355" s="59" t="s">
        <v>1001</v>
      </c>
      <c r="N355" s="59"/>
      <c r="O355" s="60" t="s">
        <v>1002</v>
      </c>
      <c r="P355" s="60" t="s">
        <v>55</v>
      </c>
    </row>
    <row r="356" spans="1:16" x14ac:dyDescent="0.2">
      <c r="A356" s="27" t="str">
        <f t="shared" si="30"/>
        <v> AA 26.342 </v>
      </c>
      <c r="B356" s="2" t="str">
        <f t="shared" si="31"/>
        <v>I</v>
      </c>
      <c r="C356" s="27">
        <f t="shared" si="32"/>
        <v>29130.45</v>
      </c>
      <c r="D356" t="str">
        <f t="shared" si="33"/>
        <v>vis</v>
      </c>
      <c r="E356">
        <f>VLOOKUP(C356,Active!C$21:E$958,3,FALSE)</f>
        <v>-23044.009199106829</v>
      </c>
      <c r="F356" s="2" t="s">
        <v>143</v>
      </c>
      <c r="G356" t="str">
        <f t="shared" si="34"/>
        <v>29130.450</v>
      </c>
      <c r="H356" s="27">
        <f t="shared" si="35"/>
        <v>-23044</v>
      </c>
      <c r="I356" s="58" t="s">
        <v>1029</v>
      </c>
      <c r="J356" s="59" t="s">
        <v>1030</v>
      </c>
      <c r="K356" s="58">
        <v>-23044</v>
      </c>
      <c r="L356" s="58" t="s">
        <v>876</v>
      </c>
      <c r="M356" s="59" t="s">
        <v>153</v>
      </c>
      <c r="N356" s="59"/>
      <c r="O356" s="60" t="s">
        <v>961</v>
      </c>
      <c r="P356" s="60" t="s">
        <v>56</v>
      </c>
    </row>
    <row r="357" spans="1:16" x14ac:dyDescent="0.2">
      <c r="A357" s="27" t="str">
        <f t="shared" si="30"/>
        <v> AAC 4.122 </v>
      </c>
      <c r="B357" s="2" t="str">
        <f t="shared" si="31"/>
        <v>I</v>
      </c>
      <c r="C357" s="27">
        <f t="shared" si="32"/>
        <v>29132.441999999999</v>
      </c>
      <c r="D357" t="str">
        <f t="shared" si="33"/>
        <v>vis</v>
      </c>
      <c r="E357">
        <f>VLOOKUP(C357,Active!C$21:E$958,3,FALSE)</f>
        <v>-23041.010275828685</v>
      </c>
      <c r="F357" s="2" t="s">
        <v>143</v>
      </c>
      <c r="G357" t="str">
        <f t="shared" si="34"/>
        <v>29132.442</v>
      </c>
      <c r="H357" s="27">
        <f t="shared" si="35"/>
        <v>-23041</v>
      </c>
      <c r="I357" s="58" t="s">
        <v>1031</v>
      </c>
      <c r="J357" s="59" t="s">
        <v>1032</v>
      </c>
      <c r="K357" s="58">
        <v>-23041</v>
      </c>
      <c r="L357" s="58" t="s">
        <v>601</v>
      </c>
      <c r="M357" s="59" t="s">
        <v>153</v>
      </c>
      <c r="N357" s="59"/>
      <c r="O357" s="60" t="s">
        <v>961</v>
      </c>
      <c r="P357" s="60" t="s">
        <v>57</v>
      </c>
    </row>
    <row r="358" spans="1:16" x14ac:dyDescent="0.2">
      <c r="A358" s="27" t="str">
        <f t="shared" si="30"/>
        <v> AA 26.342 </v>
      </c>
      <c r="B358" s="2" t="str">
        <f t="shared" si="31"/>
        <v>I</v>
      </c>
      <c r="C358" s="27">
        <f t="shared" si="32"/>
        <v>29136.437000000002</v>
      </c>
      <c r="D358" t="str">
        <f t="shared" si="33"/>
        <v>vis</v>
      </c>
      <c r="E358">
        <f>VLOOKUP(C358,Active!C$21:E$958,3,FALSE)</f>
        <v>-23034.995868953076</v>
      </c>
      <c r="F358" s="2" t="s">
        <v>143</v>
      </c>
      <c r="G358" t="str">
        <f t="shared" si="34"/>
        <v>29136.437</v>
      </c>
      <c r="H358" s="27">
        <f t="shared" si="35"/>
        <v>-23035</v>
      </c>
      <c r="I358" s="58" t="s">
        <v>1033</v>
      </c>
      <c r="J358" s="59" t="s">
        <v>1034</v>
      </c>
      <c r="K358" s="58">
        <v>-23035</v>
      </c>
      <c r="L358" s="58" t="s">
        <v>285</v>
      </c>
      <c r="M358" s="59" t="s">
        <v>153</v>
      </c>
      <c r="N358" s="59"/>
      <c r="O358" s="60" t="s">
        <v>961</v>
      </c>
      <c r="P358" s="60" t="s">
        <v>56</v>
      </c>
    </row>
    <row r="359" spans="1:16" x14ac:dyDescent="0.2">
      <c r="A359" s="27" t="str">
        <f t="shared" si="30"/>
        <v> AAC 4.122 </v>
      </c>
      <c r="B359" s="2" t="str">
        <f t="shared" si="31"/>
        <v>I</v>
      </c>
      <c r="C359" s="27">
        <f t="shared" si="32"/>
        <v>29144.411</v>
      </c>
      <c r="D359" t="str">
        <f t="shared" si="33"/>
        <v>vis</v>
      </c>
      <c r="E359">
        <f>VLOOKUP(C359,Active!C$21:E$958,3,FALSE)</f>
        <v>-23022.991142939045</v>
      </c>
      <c r="F359" s="2" t="s">
        <v>143</v>
      </c>
      <c r="G359" t="str">
        <f t="shared" si="34"/>
        <v>29144.411</v>
      </c>
      <c r="H359" s="27">
        <f t="shared" si="35"/>
        <v>-23023</v>
      </c>
      <c r="I359" s="58" t="s">
        <v>1035</v>
      </c>
      <c r="J359" s="59" t="s">
        <v>1036</v>
      </c>
      <c r="K359" s="58">
        <v>-23023</v>
      </c>
      <c r="L359" s="58" t="s">
        <v>158</v>
      </c>
      <c r="M359" s="59" t="s">
        <v>153</v>
      </c>
      <c r="N359" s="59"/>
      <c r="O359" s="60" t="s">
        <v>961</v>
      </c>
      <c r="P359" s="60" t="s">
        <v>57</v>
      </c>
    </row>
    <row r="360" spans="1:16" x14ac:dyDescent="0.2">
      <c r="A360" s="27" t="str">
        <f t="shared" si="30"/>
        <v> BAN 14.138 </v>
      </c>
      <c r="B360" s="2" t="str">
        <f t="shared" si="31"/>
        <v>I</v>
      </c>
      <c r="C360" s="27">
        <f t="shared" si="32"/>
        <v>29407.45</v>
      </c>
      <c r="D360" t="str">
        <f t="shared" si="33"/>
        <v>vis</v>
      </c>
      <c r="E360">
        <f>VLOOKUP(C360,Active!C$21:E$958,3,FALSE)</f>
        <v>-22626.990249283994</v>
      </c>
      <c r="F360" s="2" t="s">
        <v>143</v>
      </c>
      <c r="G360" t="str">
        <f t="shared" si="34"/>
        <v>29407.450</v>
      </c>
      <c r="H360" s="27">
        <f t="shared" si="35"/>
        <v>-22627</v>
      </c>
      <c r="I360" s="58" t="s">
        <v>1037</v>
      </c>
      <c r="J360" s="59" t="s">
        <v>1038</v>
      </c>
      <c r="K360" s="58">
        <v>-22627</v>
      </c>
      <c r="L360" s="58" t="s">
        <v>158</v>
      </c>
      <c r="M360" s="59" t="s">
        <v>1001</v>
      </c>
      <c r="N360" s="59"/>
      <c r="O360" s="60" t="s">
        <v>1002</v>
      </c>
      <c r="P360" s="60" t="s">
        <v>55</v>
      </c>
    </row>
    <row r="361" spans="1:16" x14ac:dyDescent="0.2">
      <c r="A361" s="27" t="str">
        <f t="shared" si="30"/>
        <v> BAN 14.138 </v>
      </c>
      <c r="B361" s="2" t="str">
        <f t="shared" si="31"/>
        <v>I</v>
      </c>
      <c r="C361" s="27">
        <f t="shared" si="32"/>
        <v>29546.273000000001</v>
      </c>
      <c r="D361" t="str">
        <f t="shared" si="33"/>
        <v>vis</v>
      </c>
      <c r="E361">
        <f>VLOOKUP(C361,Active!C$21:E$958,3,FALSE)</f>
        <v>-22417.994503178379</v>
      </c>
      <c r="F361" s="2" t="s">
        <v>143</v>
      </c>
      <c r="G361" t="str">
        <f t="shared" si="34"/>
        <v>29546.273</v>
      </c>
      <c r="H361" s="27">
        <f t="shared" si="35"/>
        <v>-22418</v>
      </c>
      <c r="I361" s="58" t="s">
        <v>1039</v>
      </c>
      <c r="J361" s="59" t="s">
        <v>1040</v>
      </c>
      <c r="K361" s="58">
        <v>-22418</v>
      </c>
      <c r="L361" s="58" t="s">
        <v>508</v>
      </c>
      <c r="M361" s="59" t="s">
        <v>1001</v>
      </c>
      <c r="N361" s="59"/>
      <c r="O361" s="60" t="s">
        <v>1002</v>
      </c>
      <c r="P361" s="60" t="s">
        <v>55</v>
      </c>
    </row>
    <row r="362" spans="1:16" x14ac:dyDescent="0.2">
      <c r="A362" s="27" t="str">
        <f t="shared" si="30"/>
        <v> AA 26.342 </v>
      </c>
      <c r="B362" s="2" t="str">
        <f t="shared" si="31"/>
        <v>I</v>
      </c>
      <c r="C362" s="27">
        <f t="shared" si="32"/>
        <v>30634.291000000001</v>
      </c>
      <c r="D362" t="str">
        <f t="shared" si="33"/>
        <v>vis</v>
      </c>
      <c r="E362">
        <f>VLOOKUP(C362,Active!C$21:E$958,3,FALSE)</f>
        <v>-20780.001276650073</v>
      </c>
      <c r="F362" s="2" t="s">
        <v>143</v>
      </c>
      <c r="G362" t="str">
        <f t="shared" si="34"/>
        <v>30634.291</v>
      </c>
      <c r="H362" s="27">
        <f t="shared" si="35"/>
        <v>-20780</v>
      </c>
      <c r="I362" s="58" t="s">
        <v>1041</v>
      </c>
      <c r="J362" s="59" t="s">
        <v>1042</v>
      </c>
      <c r="K362" s="58">
        <v>-20780</v>
      </c>
      <c r="L362" s="58" t="s">
        <v>476</v>
      </c>
      <c r="M362" s="59" t="s">
        <v>153</v>
      </c>
      <c r="N362" s="59"/>
      <c r="O362" s="60" t="s">
        <v>863</v>
      </c>
      <c r="P362" s="60" t="s">
        <v>56</v>
      </c>
    </row>
    <row r="363" spans="1:16" x14ac:dyDescent="0.2">
      <c r="A363" s="27" t="str">
        <f t="shared" si="30"/>
        <v> AA 26.342 </v>
      </c>
      <c r="B363" s="2" t="str">
        <f t="shared" si="31"/>
        <v>I</v>
      </c>
      <c r="C363" s="27">
        <f t="shared" si="32"/>
        <v>31704.378000000001</v>
      </c>
      <c r="D363" t="str">
        <f t="shared" si="33"/>
        <v>vis</v>
      </c>
      <c r="E363">
        <f>VLOOKUP(C363,Active!C$21:E$958,3,FALSE)</f>
        <v>-19169.002876075821</v>
      </c>
      <c r="F363" s="2" t="s">
        <v>143</v>
      </c>
      <c r="G363" t="str">
        <f t="shared" si="34"/>
        <v>31704.378</v>
      </c>
      <c r="H363" s="27">
        <f t="shared" si="35"/>
        <v>-19169</v>
      </c>
      <c r="I363" s="58" t="s">
        <v>1043</v>
      </c>
      <c r="J363" s="59" t="s">
        <v>1044</v>
      </c>
      <c r="K363" s="58">
        <v>-19169</v>
      </c>
      <c r="L363" s="58" t="s">
        <v>487</v>
      </c>
      <c r="M363" s="59" t="s">
        <v>153</v>
      </c>
      <c r="N363" s="59"/>
      <c r="O363" s="60" t="s">
        <v>961</v>
      </c>
      <c r="P363" s="60" t="s">
        <v>56</v>
      </c>
    </row>
    <row r="364" spans="1:16" x14ac:dyDescent="0.2">
      <c r="A364" s="27" t="str">
        <f t="shared" si="30"/>
        <v> AA 26.342 </v>
      </c>
      <c r="B364" s="2" t="str">
        <f t="shared" si="31"/>
        <v>I</v>
      </c>
      <c r="C364" s="27">
        <f t="shared" si="32"/>
        <v>32466.266</v>
      </c>
      <c r="D364" t="str">
        <f t="shared" si="33"/>
        <v>vis</v>
      </c>
      <c r="E364">
        <f>VLOOKUP(C364,Active!C$21:E$958,3,FALSE)</f>
        <v>-18021.993007329904</v>
      </c>
      <c r="F364" s="2" t="s">
        <v>143</v>
      </c>
      <c r="G364" t="str">
        <f t="shared" si="34"/>
        <v>32466.266</v>
      </c>
      <c r="H364" s="27">
        <f t="shared" si="35"/>
        <v>-18022</v>
      </c>
      <c r="I364" s="58" t="s">
        <v>1045</v>
      </c>
      <c r="J364" s="59" t="s">
        <v>1046</v>
      </c>
      <c r="K364" s="58">
        <v>-18022</v>
      </c>
      <c r="L364" s="58" t="s">
        <v>218</v>
      </c>
      <c r="M364" s="59" t="s">
        <v>153</v>
      </c>
      <c r="N364" s="59"/>
      <c r="O364" s="60" t="s">
        <v>863</v>
      </c>
      <c r="P364" s="60" t="s">
        <v>56</v>
      </c>
    </row>
    <row r="365" spans="1:16" x14ac:dyDescent="0.2">
      <c r="A365" s="27" t="str">
        <f t="shared" si="30"/>
        <v> AJ 64.262 </v>
      </c>
      <c r="B365" s="2" t="str">
        <f t="shared" si="31"/>
        <v>I</v>
      </c>
      <c r="C365" s="27">
        <f t="shared" si="32"/>
        <v>32815.650999999998</v>
      </c>
      <c r="D365" t="str">
        <f t="shared" si="33"/>
        <v>vis</v>
      </c>
      <c r="E365">
        <f>VLOOKUP(C365,Active!C$21:E$958,3,FALSE)</f>
        <v>-17495.999629048853</v>
      </c>
      <c r="F365" s="2" t="s">
        <v>143</v>
      </c>
      <c r="G365" t="str">
        <f t="shared" si="34"/>
        <v>32815.651</v>
      </c>
      <c r="H365" s="27">
        <f t="shared" si="35"/>
        <v>-17496</v>
      </c>
      <c r="I365" s="58" t="s">
        <v>1047</v>
      </c>
      <c r="J365" s="59" t="s">
        <v>1048</v>
      </c>
      <c r="K365" s="58">
        <v>-17496</v>
      </c>
      <c r="L365" s="58" t="s">
        <v>405</v>
      </c>
      <c r="M365" s="59" t="s">
        <v>1001</v>
      </c>
      <c r="N365" s="59"/>
      <c r="O365" s="60" t="s">
        <v>1049</v>
      </c>
      <c r="P365" s="60" t="s">
        <v>58</v>
      </c>
    </row>
    <row r="366" spans="1:16" x14ac:dyDescent="0.2">
      <c r="A366" s="27" t="str">
        <f t="shared" si="30"/>
        <v> AJ 64.262 </v>
      </c>
      <c r="B366" s="2" t="str">
        <f t="shared" si="31"/>
        <v>I</v>
      </c>
      <c r="C366" s="27">
        <f t="shared" si="32"/>
        <v>33187.620999999999</v>
      </c>
      <c r="D366" t="str">
        <f t="shared" si="33"/>
        <v>vis</v>
      </c>
      <c r="E366">
        <f>VLOOKUP(C366,Active!C$21:E$958,3,FALSE)</f>
        <v>-16936.004904263293</v>
      </c>
      <c r="F366" s="2" t="s">
        <v>143</v>
      </c>
      <c r="G366" t="str">
        <f t="shared" si="34"/>
        <v>33187.621</v>
      </c>
      <c r="H366" s="27">
        <f t="shared" si="35"/>
        <v>-16936</v>
      </c>
      <c r="I366" s="58" t="s">
        <v>1050</v>
      </c>
      <c r="J366" s="59" t="s">
        <v>1051</v>
      </c>
      <c r="K366" s="58">
        <v>-16936</v>
      </c>
      <c r="L366" s="58" t="s">
        <v>760</v>
      </c>
      <c r="M366" s="59" t="s">
        <v>1001</v>
      </c>
      <c r="N366" s="59"/>
      <c r="O366" s="60" t="s">
        <v>1049</v>
      </c>
      <c r="P366" s="60" t="s">
        <v>58</v>
      </c>
    </row>
    <row r="367" spans="1:16" x14ac:dyDescent="0.2">
      <c r="A367" s="27" t="str">
        <f t="shared" si="30"/>
        <v> AA 26.342 </v>
      </c>
      <c r="B367" s="2" t="str">
        <f t="shared" si="31"/>
        <v>I</v>
      </c>
      <c r="C367" s="27">
        <f t="shared" si="32"/>
        <v>33540.328000000001</v>
      </c>
      <c r="D367" t="str">
        <f t="shared" si="33"/>
        <v>vis</v>
      </c>
      <c r="E367">
        <f>VLOOKUP(C367,Active!C$21:E$958,3,FALSE)</f>
        <v>-16405.010309551511</v>
      </c>
      <c r="F367" s="2" t="s">
        <v>143</v>
      </c>
      <c r="G367" t="str">
        <f t="shared" si="34"/>
        <v>33540.328</v>
      </c>
      <c r="H367" s="27">
        <f t="shared" si="35"/>
        <v>-16405</v>
      </c>
      <c r="I367" s="58" t="s">
        <v>1052</v>
      </c>
      <c r="J367" s="59" t="s">
        <v>1053</v>
      </c>
      <c r="K367" s="58">
        <v>-16405</v>
      </c>
      <c r="L367" s="58" t="s">
        <v>601</v>
      </c>
      <c r="M367" s="59" t="s">
        <v>153</v>
      </c>
      <c r="N367" s="59"/>
      <c r="O367" s="60" t="s">
        <v>863</v>
      </c>
      <c r="P367" s="60" t="s">
        <v>56</v>
      </c>
    </row>
    <row r="368" spans="1:16" x14ac:dyDescent="0.2">
      <c r="A368" s="27" t="str">
        <f t="shared" si="30"/>
        <v> BAN 14.134 </v>
      </c>
      <c r="B368" s="2" t="str">
        <f t="shared" si="31"/>
        <v>I</v>
      </c>
      <c r="C368" s="27">
        <f t="shared" si="32"/>
        <v>34598.463000000003</v>
      </c>
      <c r="D368" t="str">
        <f t="shared" si="33"/>
        <v>vis</v>
      </c>
      <c r="E368">
        <f>VLOOKUP(C368,Active!C$21:E$958,3,FALSE)</f>
        <v>-14812.005448646147</v>
      </c>
      <c r="F368" s="2" t="s">
        <v>143</v>
      </c>
      <c r="G368" t="str">
        <f t="shared" si="34"/>
        <v>34598.4630</v>
      </c>
      <c r="H368" s="27">
        <f t="shared" si="35"/>
        <v>-14812</v>
      </c>
      <c r="I368" s="58" t="s">
        <v>1054</v>
      </c>
      <c r="J368" s="59" t="s">
        <v>1055</v>
      </c>
      <c r="K368" s="58">
        <v>-14812</v>
      </c>
      <c r="L368" s="58" t="s">
        <v>1056</v>
      </c>
      <c r="M368" s="59" t="s">
        <v>238</v>
      </c>
      <c r="N368" s="59" t="s">
        <v>239</v>
      </c>
      <c r="O368" s="60" t="s">
        <v>1057</v>
      </c>
      <c r="P368" s="60" t="s">
        <v>59</v>
      </c>
    </row>
    <row r="369" spans="1:16" x14ac:dyDescent="0.2">
      <c r="A369" s="27" t="str">
        <f t="shared" si="30"/>
        <v> AJ 66.35 </v>
      </c>
      <c r="B369" s="2" t="str">
        <f t="shared" si="31"/>
        <v>I</v>
      </c>
      <c r="C369" s="27">
        <f t="shared" si="32"/>
        <v>34850.879000000001</v>
      </c>
      <c r="D369" t="str">
        <f t="shared" si="33"/>
        <v>vis</v>
      </c>
      <c r="E369">
        <f>VLOOKUP(C369,Active!C$21:E$958,3,FALSE)</f>
        <v>-14431.997306990987</v>
      </c>
      <c r="F369" s="2" t="s">
        <v>143</v>
      </c>
      <c r="G369" t="str">
        <f t="shared" si="34"/>
        <v>34850.879</v>
      </c>
      <c r="H369" s="27">
        <f t="shared" si="35"/>
        <v>-14432</v>
      </c>
      <c r="I369" s="58" t="s">
        <v>1058</v>
      </c>
      <c r="J369" s="59" t="s">
        <v>1059</v>
      </c>
      <c r="K369" s="58">
        <v>-14432</v>
      </c>
      <c r="L369" s="58" t="s">
        <v>499</v>
      </c>
      <c r="M369" s="59" t="s">
        <v>1001</v>
      </c>
      <c r="N369" s="59"/>
      <c r="O369" s="60" t="s">
        <v>1060</v>
      </c>
      <c r="P369" s="60" t="s">
        <v>60</v>
      </c>
    </row>
    <row r="370" spans="1:16" x14ac:dyDescent="0.2">
      <c r="A370" s="27" t="str">
        <f t="shared" si="30"/>
        <v> AJ 64.262 </v>
      </c>
      <c r="B370" s="2" t="str">
        <f t="shared" si="31"/>
        <v>I</v>
      </c>
      <c r="C370" s="27">
        <f t="shared" si="32"/>
        <v>35363.661999999997</v>
      </c>
      <c r="D370" t="str">
        <f t="shared" si="33"/>
        <v>vis</v>
      </c>
      <c r="E370">
        <f>VLOOKUP(C370,Active!C$21:E$958,3,FALSE)</f>
        <v>-13660.010923788817</v>
      </c>
      <c r="F370" s="2" t="s">
        <v>143</v>
      </c>
      <c r="G370" t="str">
        <f t="shared" si="34"/>
        <v>35363.662</v>
      </c>
      <c r="H370" s="27">
        <f t="shared" si="35"/>
        <v>-13660</v>
      </c>
      <c r="I370" s="58" t="s">
        <v>1061</v>
      </c>
      <c r="J370" s="59" t="s">
        <v>1062</v>
      </c>
      <c r="K370" s="58">
        <v>-13660</v>
      </c>
      <c r="L370" s="58" t="s">
        <v>601</v>
      </c>
      <c r="M370" s="59" t="s">
        <v>1001</v>
      </c>
      <c r="N370" s="59"/>
      <c r="O370" s="60" t="s">
        <v>1049</v>
      </c>
      <c r="P370" s="60" t="s">
        <v>58</v>
      </c>
    </row>
    <row r="371" spans="1:16" x14ac:dyDescent="0.2">
      <c r="A371" s="27" t="str">
        <f t="shared" si="30"/>
        <v> AJ 64.262 </v>
      </c>
      <c r="B371" s="2" t="str">
        <f t="shared" si="31"/>
        <v>I</v>
      </c>
      <c r="C371" s="27">
        <f t="shared" si="32"/>
        <v>35741.610999999997</v>
      </c>
      <c r="D371" t="str">
        <f t="shared" si="33"/>
        <v>vis</v>
      </c>
      <c r="E371">
        <f>VLOOKUP(C371,Active!C$21:E$958,3,FALSE)</f>
        <v>-13091.014912718092</v>
      </c>
      <c r="F371" s="2" t="s">
        <v>143</v>
      </c>
      <c r="G371" t="str">
        <f t="shared" si="34"/>
        <v>35741.611</v>
      </c>
      <c r="H371" s="27">
        <f t="shared" si="35"/>
        <v>-13091</v>
      </c>
      <c r="I371" s="58" t="s">
        <v>1063</v>
      </c>
      <c r="J371" s="59" t="s">
        <v>1064</v>
      </c>
      <c r="K371" s="58">
        <v>-13091</v>
      </c>
      <c r="L371" s="58" t="s">
        <v>984</v>
      </c>
      <c r="M371" s="59" t="s">
        <v>1001</v>
      </c>
      <c r="N371" s="59"/>
      <c r="O371" s="60" t="s">
        <v>1049</v>
      </c>
      <c r="P371" s="60" t="s">
        <v>58</v>
      </c>
    </row>
    <row r="372" spans="1:16" x14ac:dyDescent="0.2">
      <c r="A372" s="27" t="str">
        <f t="shared" si="30"/>
        <v> AJ 64.262 </v>
      </c>
      <c r="B372" s="2" t="str">
        <f t="shared" si="31"/>
        <v>I</v>
      </c>
      <c r="C372" s="27">
        <f t="shared" si="32"/>
        <v>36075.728999999999</v>
      </c>
      <c r="D372" t="str">
        <f t="shared" si="33"/>
        <v>vis</v>
      </c>
      <c r="E372">
        <f>VLOOKUP(C372,Active!C$21:E$958,3,FALSE)</f>
        <v>-12588.005752151641</v>
      </c>
      <c r="F372" s="2" t="s">
        <v>143</v>
      </c>
      <c r="G372" t="str">
        <f t="shared" si="34"/>
        <v>36075.729</v>
      </c>
      <c r="H372" s="27">
        <f t="shared" si="35"/>
        <v>-12588</v>
      </c>
      <c r="I372" s="58" t="s">
        <v>1065</v>
      </c>
      <c r="J372" s="59" t="s">
        <v>1066</v>
      </c>
      <c r="K372" s="58">
        <v>-12588</v>
      </c>
      <c r="L372" s="58" t="s">
        <v>972</v>
      </c>
      <c r="M372" s="59" t="s">
        <v>1001</v>
      </c>
      <c r="N372" s="59"/>
      <c r="O372" s="60" t="s">
        <v>1049</v>
      </c>
      <c r="P372" s="60" t="s">
        <v>58</v>
      </c>
    </row>
    <row r="373" spans="1:16" x14ac:dyDescent="0.2">
      <c r="A373" s="27" t="str">
        <f t="shared" si="30"/>
        <v> BRNO 6 </v>
      </c>
      <c r="B373" s="2" t="str">
        <f t="shared" si="31"/>
        <v>I</v>
      </c>
      <c r="C373" s="27">
        <f t="shared" si="32"/>
        <v>38614.457999999999</v>
      </c>
      <c r="D373" t="str">
        <f t="shared" si="33"/>
        <v>vis</v>
      </c>
      <c r="E373">
        <f>VLOOKUP(C373,Active!C$21:E$958,3,FALSE)</f>
        <v>-8765.9909454196022</v>
      </c>
      <c r="F373" s="2" t="s">
        <v>143</v>
      </c>
      <c r="G373" t="str">
        <f t="shared" si="34"/>
        <v>38614.458</v>
      </c>
      <c r="H373" s="27">
        <f t="shared" si="35"/>
        <v>-8766</v>
      </c>
      <c r="I373" s="58" t="s">
        <v>1067</v>
      </c>
      <c r="J373" s="59" t="s">
        <v>1068</v>
      </c>
      <c r="K373" s="58">
        <v>-8766</v>
      </c>
      <c r="L373" s="58" t="s">
        <v>158</v>
      </c>
      <c r="M373" s="59" t="s">
        <v>153</v>
      </c>
      <c r="N373" s="59"/>
      <c r="O373" s="60" t="s">
        <v>1069</v>
      </c>
      <c r="P373" s="60" t="s">
        <v>61</v>
      </c>
    </row>
    <row r="374" spans="1:16" x14ac:dyDescent="0.2">
      <c r="A374" s="27" t="str">
        <f t="shared" si="30"/>
        <v> BRNO 5 </v>
      </c>
      <c r="B374" s="2" t="str">
        <f t="shared" si="31"/>
        <v>I</v>
      </c>
      <c r="C374" s="27">
        <f t="shared" si="32"/>
        <v>38988.404000000002</v>
      </c>
      <c r="D374" t="str">
        <f t="shared" si="33"/>
        <v>vis</v>
      </c>
      <c r="E374">
        <f>VLOOKUP(C374,Active!C$21:E$958,3,FALSE)</f>
        <v>-8203.0213850930631</v>
      </c>
      <c r="F374" s="2" t="s">
        <v>143</v>
      </c>
      <c r="G374" t="str">
        <f t="shared" si="34"/>
        <v>38988.404</v>
      </c>
      <c r="H374" s="27">
        <f t="shared" si="35"/>
        <v>-8203</v>
      </c>
      <c r="I374" s="58" t="s">
        <v>1070</v>
      </c>
      <c r="J374" s="59" t="s">
        <v>1071</v>
      </c>
      <c r="K374" s="58">
        <v>-8203</v>
      </c>
      <c r="L374" s="58" t="s">
        <v>979</v>
      </c>
      <c r="M374" s="59" t="s">
        <v>153</v>
      </c>
      <c r="N374" s="59"/>
      <c r="O374" s="60" t="s">
        <v>1069</v>
      </c>
      <c r="P374" s="60" t="s">
        <v>62</v>
      </c>
    </row>
    <row r="375" spans="1:16" x14ac:dyDescent="0.2">
      <c r="A375" s="27" t="str">
        <f t="shared" si="30"/>
        <v> BRNO 5 </v>
      </c>
      <c r="B375" s="2" t="str">
        <f t="shared" si="31"/>
        <v>I</v>
      </c>
      <c r="C375" s="27">
        <f t="shared" si="32"/>
        <v>38990.406999999999</v>
      </c>
      <c r="D375" t="str">
        <f t="shared" si="33"/>
        <v>vis</v>
      </c>
      <c r="E375">
        <f>VLOOKUP(C375,Active!C$21:E$958,3,FALSE)</f>
        <v>-8200.0059014956132</v>
      </c>
      <c r="F375" s="2" t="s">
        <v>143</v>
      </c>
      <c r="G375" t="str">
        <f t="shared" si="34"/>
        <v>38990.407</v>
      </c>
      <c r="H375" s="27">
        <f t="shared" si="35"/>
        <v>-8200</v>
      </c>
      <c r="I375" s="58" t="s">
        <v>1072</v>
      </c>
      <c r="J375" s="59" t="s">
        <v>1073</v>
      </c>
      <c r="K375" s="58">
        <v>-8200</v>
      </c>
      <c r="L375" s="58" t="s">
        <v>972</v>
      </c>
      <c r="M375" s="59" t="s">
        <v>153</v>
      </c>
      <c r="N375" s="59"/>
      <c r="O375" s="60" t="s">
        <v>1069</v>
      </c>
      <c r="P375" s="60" t="s">
        <v>62</v>
      </c>
    </row>
    <row r="376" spans="1:16" x14ac:dyDescent="0.2">
      <c r="A376" s="27" t="str">
        <f t="shared" si="30"/>
        <v> BBS 35 </v>
      </c>
      <c r="B376" s="2" t="str">
        <f t="shared" si="31"/>
        <v>I</v>
      </c>
      <c r="C376" s="27">
        <f t="shared" si="32"/>
        <v>43390.315000000002</v>
      </c>
      <c r="D376" t="str">
        <f t="shared" si="33"/>
        <v>vis</v>
      </c>
      <c r="E376">
        <f>VLOOKUP(C376,Active!C$21:E$958,3,FALSE)</f>
        <v>-1576.0166831667668</v>
      </c>
      <c r="F376" s="2" t="s">
        <v>143</v>
      </c>
      <c r="G376" t="str">
        <f t="shared" si="34"/>
        <v>43390.315</v>
      </c>
      <c r="H376" s="27">
        <f t="shared" si="35"/>
        <v>-1576</v>
      </c>
      <c r="I376" s="58" t="s">
        <v>1074</v>
      </c>
      <c r="J376" s="59" t="s">
        <v>1075</v>
      </c>
      <c r="K376" s="58">
        <v>-1576</v>
      </c>
      <c r="L376" s="58" t="s">
        <v>1020</v>
      </c>
      <c r="M376" s="59" t="s">
        <v>153</v>
      </c>
      <c r="N376" s="59"/>
      <c r="O376" s="60" t="s">
        <v>252</v>
      </c>
      <c r="P376" s="60" t="s">
        <v>81</v>
      </c>
    </row>
    <row r="377" spans="1:16" x14ac:dyDescent="0.2">
      <c r="A377" s="27" t="str">
        <f t="shared" si="30"/>
        <v> AOEB 12 </v>
      </c>
      <c r="B377" s="2" t="str">
        <f t="shared" si="31"/>
        <v>I</v>
      </c>
      <c r="C377" s="27">
        <f t="shared" si="32"/>
        <v>45951.631000000001</v>
      </c>
      <c r="D377" t="str">
        <f t="shared" si="33"/>
        <v>vis</v>
      </c>
      <c r="E377">
        <f>VLOOKUP(C377,Active!C$21:E$958,3,FALSE)</f>
        <v>2280.0024810369268</v>
      </c>
      <c r="F377" s="2" t="s">
        <v>143</v>
      </c>
      <c r="G377" t="str">
        <f t="shared" si="34"/>
        <v>45951.631</v>
      </c>
      <c r="H377" s="27">
        <f t="shared" si="35"/>
        <v>2280</v>
      </c>
      <c r="I377" s="58" t="s">
        <v>1076</v>
      </c>
      <c r="J377" s="59" t="s">
        <v>1077</v>
      </c>
      <c r="K377" s="58">
        <v>2280</v>
      </c>
      <c r="L377" s="58" t="s">
        <v>499</v>
      </c>
      <c r="M377" s="59" t="s">
        <v>153</v>
      </c>
      <c r="N377" s="59"/>
      <c r="O377" s="60" t="s">
        <v>1078</v>
      </c>
      <c r="P377" s="60" t="s">
        <v>97</v>
      </c>
    </row>
    <row r="378" spans="1:16" x14ac:dyDescent="0.2">
      <c r="A378" s="27" t="str">
        <f t="shared" si="30"/>
        <v> AOEB 12 </v>
      </c>
      <c r="B378" s="2" t="str">
        <f t="shared" si="31"/>
        <v>I</v>
      </c>
      <c r="C378" s="27">
        <f t="shared" si="32"/>
        <v>45955.620999999999</v>
      </c>
      <c r="D378" t="str">
        <f t="shared" si="33"/>
        <v>vis</v>
      </c>
      <c r="E378">
        <f>VLOOKUP(C378,Active!C$21:E$958,3,FALSE)</f>
        <v>2286.009360494661</v>
      </c>
      <c r="F378" s="2" t="s">
        <v>143</v>
      </c>
      <c r="G378" t="str">
        <f t="shared" si="34"/>
        <v>45955.621</v>
      </c>
      <c r="H378" s="27">
        <f t="shared" si="35"/>
        <v>2286</v>
      </c>
      <c r="I378" s="58" t="s">
        <v>1079</v>
      </c>
      <c r="J378" s="59" t="s">
        <v>1080</v>
      </c>
      <c r="K378" s="58">
        <v>2286</v>
      </c>
      <c r="L378" s="58" t="s">
        <v>158</v>
      </c>
      <c r="M378" s="59" t="s">
        <v>153</v>
      </c>
      <c r="N378" s="59"/>
      <c r="O378" s="60" t="s">
        <v>1078</v>
      </c>
      <c r="P378" s="60" t="s">
        <v>97</v>
      </c>
    </row>
    <row r="379" spans="1:16" x14ac:dyDescent="0.2">
      <c r="A379" s="27" t="str">
        <f t="shared" si="30"/>
        <v> AOEB 12 </v>
      </c>
      <c r="B379" s="2" t="str">
        <f t="shared" si="31"/>
        <v>I</v>
      </c>
      <c r="C379" s="27">
        <f t="shared" si="32"/>
        <v>45957.616000000002</v>
      </c>
      <c r="D379" t="str">
        <f t="shared" si="33"/>
        <v>vis</v>
      </c>
      <c r="E379">
        <f>VLOOKUP(C379,Active!C$21:E$958,3,FALSE)</f>
        <v>2289.0128002235333</v>
      </c>
      <c r="F379" s="2" t="s">
        <v>143</v>
      </c>
      <c r="G379" t="str">
        <f t="shared" si="34"/>
        <v>45957.616</v>
      </c>
      <c r="H379" s="27">
        <f t="shared" si="35"/>
        <v>2289</v>
      </c>
      <c r="I379" s="58" t="s">
        <v>1081</v>
      </c>
      <c r="J379" s="59" t="s">
        <v>1082</v>
      </c>
      <c r="K379" s="58">
        <v>2289</v>
      </c>
      <c r="L379" s="58" t="s">
        <v>163</v>
      </c>
      <c r="M379" s="59" t="s">
        <v>153</v>
      </c>
      <c r="N379" s="59"/>
      <c r="O379" s="60" t="s">
        <v>1078</v>
      </c>
      <c r="P379" s="60" t="s">
        <v>97</v>
      </c>
    </row>
    <row r="380" spans="1:16" x14ac:dyDescent="0.2">
      <c r="A380" s="27" t="str">
        <f t="shared" si="30"/>
        <v> VSSC 68.34 </v>
      </c>
      <c r="B380" s="2" t="str">
        <f t="shared" si="31"/>
        <v>II</v>
      </c>
      <c r="C380" s="27">
        <f t="shared" si="32"/>
        <v>46615.563999999998</v>
      </c>
      <c r="D380" t="str">
        <f t="shared" si="33"/>
        <v>vis</v>
      </c>
      <c r="E380">
        <f>VLOOKUP(C380,Active!C$21:E$958,3,FALSE)</f>
        <v>3279.5427063536163</v>
      </c>
      <c r="F380" s="2" t="s">
        <v>143</v>
      </c>
      <c r="G380" t="str">
        <f t="shared" si="34"/>
        <v>46615.564</v>
      </c>
      <c r="H380" s="27">
        <f t="shared" si="35"/>
        <v>3279.5</v>
      </c>
      <c r="I380" s="58" t="s">
        <v>1083</v>
      </c>
      <c r="J380" s="59" t="s">
        <v>1084</v>
      </c>
      <c r="K380" s="58">
        <v>3279.5</v>
      </c>
      <c r="L380" s="58" t="s">
        <v>323</v>
      </c>
      <c r="M380" s="59" t="s">
        <v>153</v>
      </c>
      <c r="N380" s="59"/>
      <c r="O380" s="60" t="s">
        <v>1085</v>
      </c>
      <c r="P380" s="60" t="s">
        <v>103</v>
      </c>
    </row>
    <row r="381" spans="1:16" x14ac:dyDescent="0.2">
      <c r="A381" s="27" t="str">
        <f t="shared" si="30"/>
        <v> AOEB 12 </v>
      </c>
      <c r="B381" s="2" t="str">
        <f t="shared" si="31"/>
        <v>I</v>
      </c>
      <c r="C381" s="27">
        <f t="shared" si="32"/>
        <v>48863.652000000002</v>
      </c>
      <c r="D381" t="str">
        <f t="shared" si="33"/>
        <v>vis</v>
      </c>
      <c r="E381">
        <f>VLOOKUP(C381,Active!C$21:E$958,3,FALSE)</f>
        <v>6664.0022618385192</v>
      </c>
      <c r="F381" s="2" t="s">
        <v>143</v>
      </c>
      <c r="G381" t="str">
        <f t="shared" si="34"/>
        <v>48863.652</v>
      </c>
      <c r="H381" s="27">
        <f t="shared" si="35"/>
        <v>6664</v>
      </c>
      <c r="I381" s="58" t="s">
        <v>1086</v>
      </c>
      <c r="J381" s="59" t="s">
        <v>1087</v>
      </c>
      <c r="K381" s="58">
        <v>6664</v>
      </c>
      <c r="L381" s="58" t="s">
        <v>499</v>
      </c>
      <c r="M381" s="59" t="s">
        <v>153</v>
      </c>
      <c r="N381" s="59"/>
      <c r="O381" s="60" t="s">
        <v>1078</v>
      </c>
      <c r="P381" s="60" t="s">
        <v>97</v>
      </c>
    </row>
    <row r="382" spans="1:16" x14ac:dyDescent="0.2">
      <c r="A382" s="27" t="str">
        <f t="shared" si="30"/>
        <v> AOEB 12 </v>
      </c>
      <c r="B382" s="2" t="str">
        <f t="shared" si="31"/>
        <v>I</v>
      </c>
      <c r="C382" s="27">
        <f t="shared" si="32"/>
        <v>49223.661</v>
      </c>
      <c r="D382" t="str">
        <f t="shared" si="33"/>
        <v>vis</v>
      </c>
      <c r="E382">
        <f>VLOOKUP(C382,Active!C$21:E$958,3,FALSE)</f>
        <v>7205.9898976030254</v>
      </c>
      <c r="F382" s="2" t="s">
        <v>143</v>
      </c>
      <c r="G382" t="str">
        <f t="shared" si="34"/>
        <v>49223.661</v>
      </c>
      <c r="H382" s="27">
        <f t="shared" si="35"/>
        <v>7206</v>
      </c>
      <c r="I382" s="58" t="s">
        <v>1088</v>
      </c>
      <c r="J382" s="59" t="s">
        <v>1089</v>
      </c>
      <c r="K382" s="58">
        <v>7206</v>
      </c>
      <c r="L382" s="58" t="s">
        <v>601</v>
      </c>
      <c r="M382" s="59" t="s">
        <v>153</v>
      </c>
      <c r="N382" s="59"/>
      <c r="O382" s="60" t="s">
        <v>1078</v>
      </c>
      <c r="P382" s="60" t="s">
        <v>97</v>
      </c>
    </row>
    <row r="383" spans="1:16" x14ac:dyDescent="0.2">
      <c r="A383" s="27" t="str">
        <f t="shared" si="30"/>
        <v> AOEB 12 </v>
      </c>
      <c r="B383" s="2" t="str">
        <f t="shared" si="31"/>
        <v>I</v>
      </c>
      <c r="C383" s="27">
        <f t="shared" si="32"/>
        <v>49573.718999999997</v>
      </c>
      <c r="D383" t="str">
        <f t="shared" si="33"/>
        <v>vis</v>
      </c>
      <c r="E383">
        <f>VLOOKUP(C383,Active!C$21:E$958,3,FALSE)</f>
        <v>7732.9964663289484</v>
      </c>
      <c r="F383" s="2" t="s">
        <v>143</v>
      </c>
      <c r="G383" t="str">
        <f t="shared" si="34"/>
        <v>49573.719</v>
      </c>
      <c r="H383" s="27">
        <f t="shared" si="35"/>
        <v>7733</v>
      </c>
      <c r="I383" s="58" t="s">
        <v>1090</v>
      </c>
      <c r="J383" s="59" t="s">
        <v>1091</v>
      </c>
      <c r="K383" s="58">
        <v>7733</v>
      </c>
      <c r="L383" s="58" t="s">
        <v>487</v>
      </c>
      <c r="M383" s="59" t="s">
        <v>777</v>
      </c>
      <c r="N383" s="59" t="s">
        <v>1092</v>
      </c>
      <c r="O383" s="60" t="s">
        <v>1078</v>
      </c>
      <c r="P383" s="60" t="s">
        <v>97</v>
      </c>
    </row>
    <row r="384" spans="1:16" x14ac:dyDescent="0.2">
      <c r="A384" s="27" t="str">
        <f t="shared" si="30"/>
        <v> BRNO 32 </v>
      </c>
      <c r="B384" s="2" t="str">
        <f t="shared" si="31"/>
        <v>I</v>
      </c>
      <c r="C384" s="27">
        <f t="shared" si="32"/>
        <v>49924.426800000001</v>
      </c>
      <c r="D384" t="str">
        <f t="shared" si="33"/>
        <v>vis</v>
      </c>
      <c r="E384">
        <f>VLOOKUP(C384,Active!C$21:E$958,3,FALSE)</f>
        <v>8260.9812982808562</v>
      </c>
      <c r="F384" s="2" t="s">
        <v>143</v>
      </c>
      <c r="G384" t="str">
        <f t="shared" si="34"/>
        <v>49924.4268</v>
      </c>
      <c r="H384" s="27">
        <f t="shared" si="35"/>
        <v>8261</v>
      </c>
      <c r="I384" s="58" t="s">
        <v>1093</v>
      </c>
      <c r="J384" s="59" t="s">
        <v>1094</v>
      </c>
      <c r="K384" s="58">
        <v>8261</v>
      </c>
      <c r="L384" s="58" t="s">
        <v>1095</v>
      </c>
      <c r="M384" s="59" t="s">
        <v>153</v>
      </c>
      <c r="N384" s="59"/>
      <c r="O384" s="60" t="s">
        <v>1096</v>
      </c>
      <c r="P384" s="60" t="s">
        <v>119</v>
      </c>
    </row>
    <row r="385" spans="1:16" x14ac:dyDescent="0.2">
      <c r="A385" s="27" t="str">
        <f t="shared" si="30"/>
        <v> BRNO 32 </v>
      </c>
      <c r="B385" s="2" t="str">
        <f t="shared" si="31"/>
        <v>I</v>
      </c>
      <c r="C385" s="27">
        <f t="shared" si="32"/>
        <v>49924.431700000001</v>
      </c>
      <c r="D385" t="str">
        <f t="shared" si="33"/>
        <v>vis</v>
      </c>
      <c r="E385">
        <f>VLOOKUP(C385,Active!C$21:E$958,3,FALSE)</f>
        <v>8260.9886751503655</v>
      </c>
      <c r="F385" s="2" t="s">
        <v>143</v>
      </c>
      <c r="G385" t="str">
        <f t="shared" si="34"/>
        <v>49924.4317</v>
      </c>
      <c r="H385" s="27">
        <f t="shared" si="35"/>
        <v>8261</v>
      </c>
      <c r="I385" s="58" t="s">
        <v>1097</v>
      </c>
      <c r="J385" s="59" t="s">
        <v>1098</v>
      </c>
      <c r="K385" s="58">
        <v>8261</v>
      </c>
      <c r="L385" s="58" t="s">
        <v>1099</v>
      </c>
      <c r="M385" s="59" t="s">
        <v>153</v>
      </c>
      <c r="N385" s="59"/>
      <c r="O385" s="60" t="s">
        <v>1100</v>
      </c>
      <c r="P385" s="60" t="s">
        <v>119</v>
      </c>
    </row>
    <row r="386" spans="1:16" x14ac:dyDescent="0.2">
      <c r="A386" s="27" t="str">
        <f t="shared" si="30"/>
        <v> BRNO 32 </v>
      </c>
      <c r="B386" s="2" t="str">
        <f t="shared" si="31"/>
        <v>I</v>
      </c>
      <c r="C386" s="27">
        <f t="shared" si="32"/>
        <v>49924.439299999998</v>
      </c>
      <c r="D386" t="str">
        <f t="shared" si="33"/>
        <v>vis</v>
      </c>
      <c r="E386">
        <f>VLOOKUP(C386,Active!C$21:E$958,3,FALSE)</f>
        <v>8261.0001168255185</v>
      </c>
      <c r="F386" s="2" t="s">
        <v>143</v>
      </c>
      <c r="G386" t="str">
        <f t="shared" si="34"/>
        <v>49924.4393</v>
      </c>
      <c r="H386" s="27">
        <f t="shared" si="35"/>
        <v>8261</v>
      </c>
      <c r="I386" s="58" t="s">
        <v>1101</v>
      </c>
      <c r="J386" s="59" t="s">
        <v>1102</v>
      </c>
      <c r="K386" s="58">
        <v>8261</v>
      </c>
      <c r="L386" s="58" t="s">
        <v>1103</v>
      </c>
      <c r="M386" s="59" t="s">
        <v>153</v>
      </c>
      <c r="N386" s="59"/>
      <c r="O386" s="60" t="s">
        <v>700</v>
      </c>
      <c r="P386" s="60" t="s">
        <v>119</v>
      </c>
    </row>
    <row r="387" spans="1:16" x14ac:dyDescent="0.2">
      <c r="A387" s="27" t="str">
        <f t="shared" si="30"/>
        <v> BRNO 32 </v>
      </c>
      <c r="B387" s="2" t="str">
        <f t="shared" si="31"/>
        <v>I</v>
      </c>
      <c r="C387" s="27">
        <f t="shared" si="32"/>
        <v>49924.44</v>
      </c>
      <c r="D387" t="str">
        <f t="shared" si="33"/>
        <v>vis</v>
      </c>
      <c r="E387">
        <f>VLOOKUP(C387,Active!C$21:E$958,3,FALSE)</f>
        <v>8261.0011706640271</v>
      </c>
      <c r="F387" s="2" t="s">
        <v>143</v>
      </c>
      <c r="G387" t="str">
        <f t="shared" si="34"/>
        <v>49924.4400</v>
      </c>
      <c r="H387" s="27">
        <f t="shared" si="35"/>
        <v>8261</v>
      </c>
      <c r="I387" s="58" t="s">
        <v>1104</v>
      </c>
      <c r="J387" s="59" t="s">
        <v>1105</v>
      </c>
      <c r="K387" s="58">
        <v>8261</v>
      </c>
      <c r="L387" s="58" t="s">
        <v>1106</v>
      </c>
      <c r="M387" s="59" t="s">
        <v>153</v>
      </c>
      <c r="N387" s="59"/>
      <c r="O387" s="60" t="s">
        <v>729</v>
      </c>
      <c r="P387" s="60" t="s">
        <v>119</v>
      </c>
    </row>
    <row r="388" spans="1:16" x14ac:dyDescent="0.2">
      <c r="A388" s="27" t="str">
        <f t="shared" si="30"/>
        <v> BRNO 32 </v>
      </c>
      <c r="B388" s="2" t="str">
        <f t="shared" si="31"/>
        <v>I</v>
      </c>
      <c r="C388" s="27">
        <f t="shared" si="32"/>
        <v>49924.440699999999</v>
      </c>
      <c r="D388" t="str">
        <f t="shared" si="33"/>
        <v>vis</v>
      </c>
      <c r="E388">
        <f>VLOOKUP(C388,Active!C$21:E$958,3,FALSE)</f>
        <v>8261.0022245025229</v>
      </c>
      <c r="F388" s="2" t="s">
        <v>143</v>
      </c>
      <c r="G388" t="str">
        <f t="shared" si="34"/>
        <v>49924.4407</v>
      </c>
      <c r="H388" s="27">
        <f t="shared" si="35"/>
        <v>8261</v>
      </c>
      <c r="I388" s="58" t="s">
        <v>1107</v>
      </c>
      <c r="J388" s="59" t="s">
        <v>744</v>
      </c>
      <c r="K388" s="58">
        <v>8261</v>
      </c>
      <c r="L388" s="58" t="s">
        <v>1108</v>
      </c>
      <c r="M388" s="59" t="s">
        <v>153</v>
      </c>
      <c r="N388" s="59"/>
      <c r="O388" s="60" t="s">
        <v>1109</v>
      </c>
      <c r="P388" s="60" t="s">
        <v>119</v>
      </c>
    </row>
    <row r="389" spans="1:16" x14ac:dyDescent="0.2">
      <c r="A389" s="27" t="str">
        <f t="shared" si="30"/>
        <v> BRNO 32 </v>
      </c>
      <c r="B389" s="2" t="str">
        <f t="shared" si="31"/>
        <v>I</v>
      </c>
      <c r="C389" s="27">
        <f t="shared" si="32"/>
        <v>49924.444199999998</v>
      </c>
      <c r="D389" t="str">
        <f t="shared" si="33"/>
        <v>vis</v>
      </c>
      <c r="E389">
        <f>VLOOKUP(C389,Active!C$21:E$958,3,FALSE)</f>
        <v>8261.0074936950277</v>
      </c>
      <c r="F389" s="2" t="s">
        <v>143</v>
      </c>
      <c r="G389" t="str">
        <f t="shared" si="34"/>
        <v>49924.4442</v>
      </c>
      <c r="H389" s="27">
        <f t="shared" si="35"/>
        <v>8261</v>
      </c>
      <c r="I389" s="58" t="s">
        <v>1110</v>
      </c>
      <c r="J389" s="59" t="s">
        <v>1111</v>
      </c>
      <c r="K389" s="58">
        <v>8261</v>
      </c>
      <c r="L389" s="58" t="s">
        <v>1112</v>
      </c>
      <c r="M389" s="59" t="s">
        <v>153</v>
      </c>
      <c r="N389" s="59"/>
      <c r="O389" s="60" t="s">
        <v>685</v>
      </c>
      <c r="P389" s="60" t="s">
        <v>119</v>
      </c>
    </row>
    <row r="390" spans="1:16" x14ac:dyDescent="0.2">
      <c r="A390" s="27" t="str">
        <f t="shared" si="30"/>
        <v> BRNO 32 </v>
      </c>
      <c r="B390" s="2" t="str">
        <f t="shared" si="31"/>
        <v>I</v>
      </c>
      <c r="C390" s="27">
        <f t="shared" si="32"/>
        <v>49924.444799999997</v>
      </c>
      <c r="D390" t="str">
        <f t="shared" si="33"/>
        <v>vis</v>
      </c>
      <c r="E390">
        <f>VLOOKUP(C390,Active!C$21:E$958,3,FALSE)</f>
        <v>8261.0083969851712</v>
      </c>
      <c r="F390" s="2" t="s">
        <v>143</v>
      </c>
      <c r="G390" t="str">
        <f t="shared" si="34"/>
        <v>49924.4448</v>
      </c>
      <c r="H390" s="27">
        <f t="shared" si="35"/>
        <v>8261</v>
      </c>
      <c r="I390" s="58" t="s">
        <v>1113</v>
      </c>
      <c r="J390" s="59" t="s">
        <v>1114</v>
      </c>
      <c r="K390" s="58">
        <v>8261</v>
      </c>
      <c r="L390" s="58" t="s">
        <v>1115</v>
      </c>
      <c r="M390" s="59" t="s">
        <v>153</v>
      </c>
      <c r="N390" s="59"/>
      <c r="O390" s="60" t="s">
        <v>737</v>
      </c>
      <c r="P390" s="60" t="s">
        <v>119</v>
      </c>
    </row>
    <row r="391" spans="1:16" x14ac:dyDescent="0.2">
      <c r="A391" s="27" t="str">
        <f t="shared" si="30"/>
        <v> BRNO 32 </v>
      </c>
      <c r="B391" s="2" t="str">
        <f t="shared" si="31"/>
        <v>I</v>
      </c>
      <c r="C391" s="27">
        <f t="shared" si="32"/>
        <v>49924.449699999997</v>
      </c>
      <c r="D391" t="str">
        <f t="shared" si="33"/>
        <v>vis</v>
      </c>
      <c r="E391">
        <f>VLOOKUP(C391,Active!C$21:E$958,3,FALSE)</f>
        <v>8261.0157738546804</v>
      </c>
      <c r="F391" s="2" t="s">
        <v>143</v>
      </c>
      <c r="G391" t="str">
        <f t="shared" si="34"/>
        <v>49924.4497</v>
      </c>
      <c r="H391" s="27">
        <f t="shared" si="35"/>
        <v>8261</v>
      </c>
      <c r="I391" s="58" t="s">
        <v>1116</v>
      </c>
      <c r="J391" s="59" t="s">
        <v>1117</v>
      </c>
      <c r="K391" s="58">
        <v>8261</v>
      </c>
      <c r="L391" s="58" t="s">
        <v>1118</v>
      </c>
      <c r="M391" s="59" t="s">
        <v>153</v>
      </c>
      <c r="N391" s="59"/>
      <c r="O391" s="60" t="s">
        <v>691</v>
      </c>
      <c r="P391" s="60" t="s">
        <v>119</v>
      </c>
    </row>
    <row r="392" spans="1:16" x14ac:dyDescent="0.2">
      <c r="A392" s="27" t="str">
        <f t="shared" si="30"/>
        <v> BRNO 32 </v>
      </c>
      <c r="B392" s="2" t="str">
        <f t="shared" si="31"/>
        <v>I</v>
      </c>
      <c r="C392" s="27">
        <f t="shared" si="32"/>
        <v>49928.4329</v>
      </c>
      <c r="D392" t="str">
        <f t="shared" si="33"/>
        <v>vis</v>
      </c>
      <c r="E392">
        <f>VLOOKUP(C392,Active!C$21:E$958,3,FALSE)</f>
        <v>8267.012416024123</v>
      </c>
      <c r="F392" s="2" t="s">
        <v>143</v>
      </c>
      <c r="G392" t="str">
        <f t="shared" si="34"/>
        <v>49928.4329</v>
      </c>
      <c r="H392" s="27">
        <f t="shared" si="35"/>
        <v>8267</v>
      </c>
      <c r="I392" s="58" t="s">
        <v>1119</v>
      </c>
      <c r="J392" s="59" t="s">
        <v>1120</v>
      </c>
      <c r="K392" s="58">
        <v>8267</v>
      </c>
      <c r="L392" s="58" t="s">
        <v>1121</v>
      </c>
      <c r="M392" s="59" t="s">
        <v>153</v>
      </c>
      <c r="N392" s="59"/>
      <c r="O392" s="60" t="s">
        <v>1122</v>
      </c>
      <c r="P392" s="60" t="s">
        <v>119</v>
      </c>
    </row>
    <row r="393" spans="1:16" x14ac:dyDescent="0.2">
      <c r="A393" s="27" t="str">
        <f t="shared" si="30"/>
        <v> BRNO 32 </v>
      </c>
      <c r="B393" s="2" t="str">
        <f t="shared" si="31"/>
        <v>I</v>
      </c>
      <c r="C393" s="27">
        <f t="shared" si="32"/>
        <v>49930.419699999999</v>
      </c>
      <c r="D393" t="str">
        <f t="shared" si="33"/>
        <v>vis</v>
      </c>
      <c r="E393">
        <f>VLOOKUP(C393,Active!C$21:E$958,3,FALSE)</f>
        <v>8270.0035107876865</v>
      </c>
      <c r="F393" s="2" t="s">
        <v>143</v>
      </c>
      <c r="G393" t="str">
        <f t="shared" si="34"/>
        <v>49930.4197</v>
      </c>
      <c r="H393" s="27">
        <f t="shared" si="35"/>
        <v>8270</v>
      </c>
      <c r="I393" s="58" t="s">
        <v>1123</v>
      </c>
      <c r="J393" s="59" t="s">
        <v>1124</v>
      </c>
      <c r="K393" s="58">
        <v>8270</v>
      </c>
      <c r="L393" s="58" t="s">
        <v>1125</v>
      </c>
      <c r="M393" s="59" t="s">
        <v>153</v>
      </c>
      <c r="N393" s="59"/>
      <c r="O393" s="60" t="s">
        <v>1100</v>
      </c>
      <c r="P393" s="60" t="s">
        <v>119</v>
      </c>
    </row>
    <row r="394" spans="1:16" x14ac:dyDescent="0.2">
      <c r="A394" s="27" t="str">
        <f t="shared" si="30"/>
        <v> BRNO 32 </v>
      </c>
      <c r="B394" s="2" t="str">
        <f t="shared" si="31"/>
        <v>I</v>
      </c>
      <c r="C394" s="27">
        <f t="shared" si="32"/>
        <v>49930.421699999999</v>
      </c>
      <c r="D394" t="str">
        <f t="shared" si="33"/>
        <v>vis</v>
      </c>
      <c r="E394">
        <f>VLOOKUP(C394,Active!C$21:E$958,3,FALSE)</f>
        <v>8270.0065217548345</v>
      </c>
      <c r="F394" s="2" t="s">
        <v>143</v>
      </c>
      <c r="G394" t="str">
        <f t="shared" si="34"/>
        <v>49930.4217</v>
      </c>
      <c r="H394" s="27">
        <f t="shared" si="35"/>
        <v>8270</v>
      </c>
      <c r="I394" s="58" t="s">
        <v>1126</v>
      </c>
      <c r="J394" s="59" t="s">
        <v>1127</v>
      </c>
      <c r="K394" s="58">
        <v>8270</v>
      </c>
      <c r="L394" s="58" t="s">
        <v>1128</v>
      </c>
      <c r="M394" s="59" t="s">
        <v>153</v>
      </c>
      <c r="N394" s="59"/>
      <c r="O394" s="60" t="s">
        <v>691</v>
      </c>
      <c r="P394" s="60" t="s">
        <v>119</v>
      </c>
    </row>
    <row r="395" spans="1:16" x14ac:dyDescent="0.2">
      <c r="A395" s="27" t="str">
        <f t="shared" ref="A395:A440" si="36">P395</f>
        <v> BRNO 32 </v>
      </c>
      <c r="B395" s="2" t="str">
        <f t="shared" ref="B395:B440" si="37">IF(H395=INT(H395),"I","II")</f>
        <v>I</v>
      </c>
      <c r="C395" s="27">
        <f t="shared" ref="C395:C440" si="38">1*G395</f>
        <v>49930.421699999999</v>
      </c>
      <c r="D395" t="str">
        <f t="shared" ref="D395:D440" si="39">VLOOKUP(F395,I$1:J$5,2,FALSE)</f>
        <v>vis</v>
      </c>
      <c r="E395">
        <f>VLOOKUP(C395,Active!C$21:E$958,3,FALSE)</f>
        <v>8270.0065217548345</v>
      </c>
      <c r="F395" s="2" t="s">
        <v>143</v>
      </c>
      <c r="G395" t="str">
        <f t="shared" ref="G395:G440" si="40">MID(I395,3,LEN(I395)-3)</f>
        <v>49930.4217</v>
      </c>
      <c r="H395" s="27">
        <f t="shared" ref="H395:H440" si="41">1*K395</f>
        <v>8270</v>
      </c>
      <c r="I395" s="58" t="s">
        <v>1126</v>
      </c>
      <c r="J395" s="59" t="s">
        <v>1127</v>
      </c>
      <c r="K395" s="58">
        <v>8270</v>
      </c>
      <c r="L395" s="58" t="s">
        <v>1128</v>
      </c>
      <c r="M395" s="59" t="s">
        <v>153</v>
      </c>
      <c r="N395" s="59"/>
      <c r="O395" s="60" t="s">
        <v>729</v>
      </c>
      <c r="P395" s="60" t="s">
        <v>119</v>
      </c>
    </row>
    <row r="396" spans="1:16" x14ac:dyDescent="0.2">
      <c r="A396" s="27" t="str">
        <f t="shared" si="36"/>
        <v> BRNO 32 </v>
      </c>
      <c r="B396" s="2" t="str">
        <f t="shared" si="37"/>
        <v>I</v>
      </c>
      <c r="C396" s="27">
        <f t="shared" si="38"/>
        <v>49930.424500000001</v>
      </c>
      <c r="D396" t="str">
        <f t="shared" si="39"/>
        <v>vis</v>
      </c>
      <c r="E396">
        <f>VLOOKUP(C396,Active!C$21:E$958,3,FALSE)</f>
        <v>8270.0107371088434</v>
      </c>
      <c r="F396" s="2" t="s">
        <v>143</v>
      </c>
      <c r="G396" t="str">
        <f t="shared" si="40"/>
        <v>49930.4245</v>
      </c>
      <c r="H396" s="27">
        <f t="shared" si="41"/>
        <v>8270</v>
      </c>
      <c r="I396" s="58" t="s">
        <v>1129</v>
      </c>
      <c r="J396" s="59" t="s">
        <v>1130</v>
      </c>
      <c r="K396" s="58">
        <v>8270</v>
      </c>
      <c r="L396" s="58" t="s">
        <v>1131</v>
      </c>
      <c r="M396" s="59" t="s">
        <v>153</v>
      </c>
      <c r="N396" s="59"/>
      <c r="O396" s="60" t="s">
        <v>1132</v>
      </c>
      <c r="P396" s="60" t="s">
        <v>119</v>
      </c>
    </row>
    <row r="397" spans="1:16" x14ac:dyDescent="0.2">
      <c r="A397" s="27" t="str">
        <f t="shared" si="36"/>
        <v> BRNO 32 </v>
      </c>
      <c r="B397" s="2" t="str">
        <f t="shared" si="37"/>
        <v>I</v>
      </c>
      <c r="C397" s="27">
        <f t="shared" si="38"/>
        <v>49930.426599999999</v>
      </c>
      <c r="D397" t="str">
        <f t="shared" si="39"/>
        <v>vis</v>
      </c>
      <c r="E397">
        <f>VLOOKUP(C397,Active!C$21:E$958,3,FALSE)</f>
        <v>8270.0138986243437</v>
      </c>
      <c r="F397" s="2" t="s">
        <v>143</v>
      </c>
      <c r="G397" t="str">
        <f t="shared" si="40"/>
        <v>49930.4266</v>
      </c>
      <c r="H397" s="27">
        <f t="shared" si="41"/>
        <v>8270</v>
      </c>
      <c r="I397" s="58" t="s">
        <v>1133</v>
      </c>
      <c r="J397" s="59" t="s">
        <v>1134</v>
      </c>
      <c r="K397" s="58">
        <v>8270</v>
      </c>
      <c r="L397" s="58" t="s">
        <v>1135</v>
      </c>
      <c r="M397" s="59" t="s">
        <v>153</v>
      </c>
      <c r="N397" s="59"/>
      <c r="O397" s="60" t="s">
        <v>737</v>
      </c>
      <c r="P397" s="60" t="s">
        <v>119</v>
      </c>
    </row>
    <row r="398" spans="1:16" x14ac:dyDescent="0.2">
      <c r="A398" s="27" t="str">
        <f t="shared" si="36"/>
        <v> BRNO 32 </v>
      </c>
      <c r="B398" s="2" t="str">
        <f t="shared" si="37"/>
        <v>I</v>
      </c>
      <c r="C398" s="27">
        <f t="shared" si="38"/>
        <v>49930.432200000003</v>
      </c>
      <c r="D398" t="str">
        <f t="shared" si="39"/>
        <v>vis</v>
      </c>
      <c r="E398">
        <f>VLOOKUP(C398,Active!C$21:E$958,3,FALSE)</f>
        <v>8270.0223293323616</v>
      </c>
      <c r="F398" s="2" t="s">
        <v>143</v>
      </c>
      <c r="G398" t="str">
        <f t="shared" si="40"/>
        <v>49930.4322</v>
      </c>
      <c r="H398" s="27">
        <f t="shared" si="41"/>
        <v>8270</v>
      </c>
      <c r="I398" s="58" t="s">
        <v>1136</v>
      </c>
      <c r="J398" s="59" t="s">
        <v>1137</v>
      </c>
      <c r="K398" s="58">
        <v>8270</v>
      </c>
      <c r="L398" s="58" t="s">
        <v>1138</v>
      </c>
      <c r="M398" s="59" t="s">
        <v>153</v>
      </c>
      <c r="N398" s="59"/>
      <c r="O398" s="60" t="s">
        <v>685</v>
      </c>
      <c r="P398" s="60" t="s">
        <v>119</v>
      </c>
    </row>
    <row r="399" spans="1:16" x14ac:dyDescent="0.2">
      <c r="A399" s="27" t="str">
        <f t="shared" si="36"/>
        <v> BRNO 32 </v>
      </c>
      <c r="B399" s="2" t="str">
        <f t="shared" si="37"/>
        <v>I</v>
      </c>
      <c r="C399" s="27">
        <f t="shared" si="38"/>
        <v>49930.436300000001</v>
      </c>
      <c r="D399" t="str">
        <f t="shared" si="39"/>
        <v>vis</v>
      </c>
      <c r="E399">
        <f>VLOOKUP(C399,Active!C$21:E$958,3,FALSE)</f>
        <v>8270.0285018150098</v>
      </c>
      <c r="F399" s="2" t="s">
        <v>143</v>
      </c>
      <c r="G399" t="str">
        <f t="shared" si="40"/>
        <v>49930.4363</v>
      </c>
      <c r="H399" s="27">
        <f t="shared" si="41"/>
        <v>8270</v>
      </c>
      <c r="I399" s="58" t="s">
        <v>1139</v>
      </c>
      <c r="J399" s="59" t="s">
        <v>1140</v>
      </c>
      <c r="K399" s="58">
        <v>8270</v>
      </c>
      <c r="L399" s="58" t="s">
        <v>1141</v>
      </c>
      <c r="M399" s="59" t="s">
        <v>153</v>
      </c>
      <c r="N399" s="59"/>
      <c r="O399" s="60" t="s">
        <v>1096</v>
      </c>
      <c r="P399" s="60" t="s">
        <v>119</v>
      </c>
    </row>
    <row r="400" spans="1:16" x14ac:dyDescent="0.2">
      <c r="A400" s="27" t="str">
        <f t="shared" si="36"/>
        <v>VSB 47 </v>
      </c>
      <c r="B400" s="2" t="str">
        <f t="shared" si="37"/>
        <v>I</v>
      </c>
      <c r="C400" s="27">
        <f t="shared" si="38"/>
        <v>49945.036</v>
      </c>
      <c r="D400" t="str">
        <f t="shared" si="39"/>
        <v>vis</v>
      </c>
      <c r="E400">
        <f>VLOOKUP(C400,Active!C$21:E$958,3,FALSE)</f>
        <v>8292.008110341103</v>
      </c>
      <c r="F400" s="2" t="s">
        <v>143</v>
      </c>
      <c r="G400" t="str">
        <f t="shared" si="40"/>
        <v>49945.036</v>
      </c>
      <c r="H400" s="27">
        <f t="shared" si="41"/>
        <v>8292</v>
      </c>
      <c r="I400" s="58" t="s">
        <v>1142</v>
      </c>
      <c r="J400" s="59" t="s">
        <v>1143</v>
      </c>
      <c r="K400" s="58">
        <v>8292</v>
      </c>
      <c r="L400" s="58" t="s">
        <v>218</v>
      </c>
      <c r="M400" s="59" t="s">
        <v>777</v>
      </c>
      <c r="N400" s="59" t="s">
        <v>143</v>
      </c>
      <c r="O400" s="60" t="s">
        <v>1144</v>
      </c>
      <c r="P400" s="61" t="s">
        <v>43</v>
      </c>
    </row>
    <row r="401" spans="1:16" x14ac:dyDescent="0.2">
      <c r="A401" s="27" t="str">
        <f t="shared" si="36"/>
        <v>VSB 47 </v>
      </c>
      <c r="B401" s="2" t="str">
        <f t="shared" si="37"/>
        <v>I</v>
      </c>
      <c r="C401" s="27">
        <f t="shared" si="38"/>
        <v>49949.019</v>
      </c>
      <c r="D401" t="str">
        <f t="shared" si="39"/>
        <v>vis</v>
      </c>
      <c r="E401">
        <f>VLOOKUP(C401,Active!C$21:E$958,3,FALSE)</f>
        <v>8298.0044514138262</v>
      </c>
      <c r="F401" s="2" t="s">
        <v>143</v>
      </c>
      <c r="G401" t="str">
        <f t="shared" si="40"/>
        <v>49949.019</v>
      </c>
      <c r="H401" s="27">
        <f t="shared" si="41"/>
        <v>8298</v>
      </c>
      <c r="I401" s="58" t="s">
        <v>1145</v>
      </c>
      <c r="J401" s="59" t="s">
        <v>1146</v>
      </c>
      <c r="K401" s="58">
        <v>8298</v>
      </c>
      <c r="L401" s="58" t="s">
        <v>285</v>
      </c>
      <c r="M401" s="59" t="s">
        <v>777</v>
      </c>
      <c r="N401" s="59" t="s">
        <v>143</v>
      </c>
      <c r="O401" s="60" t="s">
        <v>1144</v>
      </c>
      <c r="P401" s="61" t="s">
        <v>43</v>
      </c>
    </row>
    <row r="402" spans="1:16" x14ac:dyDescent="0.2">
      <c r="A402" s="27" t="str">
        <f t="shared" si="36"/>
        <v>VSB 47 </v>
      </c>
      <c r="B402" s="2" t="str">
        <f t="shared" si="37"/>
        <v>II</v>
      </c>
      <c r="C402" s="27">
        <f t="shared" si="38"/>
        <v>49956.008999999998</v>
      </c>
      <c r="D402" t="str">
        <f t="shared" si="39"/>
        <v>vis</v>
      </c>
      <c r="E402">
        <f>VLOOKUP(C402,Active!C$21:E$958,3,FALSE)</f>
        <v>8308.5277815916634</v>
      </c>
      <c r="F402" s="2" t="s">
        <v>143</v>
      </c>
      <c r="G402" t="str">
        <f t="shared" si="40"/>
        <v>49956.009</v>
      </c>
      <c r="H402" s="27">
        <f t="shared" si="41"/>
        <v>8308.5</v>
      </c>
      <c r="I402" s="58" t="s">
        <v>1147</v>
      </c>
      <c r="J402" s="59" t="s">
        <v>1148</v>
      </c>
      <c r="K402" s="58">
        <v>8308.5</v>
      </c>
      <c r="L402" s="58" t="s">
        <v>224</v>
      </c>
      <c r="M402" s="59" t="s">
        <v>777</v>
      </c>
      <c r="N402" s="59" t="s">
        <v>143</v>
      </c>
      <c r="O402" s="60" t="s">
        <v>1144</v>
      </c>
      <c r="P402" s="61" t="s">
        <v>43</v>
      </c>
    </row>
    <row r="403" spans="1:16" x14ac:dyDescent="0.2">
      <c r="A403" s="27" t="str">
        <f t="shared" si="36"/>
        <v>VSB 47 </v>
      </c>
      <c r="B403" s="2" t="str">
        <f t="shared" si="37"/>
        <v>I</v>
      </c>
      <c r="C403" s="27">
        <f t="shared" si="38"/>
        <v>50311.031999999999</v>
      </c>
      <c r="D403" t="str">
        <f t="shared" si="39"/>
        <v>vis</v>
      </c>
      <c r="E403">
        <f>VLOOKUP(C403,Active!C$21:E$958,3,FALSE)</f>
        <v>8843.0090762593627</v>
      </c>
      <c r="F403" s="2" t="s">
        <v>143</v>
      </c>
      <c r="G403" t="str">
        <f t="shared" si="40"/>
        <v>50311.032</v>
      </c>
      <c r="H403" s="27">
        <f t="shared" si="41"/>
        <v>8843</v>
      </c>
      <c r="I403" s="58" t="s">
        <v>1149</v>
      </c>
      <c r="J403" s="59" t="s">
        <v>1150</v>
      </c>
      <c r="K403" s="58">
        <v>8843</v>
      </c>
      <c r="L403" s="58" t="s">
        <v>158</v>
      </c>
      <c r="M403" s="59" t="s">
        <v>777</v>
      </c>
      <c r="N403" s="59" t="s">
        <v>143</v>
      </c>
      <c r="O403" s="60" t="s">
        <v>1144</v>
      </c>
      <c r="P403" s="61" t="s">
        <v>43</v>
      </c>
    </row>
    <row r="404" spans="1:16" x14ac:dyDescent="0.2">
      <c r="A404" s="27" t="str">
        <f t="shared" si="36"/>
        <v> BRNO 32 </v>
      </c>
      <c r="B404" s="2" t="str">
        <f t="shared" si="37"/>
        <v>I</v>
      </c>
      <c r="C404" s="27">
        <f t="shared" si="38"/>
        <v>50658.425300000003</v>
      </c>
      <c r="D404" t="str">
        <f t="shared" si="39"/>
        <v>vis</v>
      </c>
      <c r="E404">
        <f>VLOOKUP(C404,Active!C$21:E$958,3,FALSE)</f>
        <v>9366.0039829073412</v>
      </c>
      <c r="F404" s="2" t="s">
        <v>143</v>
      </c>
      <c r="G404" t="str">
        <f t="shared" si="40"/>
        <v>50658.4253</v>
      </c>
      <c r="H404" s="27">
        <f t="shared" si="41"/>
        <v>9366</v>
      </c>
      <c r="I404" s="58" t="s">
        <v>1151</v>
      </c>
      <c r="J404" s="59" t="s">
        <v>1152</v>
      </c>
      <c r="K404" s="58">
        <v>9366</v>
      </c>
      <c r="L404" s="58" t="s">
        <v>1153</v>
      </c>
      <c r="M404" s="59" t="s">
        <v>153</v>
      </c>
      <c r="N404" s="59"/>
      <c r="O404" s="60" t="s">
        <v>737</v>
      </c>
      <c r="P404" s="60" t="s">
        <v>119</v>
      </c>
    </row>
    <row r="405" spans="1:16" x14ac:dyDescent="0.2">
      <c r="A405" s="27" t="str">
        <f t="shared" si="36"/>
        <v> BRNO 32 </v>
      </c>
      <c r="B405" s="2" t="str">
        <f t="shared" si="37"/>
        <v>I</v>
      </c>
      <c r="C405" s="27">
        <f t="shared" si="38"/>
        <v>50658.4323</v>
      </c>
      <c r="D405" t="str">
        <f t="shared" si="39"/>
        <v>vis</v>
      </c>
      <c r="E405">
        <f>VLOOKUP(C405,Active!C$21:E$958,3,FALSE)</f>
        <v>9366.0145212923526</v>
      </c>
      <c r="F405" s="2" t="s">
        <v>143</v>
      </c>
      <c r="G405" t="str">
        <f t="shared" si="40"/>
        <v>50658.4323</v>
      </c>
      <c r="H405" s="27">
        <f t="shared" si="41"/>
        <v>9366</v>
      </c>
      <c r="I405" s="58" t="s">
        <v>1154</v>
      </c>
      <c r="J405" s="59" t="s">
        <v>1155</v>
      </c>
      <c r="K405" s="58">
        <v>9366</v>
      </c>
      <c r="L405" s="58" t="s">
        <v>1156</v>
      </c>
      <c r="M405" s="59" t="s">
        <v>153</v>
      </c>
      <c r="N405" s="59"/>
      <c r="O405" s="60" t="s">
        <v>691</v>
      </c>
      <c r="P405" s="60" t="s">
        <v>119</v>
      </c>
    </row>
    <row r="406" spans="1:16" x14ac:dyDescent="0.2">
      <c r="A406" s="27" t="str">
        <f t="shared" si="36"/>
        <v> BRNO 32 </v>
      </c>
      <c r="B406" s="2" t="str">
        <f t="shared" si="37"/>
        <v>I</v>
      </c>
      <c r="C406" s="27">
        <f t="shared" si="38"/>
        <v>50658.438499999997</v>
      </c>
      <c r="D406" t="str">
        <f t="shared" si="39"/>
        <v>vis</v>
      </c>
      <c r="E406">
        <f>VLOOKUP(C406,Active!C$21:E$958,3,FALSE)</f>
        <v>9366.0238552905012</v>
      </c>
      <c r="F406" s="2" t="s">
        <v>143</v>
      </c>
      <c r="G406" t="str">
        <f t="shared" si="40"/>
        <v>50658.4385</v>
      </c>
      <c r="H406" s="27">
        <f t="shared" si="41"/>
        <v>9366</v>
      </c>
      <c r="I406" s="58" t="s">
        <v>1157</v>
      </c>
      <c r="J406" s="59" t="s">
        <v>1158</v>
      </c>
      <c r="K406" s="58">
        <v>9366</v>
      </c>
      <c r="L406" s="58" t="s">
        <v>1159</v>
      </c>
      <c r="M406" s="59" t="s">
        <v>153</v>
      </c>
      <c r="N406" s="59"/>
      <c r="O406" s="60" t="s">
        <v>1160</v>
      </c>
      <c r="P406" s="60" t="s">
        <v>119</v>
      </c>
    </row>
    <row r="407" spans="1:16" x14ac:dyDescent="0.2">
      <c r="A407" s="27" t="str">
        <f t="shared" si="36"/>
        <v> BRNO 32 </v>
      </c>
      <c r="B407" s="2" t="str">
        <f t="shared" si="37"/>
        <v>I</v>
      </c>
      <c r="C407" s="27">
        <f t="shared" si="38"/>
        <v>50658.443399999996</v>
      </c>
      <c r="D407" t="str">
        <f t="shared" si="39"/>
        <v>vis</v>
      </c>
      <c r="E407">
        <f>VLOOKUP(C407,Active!C$21:E$958,3,FALSE)</f>
        <v>9366.0312321600104</v>
      </c>
      <c r="F407" s="2" t="s">
        <v>143</v>
      </c>
      <c r="G407" t="str">
        <f t="shared" si="40"/>
        <v>50658.4434</v>
      </c>
      <c r="H407" s="27">
        <f t="shared" si="41"/>
        <v>9366</v>
      </c>
      <c r="I407" s="58" t="s">
        <v>1161</v>
      </c>
      <c r="J407" s="59" t="s">
        <v>1162</v>
      </c>
      <c r="K407" s="58">
        <v>9366</v>
      </c>
      <c r="L407" s="58" t="s">
        <v>1163</v>
      </c>
      <c r="M407" s="59" t="s">
        <v>153</v>
      </c>
      <c r="N407" s="59"/>
      <c r="O407" s="60" t="s">
        <v>1164</v>
      </c>
      <c r="P407" s="60" t="s">
        <v>119</v>
      </c>
    </row>
    <row r="408" spans="1:16" x14ac:dyDescent="0.2">
      <c r="A408" s="27" t="str">
        <f t="shared" si="36"/>
        <v> BRNO 32 </v>
      </c>
      <c r="B408" s="2" t="str">
        <f t="shared" si="37"/>
        <v>I</v>
      </c>
      <c r="C408" s="27">
        <f t="shared" si="38"/>
        <v>50658.444100000001</v>
      </c>
      <c r="D408" t="str">
        <f t="shared" si="39"/>
        <v>vis</v>
      </c>
      <c r="E408">
        <f>VLOOKUP(C408,Active!C$21:E$958,3,FALSE)</f>
        <v>9366.032285998519</v>
      </c>
      <c r="F408" s="2" t="s">
        <v>143</v>
      </c>
      <c r="G408" t="str">
        <f t="shared" si="40"/>
        <v>50658.4441</v>
      </c>
      <c r="H408" s="27">
        <f t="shared" si="41"/>
        <v>9366</v>
      </c>
      <c r="I408" s="58" t="s">
        <v>1165</v>
      </c>
      <c r="J408" s="59" t="s">
        <v>1166</v>
      </c>
      <c r="K408" s="58">
        <v>9366</v>
      </c>
      <c r="L408" s="58" t="s">
        <v>1167</v>
      </c>
      <c r="M408" s="59" t="s">
        <v>153</v>
      </c>
      <c r="N408" s="59"/>
      <c r="O408" s="60" t="s">
        <v>685</v>
      </c>
      <c r="P408" s="60" t="s">
        <v>119</v>
      </c>
    </row>
    <row r="409" spans="1:16" x14ac:dyDescent="0.2">
      <c r="A409" s="27" t="str">
        <f t="shared" si="36"/>
        <v> BRNO 32 </v>
      </c>
      <c r="B409" s="2" t="str">
        <f t="shared" si="37"/>
        <v>I</v>
      </c>
      <c r="C409" s="27">
        <f t="shared" si="38"/>
        <v>50660.425300000003</v>
      </c>
      <c r="D409" t="str">
        <f t="shared" si="39"/>
        <v>vis</v>
      </c>
      <c r="E409">
        <f>VLOOKUP(C409,Active!C$21:E$958,3,FALSE)</f>
        <v>9369.0149500540774</v>
      </c>
      <c r="F409" s="2" t="s">
        <v>143</v>
      </c>
      <c r="G409" t="str">
        <f t="shared" si="40"/>
        <v>50660.4253</v>
      </c>
      <c r="H409" s="27">
        <f t="shared" si="41"/>
        <v>9369</v>
      </c>
      <c r="I409" s="58" t="s">
        <v>1168</v>
      </c>
      <c r="J409" s="59" t="s">
        <v>1169</v>
      </c>
      <c r="K409" s="58">
        <v>9369</v>
      </c>
      <c r="L409" s="58" t="s">
        <v>1170</v>
      </c>
      <c r="M409" s="59" t="s">
        <v>153</v>
      </c>
      <c r="N409" s="59"/>
      <c r="O409" s="60" t="s">
        <v>685</v>
      </c>
      <c r="P409" s="60" t="s">
        <v>119</v>
      </c>
    </row>
    <row r="410" spans="1:16" x14ac:dyDescent="0.2">
      <c r="A410" s="27" t="str">
        <f t="shared" si="36"/>
        <v> BRNO 32 </v>
      </c>
      <c r="B410" s="2" t="str">
        <f t="shared" si="37"/>
        <v>I</v>
      </c>
      <c r="C410" s="27">
        <f t="shared" si="38"/>
        <v>50660.431499999999</v>
      </c>
      <c r="D410" t="str">
        <f t="shared" si="39"/>
        <v>vis</v>
      </c>
      <c r="E410">
        <f>VLOOKUP(C410,Active!C$21:E$958,3,FALSE)</f>
        <v>9369.024284052226</v>
      </c>
      <c r="F410" s="2" t="s">
        <v>143</v>
      </c>
      <c r="G410" t="str">
        <f t="shared" si="40"/>
        <v>50660.4315</v>
      </c>
      <c r="H410" s="27">
        <f t="shared" si="41"/>
        <v>9369</v>
      </c>
      <c r="I410" s="58" t="s">
        <v>1171</v>
      </c>
      <c r="J410" s="59" t="s">
        <v>1172</v>
      </c>
      <c r="K410" s="58">
        <v>9369</v>
      </c>
      <c r="L410" s="58" t="s">
        <v>1173</v>
      </c>
      <c r="M410" s="59" t="s">
        <v>153</v>
      </c>
      <c r="N410" s="59"/>
      <c r="O410" s="60" t="s">
        <v>691</v>
      </c>
      <c r="P410" s="60" t="s">
        <v>119</v>
      </c>
    </row>
    <row r="411" spans="1:16" x14ac:dyDescent="0.2">
      <c r="A411" s="27" t="str">
        <f t="shared" si="36"/>
        <v> BRNO 32 </v>
      </c>
      <c r="B411" s="2" t="str">
        <f t="shared" si="37"/>
        <v>I</v>
      </c>
      <c r="C411" s="27">
        <f t="shared" si="38"/>
        <v>50660.433599999997</v>
      </c>
      <c r="D411" t="str">
        <f t="shared" si="39"/>
        <v>vis</v>
      </c>
      <c r="E411">
        <f>VLOOKUP(C411,Active!C$21:E$958,3,FALSE)</f>
        <v>9369.0274455677263</v>
      </c>
      <c r="F411" s="2" t="s">
        <v>143</v>
      </c>
      <c r="G411" t="str">
        <f t="shared" si="40"/>
        <v>50660.4336</v>
      </c>
      <c r="H411" s="27">
        <f t="shared" si="41"/>
        <v>9369</v>
      </c>
      <c r="I411" s="58" t="s">
        <v>1174</v>
      </c>
      <c r="J411" s="59" t="s">
        <v>1175</v>
      </c>
      <c r="K411" s="58">
        <v>9369</v>
      </c>
      <c r="L411" s="58" t="s">
        <v>1176</v>
      </c>
      <c r="M411" s="59" t="s">
        <v>153</v>
      </c>
      <c r="N411" s="59"/>
      <c r="O411" s="60" t="s">
        <v>737</v>
      </c>
      <c r="P411" s="60" t="s">
        <v>119</v>
      </c>
    </row>
    <row r="412" spans="1:16" x14ac:dyDescent="0.2">
      <c r="A412" s="27" t="str">
        <f t="shared" si="36"/>
        <v> BRNO 32 </v>
      </c>
      <c r="B412" s="2" t="str">
        <f t="shared" si="37"/>
        <v>I</v>
      </c>
      <c r="C412" s="27">
        <f t="shared" si="38"/>
        <v>50662.421000000002</v>
      </c>
      <c r="D412" t="str">
        <f t="shared" si="39"/>
        <v>vis</v>
      </c>
      <c r="E412">
        <f>VLOOKUP(C412,Active!C$21:E$958,3,FALSE)</f>
        <v>9372.019443621446</v>
      </c>
      <c r="F412" s="2" t="s">
        <v>143</v>
      </c>
      <c r="G412" t="str">
        <f t="shared" si="40"/>
        <v>50662.4210</v>
      </c>
      <c r="H412" s="27">
        <f t="shared" si="41"/>
        <v>9372</v>
      </c>
      <c r="I412" s="58" t="s">
        <v>1177</v>
      </c>
      <c r="J412" s="59" t="s">
        <v>1178</v>
      </c>
      <c r="K412" s="58">
        <v>9372</v>
      </c>
      <c r="L412" s="58" t="s">
        <v>1179</v>
      </c>
      <c r="M412" s="59" t="s">
        <v>153</v>
      </c>
      <c r="N412" s="59"/>
      <c r="O412" s="60" t="s">
        <v>729</v>
      </c>
      <c r="P412" s="60" t="s">
        <v>119</v>
      </c>
    </row>
    <row r="413" spans="1:16" x14ac:dyDescent="0.2">
      <c r="A413" s="27" t="str">
        <f t="shared" si="36"/>
        <v> BRNO 32 </v>
      </c>
      <c r="B413" s="2" t="str">
        <f t="shared" si="37"/>
        <v>I</v>
      </c>
      <c r="C413" s="27">
        <f t="shared" si="38"/>
        <v>50662.422400000003</v>
      </c>
      <c r="D413" t="str">
        <f t="shared" si="39"/>
        <v>vis</v>
      </c>
      <c r="E413">
        <f>VLOOKUP(C413,Active!C$21:E$958,3,FALSE)</f>
        <v>9372.0215512984505</v>
      </c>
      <c r="F413" s="2" t="s">
        <v>143</v>
      </c>
      <c r="G413" t="str">
        <f t="shared" si="40"/>
        <v>50662.4224</v>
      </c>
      <c r="H413" s="27">
        <f t="shared" si="41"/>
        <v>9372</v>
      </c>
      <c r="I413" s="58" t="s">
        <v>1180</v>
      </c>
      <c r="J413" s="59" t="s">
        <v>1181</v>
      </c>
      <c r="K413" s="58">
        <v>9372</v>
      </c>
      <c r="L413" s="58" t="s">
        <v>1182</v>
      </c>
      <c r="M413" s="59" t="s">
        <v>153</v>
      </c>
      <c r="N413" s="59"/>
      <c r="O413" s="60" t="s">
        <v>1164</v>
      </c>
      <c r="P413" s="60" t="s">
        <v>119</v>
      </c>
    </row>
    <row r="414" spans="1:16" x14ac:dyDescent="0.2">
      <c r="A414" s="27" t="str">
        <f t="shared" si="36"/>
        <v> BRNO 32 </v>
      </c>
      <c r="B414" s="2" t="str">
        <f t="shared" si="37"/>
        <v>I</v>
      </c>
      <c r="C414" s="27">
        <f t="shared" si="38"/>
        <v>50662.427300000003</v>
      </c>
      <c r="D414" t="str">
        <f t="shared" si="39"/>
        <v>vis</v>
      </c>
      <c r="E414">
        <f>VLOOKUP(C414,Active!C$21:E$958,3,FALSE)</f>
        <v>9372.0289281679597</v>
      </c>
      <c r="F414" s="2" t="s">
        <v>143</v>
      </c>
      <c r="G414" t="str">
        <f t="shared" si="40"/>
        <v>50662.4273</v>
      </c>
      <c r="H414" s="27">
        <f t="shared" si="41"/>
        <v>9372</v>
      </c>
      <c r="I414" s="58" t="s">
        <v>1183</v>
      </c>
      <c r="J414" s="59" t="s">
        <v>1184</v>
      </c>
      <c r="K414" s="58">
        <v>9372</v>
      </c>
      <c r="L414" s="58" t="s">
        <v>1185</v>
      </c>
      <c r="M414" s="59" t="s">
        <v>153</v>
      </c>
      <c r="N414" s="59"/>
      <c r="O414" s="60" t="s">
        <v>691</v>
      </c>
      <c r="P414" s="60" t="s">
        <v>119</v>
      </c>
    </row>
    <row r="415" spans="1:16" x14ac:dyDescent="0.2">
      <c r="A415" s="27" t="str">
        <f t="shared" si="36"/>
        <v>VSB 47 </v>
      </c>
      <c r="B415" s="2" t="str">
        <f t="shared" si="37"/>
        <v>I</v>
      </c>
      <c r="C415" s="27">
        <f t="shared" si="38"/>
        <v>50671.044000000002</v>
      </c>
      <c r="D415" t="str">
        <f t="shared" si="39"/>
        <v>vis</v>
      </c>
      <c r="E415">
        <f>VLOOKUP(C415,Active!C$21:E$958,3,FALSE)</f>
        <v>9385.0012284745953</v>
      </c>
      <c r="F415" s="2" t="s">
        <v>143</v>
      </c>
      <c r="G415" t="str">
        <f t="shared" si="40"/>
        <v>50671.044</v>
      </c>
      <c r="H415" s="27">
        <f t="shared" si="41"/>
        <v>9385</v>
      </c>
      <c r="I415" s="58" t="s">
        <v>1186</v>
      </c>
      <c r="J415" s="59" t="s">
        <v>1187</v>
      </c>
      <c r="K415" s="58">
        <v>9385</v>
      </c>
      <c r="L415" s="58" t="s">
        <v>432</v>
      </c>
      <c r="M415" s="59" t="s">
        <v>777</v>
      </c>
      <c r="N415" s="59" t="s">
        <v>143</v>
      </c>
      <c r="O415" s="60" t="s">
        <v>1144</v>
      </c>
      <c r="P415" s="61" t="s">
        <v>43</v>
      </c>
    </row>
    <row r="416" spans="1:16" x14ac:dyDescent="0.2">
      <c r="A416" s="27" t="str">
        <f t="shared" si="36"/>
        <v>VSB 47 </v>
      </c>
      <c r="B416" s="2" t="str">
        <f t="shared" si="37"/>
        <v>II</v>
      </c>
      <c r="C416" s="27">
        <f t="shared" si="38"/>
        <v>50672.046999999999</v>
      </c>
      <c r="D416" t="str">
        <f t="shared" si="39"/>
        <v>vis</v>
      </c>
      <c r="E416">
        <f>VLOOKUP(C416,Active!C$21:E$958,3,FALSE)</f>
        <v>9386.5112284986772</v>
      </c>
      <c r="F416" s="2" t="s">
        <v>143</v>
      </c>
      <c r="G416" t="str">
        <f t="shared" si="40"/>
        <v>50672.047</v>
      </c>
      <c r="H416" s="27">
        <f t="shared" si="41"/>
        <v>9386.5</v>
      </c>
      <c r="I416" s="58" t="s">
        <v>1188</v>
      </c>
      <c r="J416" s="59" t="s">
        <v>1189</v>
      </c>
      <c r="K416" s="58">
        <v>9386.5</v>
      </c>
      <c r="L416" s="58" t="s">
        <v>203</v>
      </c>
      <c r="M416" s="59" t="s">
        <v>777</v>
      </c>
      <c r="N416" s="59" t="s">
        <v>143</v>
      </c>
      <c r="O416" s="60" t="s">
        <v>1144</v>
      </c>
      <c r="P416" s="61" t="s">
        <v>43</v>
      </c>
    </row>
    <row r="417" spans="1:16" x14ac:dyDescent="0.2">
      <c r="A417" s="27" t="str">
        <f t="shared" si="36"/>
        <v> BRNO 32 </v>
      </c>
      <c r="B417" s="2" t="str">
        <f t="shared" si="37"/>
        <v>I</v>
      </c>
      <c r="C417" s="27">
        <f t="shared" si="38"/>
        <v>51016.4401</v>
      </c>
      <c r="D417" t="str">
        <f t="shared" si="39"/>
        <v>vis</v>
      </c>
      <c r="E417">
        <f>VLOOKUP(C417,Active!C$21:E$958,3,FALSE)</f>
        <v>9904.9893833298356</v>
      </c>
      <c r="F417" s="2" t="s">
        <v>143</v>
      </c>
      <c r="G417" t="str">
        <f t="shared" si="40"/>
        <v>51016.4401</v>
      </c>
      <c r="H417" s="27">
        <f t="shared" si="41"/>
        <v>9905</v>
      </c>
      <c r="I417" s="58" t="s">
        <v>1190</v>
      </c>
      <c r="J417" s="59" t="s">
        <v>1191</v>
      </c>
      <c r="K417" s="58">
        <v>9905</v>
      </c>
      <c r="L417" s="58" t="s">
        <v>1192</v>
      </c>
      <c r="M417" s="59" t="s">
        <v>153</v>
      </c>
      <c r="N417" s="59"/>
      <c r="O417" s="60" t="s">
        <v>1193</v>
      </c>
      <c r="P417" s="60" t="s">
        <v>119</v>
      </c>
    </row>
    <row r="418" spans="1:16" x14ac:dyDescent="0.2">
      <c r="A418" s="27" t="str">
        <f t="shared" si="36"/>
        <v> BRNO 32 </v>
      </c>
      <c r="B418" s="2" t="str">
        <f t="shared" si="37"/>
        <v>I</v>
      </c>
      <c r="C418" s="27">
        <f t="shared" si="38"/>
        <v>51016.446400000001</v>
      </c>
      <c r="D418" t="str">
        <f t="shared" si="39"/>
        <v>vis</v>
      </c>
      <c r="E418">
        <f>VLOOKUP(C418,Active!C$21:E$958,3,FALSE)</f>
        <v>9904.9988678763493</v>
      </c>
      <c r="F418" s="2" t="s">
        <v>143</v>
      </c>
      <c r="G418" t="str">
        <f t="shared" si="40"/>
        <v>51016.4464</v>
      </c>
      <c r="H418" s="27">
        <f t="shared" si="41"/>
        <v>9905</v>
      </c>
      <c r="I418" s="58" t="s">
        <v>1194</v>
      </c>
      <c r="J418" s="59" t="s">
        <v>1195</v>
      </c>
      <c r="K418" s="58">
        <v>9905</v>
      </c>
      <c r="L418" s="58" t="s">
        <v>1196</v>
      </c>
      <c r="M418" s="59" t="s">
        <v>153</v>
      </c>
      <c r="N418" s="59"/>
      <c r="O418" s="60" t="s">
        <v>1197</v>
      </c>
      <c r="P418" s="60" t="s">
        <v>119</v>
      </c>
    </row>
    <row r="419" spans="1:16" x14ac:dyDescent="0.2">
      <c r="A419" s="27" t="str">
        <f t="shared" si="36"/>
        <v> BRNO 32 </v>
      </c>
      <c r="B419" s="2" t="str">
        <f t="shared" si="37"/>
        <v>I</v>
      </c>
      <c r="C419" s="27">
        <f t="shared" si="38"/>
        <v>51016.448499999999</v>
      </c>
      <c r="D419" t="str">
        <f t="shared" si="39"/>
        <v>vis</v>
      </c>
      <c r="E419">
        <f>VLOOKUP(C419,Active!C$21:E$958,3,FALSE)</f>
        <v>9905.0020293918515</v>
      </c>
      <c r="F419" s="2" t="s">
        <v>143</v>
      </c>
      <c r="G419" t="str">
        <f t="shared" si="40"/>
        <v>51016.4485</v>
      </c>
      <c r="H419" s="27">
        <f t="shared" si="41"/>
        <v>9905</v>
      </c>
      <c r="I419" s="58" t="s">
        <v>1198</v>
      </c>
      <c r="J419" s="59" t="s">
        <v>1199</v>
      </c>
      <c r="K419" s="58">
        <v>9905</v>
      </c>
      <c r="L419" s="58" t="s">
        <v>1200</v>
      </c>
      <c r="M419" s="59" t="s">
        <v>153</v>
      </c>
      <c r="N419" s="59"/>
      <c r="O419" s="60" t="s">
        <v>737</v>
      </c>
      <c r="P419" s="60" t="s">
        <v>119</v>
      </c>
    </row>
    <row r="420" spans="1:16" x14ac:dyDescent="0.2">
      <c r="A420" s="27" t="str">
        <f t="shared" si="36"/>
        <v> BRNO 32 </v>
      </c>
      <c r="B420" s="2" t="str">
        <f t="shared" si="37"/>
        <v>I</v>
      </c>
      <c r="C420" s="27">
        <f t="shared" si="38"/>
        <v>51016.450599999996</v>
      </c>
      <c r="D420" t="str">
        <f t="shared" si="39"/>
        <v>vis</v>
      </c>
      <c r="E420">
        <f>VLOOKUP(C420,Active!C$21:E$958,3,FALSE)</f>
        <v>9905.0051909073518</v>
      </c>
      <c r="F420" s="2" t="s">
        <v>143</v>
      </c>
      <c r="G420" t="str">
        <f t="shared" si="40"/>
        <v>51016.4506</v>
      </c>
      <c r="H420" s="27">
        <f t="shared" si="41"/>
        <v>9905</v>
      </c>
      <c r="I420" s="58" t="s">
        <v>1201</v>
      </c>
      <c r="J420" s="59" t="s">
        <v>1202</v>
      </c>
      <c r="K420" s="58">
        <v>9905</v>
      </c>
      <c r="L420" s="58" t="s">
        <v>1203</v>
      </c>
      <c r="M420" s="59" t="s">
        <v>153</v>
      </c>
      <c r="N420" s="59"/>
      <c r="O420" s="60" t="s">
        <v>1160</v>
      </c>
      <c r="P420" s="60" t="s">
        <v>119</v>
      </c>
    </row>
    <row r="421" spans="1:16" x14ac:dyDescent="0.2">
      <c r="A421" s="27" t="str">
        <f t="shared" si="36"/>
        <v> BRNO 32 </v>
      </c>
      <c r="B421" s="2" t="str">
        <f t="shared" si="37"/>
        <v>I</v>
      </c>
      <c r="C421" s="27">
        <f t="shared" si="38"/>
        <v>51016.450599999996</v>
      </c>
      <c r="D421" t="str">
        <f t="shared" si="39"/>
        <v>vis</v>
      </c>
      <c r="E421">
        <f>VLOOKUP(C421,Active!C$21:E$958,3,FALSE)</f>
        <v>9905.0051909073518</v>
      </c>
      <c r="F421" s="2" t="s">
        <v>143</v>
      </c>
      <c r="G421" t="str">
        <f t="shared" si="40"/>
        <v>51016.4506</v>
      </c>
      <c r="H421" s="27">
        <f t="shared" si="41"/>
        <v>9905</v>
      </c>
      <c r="I421" s="58" t="s">
        <v>1201</v>
      </c>
      <c r="J421" s="59" t="s">
        <v>1202</v>
      </c>
      <c r="K421" s="58">
        <v>9905</v>
      </c>
      <c r="L421" s="58" t="s">
        <v>1203</v>
      </c>
      <c r="M421" s="59" t="s">
        <v>153</v>
      </c>
      <c r="N421" s="59"/>
      <c r="O421" s="60" t="s">
        <v>729</v>
      </c>
      <c r="P421" s="60" t="s">
        <v>119</v>
      </c>
    </row>
    <row r="422" spans="1:16" x14ac:dyDescent="0.2">
      <c r="A422" s="27" t="str">
        <f t="shared" si="36"/>
        <v> BRNO 32 </v>
      </c>
      <c r="B422" s="2" t="str">
        <f t="shared" si="37"/>
        <v>I</v>
      </c>
      <c r="C422" s="27">
        <f t="shared" si="38"/>
        <v>51016.465100000001</v>
      </c>
      <c r="D422" t="str">
        <f t="shared" si="39"/>
        <v>vis</v>
      </c>
      <c r="E422">
        <f>VLOOKUP(C422,Active!C$21:E$958,3,FALSE)</f>
        <v>9905.0270204191729</v>
      </c>
      <c r="F422" s="2" t="s">
        <v>143</v>
      </c>
      <c r="G422" t="str">
        <f t="shared" si="40"/>
        <v>51016.4651</v>
      </c>
      <c r="H422" s="27">
        <f t="shared" si="41"/>
        <v>9905</v>
      </c>
      <c r="I422" s="58" t="s">
        <v>1204</v>
      </c>
      <c r="J422" s="59" t="s">
        <v>1205</v>
      </c>
      <c r="K422" s="58">
        <v>9905</v>
      </c>
      <c r="L422" s="58" t="s">
        <v>1206</v>
      </c>
      <c r="M422" s="59" t="s">
        <v>153</v>
      </c>
      <c r="N422" s="59"/>
      <c r="O422" s="60" t="s">
        <v>685</v>
      </c>
      <c r="P422" s="60" t="s">
        <v>119</v>
      </c>
    </row>
    <row r="423" spans="1:16" x14ac:dyDescent="0.2">
      <c r="A423" s="27" t="str">
        <f t="shared" si="36"/>
        <v>OEJV 0074 </v>
      </c>
      <c r="B423" s="2" t="str">
        <f t="shared" si="37"/>
        <v>I</v>
      </c>
      <c r="C423" s="27">
        <f t="shared" si="38"/>
        <v>52106.45</v>
      </c>
      <c r="D423" t="str">
        <f t="shared" si="39"/>
        <v>vis</v>
      </c>
      <c r="E423" t="e">
        <f>VLOOKUP(C423,Active!C$21:E$958,3,FALSE)</f>
        <v>#N/A</v>
      </c>
      <c r="F423" s="2" t="s">
        <v>143</v>
      </c>
      <c r="G423" t="str">
        <f t="shared" si="40"/>
        <v>52106.450</v>
      </c>
      <c r="H423" s="27">
        <f t="shared" si="41"/>
        <v>11546</v>
      </c>
      <c r="I423" s="58" t="s">
        <v>1207</v>
      </c>
      <c r="J423" s="59" t="s">
        <v>1208</v>
      </c>
      <c r="K423" s="58">
        <v>11546</v>
      </c>
      <c r="L423" s="58" t="s">
        <v>1209</v>
      </c>
      <c r="M423" s="59" t="s">
        <v>153</v>
      </c>
      <c r="N423" s="59"/>
      <c r="O423" s="60" t="s">
        <v>1210</v>
      </c>
      <c r="P423" s="61" t="s">
        <v>779</v>
      </c>
    </row>
    <row r="424" spans="1:16" x14ac:dyDescent="0.2">
      <c r="A424" s="27" t="str">
        <f t="shared" si="36"/>
        <v>OEJV 0074 </v>
      </c>
      <c r="B424" s="2" t="str">
        <f t="shared" si="37"/>
        <v>I</v>
      </c>
      <c r="C424" s="27">
        <f t="shared" si="38"/>
        <v>52106.451999999997</v>
      </c>
      <c r="D424" t="str">
        <f t="shared" si="39"/>
        <v>vis</v>
      </c>
      <c r="E424" t="e">
        <f>VLOOKUP(C424,Active!C$21:E$958,3,FALSE)</f>
        <v>#N/A</v>
      </c>
      <c r="F424" s="2" t="s">
        <v>143</v>
      </c>
      <c r="G424" t="str">
        <f t="shared" si="40"/>
        <v>52106.452</v>
      </c>
      <c r="H424" s="27">
        <f t="shared" si="41"/>
        <v>11546</v>
      </c>
      <c r="I424" s="58" t="s">
        <v>1211</v>
      </c>
      <c r="J424" s="59" t="s">
        <v>1212</v>
      </c>
      <c r="K424" s="58">
        <v>11546</v>
      </c>
      <c r="L424" s="58" t="s">
        <v>984</v>
      </c>
      <c r="M424" s="59" t="s">
        <v>153</v>
      </c>
      <c r="N424" s="59"/>
      <c r="O424" s="60" t="s">
        <v>1213</v>
      </c>
      <c r="P424" s="61" t="s">
        <v>779</v>
      </c>
    </row>
    <row r="425" spans="1:16" x14ac:dyDescent="0.2">
      <c r="A425" s="27" t="str">
        <f t="shared" si="36"/>
        <v>OEJV 0074 </v>
      </c>
      <c r="B425" s="2" t="str">
        <f t="shared" si="37"/>
        <v>I</v>
      </c>
      <c r="C425" s="27">
        <f t="shared" si="38"/>
        <v>52106.453999999998</v>
      </c>
      <c r="D425" t="str">
        <f t="shared" si="39"/>
        <v>vis</v>
      </c>
      <c r="E425" t="e">
        <f>VLOOKUP(C425,Active!C$21:E$958,3,FALSE)</f>
        <v>#N/A</v>
      </c>
      <c r="F425" s="2" t="s">
        <v>143</v>
      </c>
      <c r="G425" t="str">
        <f t="shared" si="40"/>
        <v>52106.454</v>
      </c>
      <c r="H425" s="27">
        <f t="shared" si="41"/>
        <v>11546</v>
      </c>
      <c r="I425" s="58" t="s">
        <v>1214</v>
      </c>
      <c r="J425" s="59" t="s">
        <v>1215</v>
      </c>
      <c r="K425" s="58">
        <v>11546</v>
      </c>
      <c r="L425" s="58" t="s">
        <v>922</v>
      </c>
      <c r="M425" s="59" t="s">
        <v>153</v>
      </c>
      <c r="N425" s="59"/>
      <c r="O425" s="60" t="s">
        <v>729</v>
      </c>
      <c r="P425" s="61" t="s">
        <v>779</v>
      </c>
    </row>
    <row r="426" spans="1:16" x14ac:dyDescent="0.2">
      <c r="A426" s="27" t="str">
        <f t="shared" si="36"/>
        <v>OEJV 0074 </v>
      </c>
      <c r="B426" s="2" t="str">
        <f t="shared" si="37"/>
        <v>I</v>
      </c>
      <c r="C426" s="27">
        <f t="shared" si="38"/>
        <v>52106.462</v>
      </c>
      <c r="D426" t="str">
        <f t="shared" si="39"/>
        <v>vis</v>
      </c>
      <c r="E426" t="e">
        <f>VLOOKUP(C426,Active!C$21:E$958,3,FALSE)</f>
        <v>#N/A</v>
      </c>
      <c r="F426" s="2" t="s">
        <v>143</v>
      </c>
      <c r="G426" t="str">
        <f t="shared" si="40"/>
        <v>52106.462</v>
      </c>
      <c r="H426" s="27">
        <f t="shared" si="41"/>
        <v>11546</v>
      </c>
      <c r="I426" s="58" t="s">
        <v>1216</v>
      </c>
      <c r="J426" s="59" t="s">
        <v>1217</v>
      </c>
      <c r="K426" s="58">
        <v>11546</v>
      </c>
      <c r="L426" s="58" t="s">
        <v>568</v>
      </c>
      <c r="M426" s="59" t="s">
        <v>153</v>
      </c>
      <c r="N426" s="59"/>
      <c r="O426" s="60" t="s">
        <v>1218</v>
      </c>
      <c r="P426" s="61" t="s">
        <v>779</v>
      </c>
    </row>
    <row r="427" spans="1:16" x14ac:dyDescent="0.2">
      <c r="A427" s="27" t="str">
        <f t="shared" si="36"/>
        <v>OEJV 0074 </v>
      </c>
      <c r="B427" s="2" t="str">
        <f t="shared" si="37"/>
        <v>I</v>
      </c>
      <c r="C427" s="27">
        <f t="shared" si="38"/>
        <v>52106.463000000003</v>
      </c>
      <c r="D427" t="str">
        <f t="shared" si="39"/>
        <v>vis</v>
      </c>
      <c r="E427" t="e">
        <f>VLOOKUP(C427,Active!C$21:E$958,3,FALSE)</f>
        <v>#N/A</v>
      </c>
      <c r="F427" s="2" t="s">
        <v>143</v>
      </c>
      <c r="G427" t="str">
        <f t="shared" si="40"/>
        <v>52106.463</v>
      </c>
      <c r="H427" s="27">
        <f t="shared" si="41"/>
        <v>11546</v>
      </c>
      <c r="I427" s="58" t="s">
        <v>1219</v>
      </c>
      <c r="J427" s="59" t="s">
        <v>1220</v>
      </c>
      <c r="K427" s="58">
        <v>11546</v>
      </c>
      <c r="L427" s="58" t="s">
        <v>432</v>
      </c>
      <c r="M427" s="59" t="s">
        <v>153</v>
      </c>
      <c r="N427" s="59"/>
      <c r="O427" s="60" t="s">
        <v>1221</v>
      </c>
      <c r="P427" s="61" t="s">
        <v>779</v>
      </c>
    </row>
    <row r="428" spans="1:16" x14ac:dyDescent="0.2">
      <c r="A428" s="27" t="str">
        <f t="shared" si="36"/>
        <v>OEJV 0074 </v>
      </c>
      <c r="B428" s="2" t="str">
        <f t="shared" si="37"/>
        <v>I</v>
      </c>
      <c r="C428" s="27">
        <f t="shared" si="38"/>
        <v>52106.463000000003</v>
      </c>
      <c r="D428" t="str">
        <f t="shared" si="39"/>
        <v>vis</v>
      </c>
      <c r="E428" t="e">
        <f>VLOOKUP(C428,Active!C$21:E$958,3,FALSE)</f>
        <v>#N/A</v>
      </c>
      <c r="F428" s="2" t="s">
        <v>143</v>
      </c>
      <c r="G428" t="str">
        <f t="shared" si="40"/>
        <v>52106.463</v>
      </c>
      <c r="H428" s="27">
        <f t="shared" si="41"/>
        <v>11546</v>
      </c>
      <c r="I428" s="58" t="s">
        <v>1219</v>
      </c>
      <c r="J428" s="59" t="s">
        <v>1220</v>
      </c>
      <c r="K428" s="58">
        <v>11546</v>
      </c>
      <c r="L428" s="58" t="s">
        <v>432</v>
      </c>
      <c r="M428" s="59" t="s">
        <v>153</v>
      </c>
      <c r="N428" s="59"/>
      <c r="O428" s="60" t="s">
        <v>1222</v>
      </c>
      <c r="P428" s="61" t="s">
        <v>779</v>
      </c>
    </row>
    <row r="429" spans="1:16" x14ac:dyDescent="0.2">
      <c r="A429" s="27" t="str">
        <f t="shared" si="36"/>
        <v>OEJV 0074 </v>
      </c>
      <c r="B429" s="2" t="str">
        <f t="shared" si="37"/>
        <v>I</v>
      </c>
      <c r="C429" s="27">
        <f t="shared" si="38"/>
        <v>52106.463000000003</v>
      </c>
      <c r="D429" t="str">
        <f t="shared" si="39"/>
        <v>vis</v>
      </c>
      <c r="E429" t="e">
        <f>VLOOKUP(C429,Active!C$21:E$958,3,FALSE)</f>
        <v>#N/A</v>
      </c>
      <c r="F429" s="2" t="s">
        <v>143</v>
      </c>
      <c r="G429" t="str">
        <f t="shared" si="40"/>
        <v>52106.463</v>
      </c>
      <c r="H429" s="27">
        <f t="shared" si="41"/>
        <v>11546</v>
      </c>
      <c r="I429" s="58" t="s">
        <v>1219</v>
      </c>
      <c r="J429" s="59" t="s">
        <v>1220</v>
      </c>
      <c r="K429" s="58">
        <v>11546</v>
      </c>
      <c r="L429" s="58" t="s">
        <v>432</v>
      </c>
      <c r="M429" s="59" t="s">
        <v>153</v>
      </c>
      <c r="N429" s="59"/>
      <c r="O429" s="60" t="s">
        <v>685</v>
      </c>
      <c r="P429" s="61" t="s">
        <v>779</v>
      </c>
    </row>
    <row r="430" spans="1:16" x14ac:dyDescent="0.2">
      <c r="A430" s="27" t="str">
        <f t="shared" si="36"/>
        <v>OEJV 0074 </v>
      </c>
      <c r="B430" s="2" t="str">
        <f t="shared" si="37"/>
        <v>I</v>
      </c>
      <c r="C430" s="27">
        <f t="shared" si="38"/>
        <v>52106.463000000003</v>
      </c>
      <c r="D430" t="str">
        <f t="shared" si="39"/>
        <v>vis</v>
      </c>
      <c r="E430" t="e">
        <f>VLOOKUP(C430,Active!C$21:E$958,3,FALSE)</f>
        <v>#N/A</v>
      </c>
      <c r="F430" s="2" t="s">
        <v>143</v>
      </c>
      <c r="G430" t="str">
        <f t="shared" si="40"/>
        <v>52106.463</v>
      </c>
      <c r="H430" s="27">
        <f t="shared" si="41"/>
        <v>11546</v>
      </c>
      <c r="I430" s="58" t="s">
        <v>1219</v>
      </c>
      <c r="J430" s="59" t="s">
        <v>1220</v>
      </c>
      <c r="K430" s="58">
        <v>11546</v>
      </c>
      <c r="L430" s="58" t="s">
        <v>432</v>
      </c>
      <c r="M430" s="59" t="s">
        <v>153</v>
      </c>
      <c r="N430" s="59"/>
      <c r="O430" s="60" t="s">
        <v>1223</v>
      </c>
      <c r="P430" s="61" t="s">
        <v>779</v>
      </c>
    </row>
    <row r="431" spans="1:16" x14ac:dyDescent="0.2">
      <c r="A431" s="27" t="str">
        <f t="shared" si="36"/>
        <v>OEJV 0074 </v>
      </c>
      <c r="B431" s="2" t="str">
        <f t="shared" si="37"/>
        <v>I</v>
      </c>
      <c r="C431" s="27">
        <f t="shared" si="38"/>
        <v>52106.464</v>
      </c>
      <c r="D431" t="str">
        <f t="shared" si="39"/>
        <v>vis</v>
      </c>
      <c r="E431" t="e">
        <f>VLOOKUP(C431,Active!C$21:E$958,3,FALSE)</f>
        <v>#N/A</v>
      </c>
      <c r="F431" s="2" t="s">
        <v>143</v>
      </c>
      <c r="G431" t="str">
        <f t="shared" si="40"/>
        <v>52106.464</v>
      </c>
      <c r="H431" s="27">
        <f t="shared" si="41"/>
        <v>11546</v>
      </c>
      <c r="I431" s="58" t="s">
        <v>1224</v>
      </c>
      <c r="J431" s="59" t="s">
        <v>1225</v>
      </c>
      <c r="K431" s="58">
        <v>11546</v>
      </c>
      <c r="L431" s="58" t="s">
        <v>499</v>
      </c>
      <c r="M431" s="59" t="s">
        <v>153</v>
      </c>
      <c r="N431" s="59"/>
      <c r="O431" s="60" t="s">
        <v>1226</v>
      </c>
      <c r="P431" s="61" t="s">
        <v>779</v>
      </c>
    </row>
    <row r="432" spans="1:16" x14ac:dyDescent="0.2">
      <c r="A432" s="27" t="str">
        <f t="shared" si="36"/>
        <v>OEJV 0074 </v>
      </c>
      <c r="B432" s="2" t="str">
        <f t="shared" si="37"/>
        <v>I</v>
      </c>
      <c r="C432" s="27">
        <f t="shared" si="38"/>
        <v>52106.466</v>
      </c>
      <c r="D432" t="str">
        <f t="shared" si="39"/>
        <v>vis</v>
      </c>
      <c r="E432" t="e">
        <f>VLOOKUP(C432,Active!C$21:E$958,3,FALSE)</f>
        <v>#N/A</v>
      </c>
      <c r="F432" s="2" t="s">
        <v>143</v>
      </c>
      <c r="G432" t="str">
        <f t="shared" si="40"/>
        <v>52106.466</v>
      </c>
      <c r="H432" s="27">
        <f t="shared" si="41"/>
        <v>11546</v>
      </c>
      <c r="I432" s="58" t="s">
        <v>1227</v>
      </c>
      <c r="J432" s="59" t="s">
        <v>1228</v>
      </c>
      <c r="K432" s="58">
        <v>11546</v>
      </c>
      <c r="L432" s="58" t="s">
        <v>508</v>
      </c>
      <c r="M432" s="59" t="s">
        <v>153</v>
      </c>
      <c r="N432" s="59"/>
      <c r="O432" s="60" t="s">
        <v>1229</v>
      </c>
      <c r="P432" s="61" t="s">
        <v>779</v>
      </c>
    </row>
    <row r="433" spans="1:16" x14ac:dyDescent="0.2">
      <c r="A433" s="27" t="str">
        <f t="shared" si="36"/>
        <v>OEJV 0074 </v>
      </c>
      <c r="B433" s="2" t="str">
        <f t="shared" si="37"/>
        <v>I</v>
      </c>
      <c r="C433" s="27">
        <f t="shared" si="38"/>
        <v>52106.466</v>
      </c>
      <c r="D433" t="str">
        <f t="shared" si="39"/>
        <v>vis</v>
      </c>
      <c r="E433" t="e">
        <f>VLOOKUP(C433,Active!C$21:E$958,3,FALSE)</f>
        <v>#N/A</v>
      </c>
      <c r="F433" s="2" t="s">
        <v>143</v>
      </c>
      <c r="G433" t="str">
        <f t="shared" si="40"/>
        <v>52106.466</v>
      </c>
      <c r="H433" s="27">
        <f t="shared" si="41"/>
        <v>11546</v>
      </c>
      <c r="I433" s="58" t="s">
        <v>1227</v>
      </c>
      <c r="J433" s="59" t="s">
        <v>1228</v>
      </c>
      <c r="K433" s="58">
        <v>11546</v>
      </c>
      <c r="L433" s="58" t="s">
        <v>508</v>
      </c>
      <c r="M433" s="59" t="s">
        <v>153</v>
      </c>
      <c r="N433" s="59"/>
      <c r="O433" s="60" t="s">
        <v>1230</v>
      </c>
      <c r="P433" s="61" t="s">
        <v>779</v>
      </c>
    </row>
    <row r="434" spans="1:16" x14ac:dyDescent="0.2">
      <c r="A434" s="27" t="str">
        <f t="shared" si="36"/>
        <v>VSB 42 </v>
      </c>
      <c r="B434" s="2" t="str">
        <f t="shared" si="37"/>
        <v>I</v>
      </c>
      <c r="C434" s="27">
        <f t="shared" si="38"/>
        <v>52874.977099999996</v>
      </c>
      <c r="D434" t="str">
        <f t="shared" si="39"/>
        <v>vis</v>
      </c>
      <c r="E434">
        <f>VLOOKUP(C434,Active!C$21:E$958,3,FALSE)</f>
        <v>12702.986307325795</v>
      </c>
      <c r="F434" s="2" t="s">
        <v>143</v>
      </c>
      <c r="G434" t="str">
        <f t="shared" si="40"/>
        <v>52874.9771</v>
      </c>
      <c r="H434" s="27">
        <f t="shared" si="41"/>
        <v>12703</v>
      </c>
      <c r="I434" s="58" t="s">
        <v>1231</v>
      </c>
      <c r="J434" s="59" t="s">
        <v>1232</v>
      </c>
      <c r="K434" s="58">
        <v>12703</v>
      </c>
      <c r="L434" s="58" t="s">
        <v>1233</v>
      </c>
      <c r="M434" s="59" t="s">
        <v>238</v>
      </c>
      <c r="N434" s="59" t="s">
        <v>239</v>
      </c>
      <c r="O434" s="60" t="s">
        <v>1144</v>
      </c>
      <c r="P434" s="61" t="s">
        <v>130</v>
      </c>
    </row>
    <row r="435" spans="1:16" x14ac:dyDescent="0.2">
      <c r="A435" s="27" t="str">
        <f t="shared" si="36"/>
        <v>VSB 45 </v>
      </c>
      <c r="B435" s="2" t="str">
        <f t="shared" si="37"/>
        <v>I</v>
      </c>
      <c r="C435" s="27">
        <f t="shared" si="38"/>
        <v>53951.037700000001</v>
      </c>
      <c r="D435" t="str">
        <f t="shared" si="39"/>
        <v>vis</v>
      </c>
      <c r="E435">
        <f>VLOOKUP(C435,Active!C$21:E$958,3,FALSE)</f>
        <v>14322.977864573921</v>
      </c>
      <c r="F435" s="2" t="s">
        <v>143</v>
      </c>
      <c r="G435" t="str">
        <f t="shared" si="40"/>
        <v>53951.0377</v>
      </c>
      <c r="H435" s="27">
        <f t="shared" si="41"/>
        <v>14323</v>
      </c>
      <c r="I435" s="58" t="s">
        <v>1234</v>
      </c>
      <c r="J435" s="59" t="s">
        <v>1235</v>
      </c>
      <c r="K435" s="58">
        <v>14323</v>
      </c>
      <c r="L435" s="58" t="s">
        <v>1236</v>
      </c>
      <c r="M435" s="59" t="s">
        <v>238</v>
      </c>
      <c r="N435" s="59" t="s">
        <v>239</v>
      </c>
      <c r="O435" s="60" t="s">
        <v>1237</v>
      </c>
      <c r="P435" s="61" t="s">
        <v>131</v>
      </c>
    </row>
    <row r="436" spans="1:16" x14ac:dyDescent="0.2">
      <c r="A436" s="27" t="str">
        <f t="shared" si="36"/>
        <v>VSB 46 </v>
      </c>
      <c r="B436" s="2" t="str">
        <f t="shared" si="37"/>
        <v>I</v>
      </c>
      <c r="C436" s="27">
        <f t="shared" si="38"/>
        <v>54323.010499999997</v>
      </c>
      <c r="D436" t="str">
        <f t="shared" si="39"/>
        <v>vis</v>
      </c>
      <c r="E436">
        <f>VLOOKUP(C436,Active!C$21:E$958,3,FALSE)</f>
        <v>14882.97680471348</v>
      </c>
      <c r="F436" s="2" t="s">
        <v>143</v>
      </c>
      <c r="G436" t="str">
        <f t="shared" si="40"/>
        <v>54323.0105</v>
      </c>
      <c r="H436" s="27">
        <f t="shared" si="41"/>
        <v>14883</v>
      </c>
      <c r="I436" s="58" t="s">
        <v>1238</v>
      </c>
      <c r="J436" s="59" t="s">
        <v>1239</v>
      </c>
      <c r="K436" s="58">
        <v>14883</v>
      </c>
      <c r="L436" s="58" t="s">
        <v>1240</v>
      </c>
      <c r="M436" s="59" t="s">
        <v>777</v>
      </c>
      <c r="N436" s="59" t="s">
        <v>143</v>
      </c>
      <c r="O436" s="60" t="s">
        <v>1241</v>
      </c>
      <c r="P436" s="61" t="s">
        <v>132</v>
      </c>
    </row>
    <row r="437" spans="1:16" x14ac:dyDescent="0.2">
      <c r="A437" s="27" t="str">
        <f t="shared" si="36"/>
        <v>VSB 46 </v>
      </c>
      <c r="B437" s="2" t="str">
        <f t="shared" si="37"/>
        <v>I</v>
      </c>
      <c r="C437" s="27">
        <f t="shared" si="38"/>
        <v>54325.003199999999</v>
      </c>
      <c r="D437" t="str">
        <f t="shared" si="39"/>
        <v>vis</v>
      </c>
      <c r="E437">
        <f>VLOOKUP(C437,Active!C$21:E$958,3,FALSE)</f>
        <v>14885.976781830133</v>
      </c>
      <c r="F437" s="2" t="s">
        <v>143</v>
      </c>
      <c r="G437" t="str">
        <f t="shared" si="40"/>
        <v>54325.0032</v>
      </c>
      <c r="H437" s="27">
        <f t="shared" si="41"/>
        <v>14886</v>
      </c>
      <c r="I437" s="58" t="s">
        <v>1242</v>
      </c>
      <c r="J437" s="59" t="s">
        <v>1243</v>
      </c>
      <c r="K437" s="58">
        <v>14886</v>
      </c>
      <c r="L437" s="58" t="s">
        <v>1240</v>
      </c>
      <c r="M437" s="59" t="s">
        <v>777</v>
      </c>
      <c r="N437" s="59" t="s">
        <v>1244</v>
      </c>
      <c r="O437" s="60" t="s">
        <v>1144</v>
      </c>
      <c r="P437" s="61" t="s">
        <v>132</v>
      </c>
    </row>
    <row r="438" spans="1:16" x14ac:dyDescent="0.2">
      <c r="A438" s="27" t="str">
        <f t="shared" si="36"/>
        <v>OEJV 0137 </v>
      </c>
      <c r="B438" s="2" t="str">
        <f t="shared" si="37"/>
        <v>I</v>
      </c>
      <c r="C438" s="27">
        <f t="shared" si="38"/>
        <v>55016.4712</v>
      </c>
      <c r="D438" t="str">
        <f t="shared" si="39"/>
        <v>vis</v>
      </c>
      <c r="E438" t="e">
        <f>VLOOKUP(C438,Active!C$21:E$958,3,FALSE)</f>
        <v>#N/A</v>
      </c>
      <c r="F438" s="2" t="s">
        <v>143</v>
      </c>
      <c r="G438" t="str">
        <f t="shared" si="40"/>
        <v>55016.4712</v>
      </c>
      <c r="H438" s="27">
        <f t="shared" si="41"/>
        <v>15927</v>
      </c>
      <c r="I438" s="58" t="s">
        <v>1245</v>
      </c>
      <c r="J438" s="59" t="s">
        <v>1246</v>
      </c>
      <c r="K438" s="58">
        <v>15927</v>
      </c>
      <c r="L438" s="58" t="s">
        <v>1247</v>
      </c>
      <c r="M438" s="59" t="s">
        <v>777</v>
      </c>
      <c r="N438" s="59" t="s">
        <v>145</v>
      </c>
      <c r="O438" s="60" t="s">
        <v>788</v>
      </c>
      <c r="P438" s="61" t="s">
        <v>1248</v>
      </c>
    </row>
    <row r="439" spans="1:16" x14ac:dyDescent="0.2">
      <c r="A439" s="27" t="str">
        <f t="shared" si="36"/>
        <v>VSB 51 </v>
      </c>
      <c r="B439" s="2" t="str">
        <f t="shared" si="37"/>
        <v>I</v>
      </c>
      <c r="C439" s="27">
        <f t="shared" si="38"/>
        <v>55393.091500000002</v>
      </c>
      <c r="D439" t="str">
        <f t="shared" si="39"/>
        <v>vis</v>
      </c>
      <c r="E439">
        <f>VLOOKUP(C439,Active!C$21:E$958,3,FALSE)</f>
        <v>16493.966172386299</v>
      </c>
      <c r="F439" s="2" t="s">
        <v>143</v>
      </c>
      <c r="G439" t="str">
        <f t="shared" si="40"/>
        <v>55393.0915</v>
      </c>
      <c r="H439" s="27">
        <f t="shared" si="41"/>
        <v>16494</v>
      </c>
      <c r="I439" s="58" t="s">
        <v>1249</v>
      </c>
      <c r="J439" s="59" t="s">
        <v>1250</v>
      </c>
      <c r="K439" s="58">
        <v>16494</v>
      </c>
      <c r="L439" s="58" t="s">
        <v>1251</v>
      </c>
      <c r="M439" s="59" t="s">
        <v>777</v>
      </c>
      <c r="N439" s="59" t="s">
        <v>1244</v>
      </c>
      <c r="O439" s="60" t="s">
        <v>1144</v>
      </c>
      <c r="P439" s="61" t="s">
        <v>134</v>
      </c>
    </row>
    <row r="440" spans="1:16" x14ac:dyDescent="0.2">
      <c r="A440" s="27" t="str">
        <f t="shared" si="36"/>
        <v>OEJV 0160 </v>
      </c>
      <c r="B440" s="2" t="str">
        <f t="shared" si="37"/>
        <v>I</v>
      </c>
      <c r="C440" s="27">
        <f t="shared" si="38"/>
        <v>56492.400289999998</v>
      </c>
      <c r="D440" t="str">
        <f t="shared" si="39"/>
        <v>vis</v>
      </c>
      <c r="E440" t="e">
        <f>VLOOKUP(C440,Active!C$21:E$958,3,FALSE)</f>
        <v>#N/A</v>
      </c>
      <c r="F440" s="2" t="s">
        <v>143</v>
      </c>
      <c r="G440" t="str">
        <f t="shared" si="40"/>
        <v>56492.40029</v>
      </c>
      <c r="H440" s="27">
        <f t="shared" si="41"/>
        <v>18149</v>
      </c>
      <c r="I440" s="58" t="s">
        <v>1252</v>
      </c>
      <c r="J440" s="59" t="s">
        <v>1253</v>
      </c>
      <c r="K440" s="58">
        <v>18149</v>
      </c>
      <c r="L440" s="58" t="s">
        <v>1254</v>
      </c>
      <c r="M440" s="59" t="s">
        <v>777</v>
      </c>
      <c r="N440" s="59" t="s">
        <v>145</v>
      </c>
      <c r="O440" s="60" t="s">
        <v>1255</v>
      </c>
      <c r="P440" s="61" t="s">
        <v>789</v>
      </c>
    </row>
  </sheetData>
  <sheetProtection selectLockedCells="1" selectUnlockedCells="1"/>
  <hyperlinks>
    <hyperlink ref="P41" r:id="rId1" xr:uid="{00000000-0004-0000-0100-000000000000}"/>
    <hyperlink ref="P47" r:id="rId2" xr:uid="{00000000-0004-0000-0100-000001000000}"/>
    <hyperlink ref="P53" r:id="rId3" xr:uid="{00000000-0004-0000-0100-000002000000}"/>
    <hyperlink ref="P61" r:id="rId4" xr:uid="{00000000-0004-0000-0100-000003000000}"/>
    <hyperlink ref="P77" r:id="rId5" xr:uid="{00000000-0004-0000-0100-000004000000}"/>
    <hyperlink ref="P80" r:id="rId6" xr:uid="{00000000-0004-0000-0100-000005000000}"/>
    <hyperlink ref="P130" r:id="rId7" xr:uid="{00000000-0004-0000-0100-000006000000}"/>
    <hyperlink ref="P135" r:id="rId8" xr:uid="{00000000-0004-0000-0100-000007000000}"/>
    <hyperlink ref="P239" r:id="rId9" xr:uid="{00000000-0004-0000-0100-000008000000}"/>
    <hyperlink ref="P242" r:id="rId10" xr:uid="{00000000-0004-0000-0100-000009000000}"/>
    <hyperlink ref="P248" r:id="rId11" xr:uid="{00000000-0004-0000-0100-00000A000000}"/>
    <hyperlink ref="P249" r:id="rId12" xr:uid="{00000000-0004-0000-0100-00000B000000}"/>
    <hyperlink ref="P250" r:id="rId13" xr:uid="{00000000-0004-0000-0100-00000C000000}"/>
    <hyperlink ref="P251" r:id="rId14" xr:uid="{00000000-0004-0000-0100-00000D000000}"/>
    <hyperlink ref="P258" r:id="rId15" xr:uid="{00000000-0004-0000-0100-00000E000000}"/>
    <hyperlink ref="P259" r:id="rId16" xr:uid="{00000000-0004-0000-0100-00000F000000}"/>
    <hyperlink ref="P260" r:id="rId17" xr:uid="{00000000-0004-0000-0100-000010000000}"/>
    <hyperlink ref="P400" r:id="rId18" xr:uid="{00000000-0004-0000-0100-000011000000}"/>
    <hyperlink ref="P401" r:id="rId19" xr:uid="{00000000-0004-0000-0100-000012000000}"/>
    <hyperlink ref="P402" r:id="rId20" xr:uid="{00000000-0004-0000-0100-000013000000}"/>
    <hyperlink ref="P403" r:id="rId21" xr:uid="{00000000-0004-0000-0100-000014000000}"/>
    <hyperlink ref="P415" r:id="rId22" xr:uid="{00000000-0004-0000-0100-000015000000}"/>
    <hyperlink ref="P416" r:id="rId23" xr:uid="{00000000-0004-0000-0100-000016000000}"/>
    <hyperlink ref="P423" r:id="rId24" xr:uid="{00000000-0004-0000-0100-000017000000}"/>
    <hyperlink ref="P424" r:id="rId25" xr:uid="{00000000-0004-0000-0100-000018000000}"/>
    <hyperlink ref="P425" r:id="rId26" xr:uid="{00000000-0004-0000-0100-000019000000}"/>
    <hyperlink ref="P426" r:id="rId27" xr:uid="{00000000-0004-0000-0100-00001A000000}"/>
    <hyperlink ref="P427" r:id="rId28" xr:uid="{00000000-0004-0000-0100-00001B000000}"/>
    <hyperlink ref="P428" r:id="rId29" xr:uid="{00000000-0004-0000-0100-00001C000000}"/>
    <hyperlink ref="P429" r:id="rId30" xr:uid="{00000000-0004-0000-0100-00001D000000}"/>
    <hyperlink ref="P430" r:id="rId31" xr:uid="{00000000-0004-0000-0100-00001E000000}"/>
    <hyperlink ref="P431" r:id="rId32" xr:uid="{00000000-0004-0000-0100-00001F000000}"/>
    <hyperlink ref="P432" r:id="rId33" xr:uid="{00000000-0004-0000-0100-000020000000}"/>
    <hyperlink ref="P433" r:id="rId34" xr:uid="{00000000-0004-0000-0100-000021000000}"/>
    <hyperlink ref="P434" r:id="rId35" xr:uid="{00000000-0004-0000-0100-000022000000}"/>
    <hyperlink ref="P435" r:id="rId36" xr:uid="{00000000-0004-0000-0100-000023000000}"/>
    <hyperlink ref="P436" r:id="rId37" xr:uid="{00000000-0004-0000-0100-000024000000}"/>
    <hyperlink ref="P437" r:id="rId38" xr:uid="{00000000-0004-0000-0100-000025000000}"/>
    <hyperlink ref="P438" r:id="rId39" xr:uid="{00000000-0004-0000-0100-000026000000}"/>
    <hyperlink ref="P439" r:id="rId40" xr:uid="{00000000-0004-0000-0100-000027000000}"/>
    <hyperlink ref="P440" r:id="rId41" xr:uid="{00000000-0004-0000-0100-000028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2023-01-24T04:45:49Z</dcterms:created>
  <dcterms:modified xsi:type="dcterms:W3CDTF">2024-03-05T06:14:16Z</dcterms:modified>
</cp:coreProperties>
</file>