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E131EFA-D345-419A-9529-341C4E5081A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17" i="1"/>
  <c r="C7" i="1"/>
  <c r="C8" i="1"/>
  <c r="Q30" i="1"/>
  <c r="Q29" i="1"/>
  <c r="Q28" i="1"/>
  <c r="Q27" i="1"/>
  <c r="C21" i="1"/>
  <c r="E21" i="1"/>
  <c r="F21" i="1"/>
  <c r="G21" i="1"/>
  <c r="E23" i="1"/>
  <c r="F23" i="1"/>
  <c r="E25" i="1"/>
  <c r="F25" i="1"/>
  <c r="G25" i="1"/>
  <c r="I25" i="1"/>
  <c r="Q26" i="1"/>
  <c r="Q25" i="1"/>
  <c r="Q24" i="1"/>
  <c r="Q23" i="1"/>
  <c r="Q22" i="1"/>
  <c r="Q21" i="1"/>
  <c r="H21" i="1"/>
  <c r="E26" i="1"/>
  <c r="F26" i="1"/>
  <c r="G26" i="1"/>
  <c r="I26" i="1"/>
  <c r="E28" i="1"/>
  <c r="F28" i="1"/>
  <c r="G28" i="1"/>
  <c r="I28" i="1"/>
  <c r="E30" i="1"/>
  <c r="F30" i="1"/>
  <c r="G30" i="1"/>
  <c r="I30" i="1"/>
  <c r="E22" i="1"/>
  <c r="F22" i="1"/>
  <c r="G22" i="1"/>
  <c r="I22" i="1"/>
  <c r="E24" i="1"/>
  <c r="F24" i="1"/>
  <c r="G24" i="1"/>
  <c r="I24" i="1"/>
  <c r="G23" i="1"/>
  <c r="I23" i="1"/>
  <c r="E27" i="1"/>
  <c r="F27" i="1"/>
  <c r="G27" i="1"/>
  <c r="I27" i="1"/>
  <c r="E29" i="1"/>
  <c r="F29" i="1"/>
  <c r="G29" i="1"/>
  <c r="I29" i="1"/>
  <c r="C11" i="1"/>
  <c r="C12" i="1"/>
  <c r="C16" i="1"/>
  <c r="D18" i="1"/>
  <c r="O26" i="1"/>
  <c r="O24" i="1"/>
  <c r="O27" i="1"/>
  <c r="O28" i="1"/>
  <c r="O29" i="1"/>
  <c r="O30" i="1"/>
  <c r="O21" i="1"/>
  <c r="O22" i="1"/>
  <c r="O23" i="1"/>
  <c r="O25" i="1"/>
  <c r="C15" i="1"/>
  <c r="C18" i="1"/>
  <c r="F16" i="1" l="1"/>
  <c r="F17" i="1" s="1"/>
</calcChain>
</file>

<file path=xl/sharedStrings.xml><?xml version="1.0" encoding="utf-8"?>
<sst xmlns="http://schemas.openxmlformats.org/spreadsheetml/2006/main" count="54" uniqueCount="44">
  <si>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</si>
  <si>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</si>
  <si>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</si>
  <si>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</si>
  <si>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</si>
  <si>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</si>
  <si>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</si>
  <si>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</si>
  <si>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</si>
  <si>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</si>
  <si>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</si>
  <si>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</si>
  <si>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</si>
  <si>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</si>
  <si>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</si>
  <si>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</si>
  <si>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</si>
  <si>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</si>
  <si>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</si>
  <si>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</si>
  <si>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</si>
  <si>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</si>
  <si>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</si>
  <si>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</si>
  <si>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</si>
  <si>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</si>
  <si>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</si>
  <si>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</si>
  <si>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Brunch, 2001</t>
  </si>
  <si>
    <t>Brunch 2001</t>
  </si>
  <si>
    <t>Brunch</t>
  </si>
  <si>
    <t># of data points:</t>
  </si>
  <si>
    <t>Elliptical</t>
  </si>
  <si>
    <t>MT Ser / GSC 06235-01036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</si>
  <si>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</si>
  <si>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</si>
  <si>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</si>
  <si>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</si>
  <si>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</si>
  <si>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</si>
  <si>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</si>
  <si>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vis?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</si>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</sst>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23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Ser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4908505721662"/>
          <c:y val="0.12523215758827838"/>
          <c:w val="0.79856538448520442"/>
          <c:h val="0.675538439835999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Brunch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145</c:v>
                </c:pt>
                <c:pt idx="2">
                  <c:v>154</c:v>
                </c:pt>
                <c:pt idx="3">
                  <c:v>158</c:v>
                </c:pt>
                <c:pt idx="4">
                  <c:v>24731.5</c:v>
                </c:pt>
                <c:pt idx="5">
                  <c:v>24744.5</c:v>
                </c:pt>
                <c:pt idx="6">
                  <c:v>24745</c:v>
                </c:pt>
                <c:pt idx="7">
                  <c:v>24749</c:v>
                </c:pt>
                <c:pt idx="8">
                  <c:v>24749.5</c:v>
                </c:pt>
                <c:pt idx="9">
                  <c:v>24753.5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BF-46A8-860C-2EB37531FF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145</c:v>
                </c:pt>
                <c:pt idx="2">
                  <c:v>154</c:v>
                </c:pt>
                <c:pt idx="3">
                  <c:v>158</c:v>
                </c:pt>
                <c:pt idx="4">
                  <c:v>24731.5</c:v>
                </c:pt>
                <c:pt idx="5">
                  <c:v>24744.5</c:v>
                </c:pt>
                <c:pt idx="6">
                  <c:v>24745</c:v>
                </c:pt>
                <c:pt idx="7">
                  <c:v>24749</c:v>
                </c:pt>
                <c:pt idx="8">
                  <c:v>24749.5</c:v>
                </c:pt>
                <c:pt idx="9">
                  <c:v>24753.5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1.1054299975512549E-3</c:v>
                </c:pt>
                <c:pt idx="2">
                  <c:v>-1.7216400010511279E-4</c:v>
                </c:pt>
                <c:pt idx="3">
                  <c:v>-7.8442799713229761E-4</c:v>
                </c:pt>
                <c:pt idx="4">
                  <c:v>-1.8017789989244193E-3</c:v>
                </c:pt>
                <c:pt idx="5">
                  <c:v>2.5083629952860065E-3</c:v>
                </c:pt>
                <c:pt idx="6">
                  <c:v>5.8183000510325655E-4</c:v>
                </c:pt>
                <c:pt idx="7">
                  <c:v>1.0695659948396496E-3</c:v>
                </c:pt>
                <c:pt idx="8">
                  <c:v>-8.5696700261905789E-4</c:v>
                </c:pt>
                <c:pt idx="9">
                  <c:v>3.0768998840358108E-5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BF-46A8-860C-2EB37531FF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145</c:v>
                </c:pt>
                <c:pt idx="2">
                  <c:v>154</c:v>
                </c:pt>
                <c:pt idx="3">
                  <c:v>158</c:v>
                </c:pt>
                <c:pt idx="4">
                  <c:v>24731.5</c:v>
                </c:pt>
                <c:pt idx="5">
                  <c:v>24744.5</c:v>
                </c:pt>
                <c:pt idx="6">
                  <c:v>24745</c:v>
                </c:pt>
                <c:pt idx="7">
                  <c:v>24749</c:v>
                </c:pt>
                <c:pt idx="8">
                  <c:v>24749.5</c:v>
                </c:pt>
                <c:pt idx="9">
                  <c:v>24753.5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BF-46A8-860C-2EB37531FF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145</c:v>
                </c:pt>
                <c:pt idx="2">
                  <c:v>154</c:v>
                </c:pt>
                <c:pt idx="3">
                  <c:v>158</c:v>
                </c:pt>
                <c:pt idx="4">
                  <c:v>24731.5</c:v>
                </c:pt>
                <c:pt idx="5">
                  <c:v>24744.5</c:v>
                </c:pt>
                <c:pt idx="6">
                  <c:v>24745</c:v>
                </c:pt>
                <c:pt idx="7">
                  <c:v>24749</c:v>
                </c:pt>
                <c:pt idx="8">
                  <c:v>24749.5</c:v>
                </c:pt>
                <c:pt idx="9">
                  <c:v>24753.5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BF-46A8-860C-2EB37531FF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145</c:v>
                </c:pt>
                <c:pt idx="2">
                  <c:v>154</c:v>
                </c:pt>
                <c:pt idx="3">
                  <c:v>158</c:v>
                </c:pt>
                <c:pt idx="4">
                  <c:v>24731.5</c:v>
                </c:pt>
                <c:pt idx="5">
                  <c:v>24744.5</c:v>
                </c:pt>
                <c:pt idx="6">
                  <c:v>24745</c:v>
                </c:pt>
                <c:pt idx="7">
                  <c:v>24749</c:v>
                </c:pt>
                <c:pt idx="8">
                  <c:v>24749.5</c:v>
                </c:pt>
                <c:pt idx="9">
                  <c:v>24753.5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BF-46A8-860C-2EB37531FF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145</c:v>
                </c:pt>
                <c:pt idx="2">
                  <c:v>154</c:v>
                </c:pt>
                <c:pt idx="3">
                  <c:v>158</c:v>
                </c:pt>
                <c:pt idx="4">
                  <c:v>24731.5</c:v>
                </c:pt>
                <c:pt idx="5">
                  <c:v>24744.5</c:v>
                </c:pt>
                <c:pt idx="6">
                  <c:v>24745</c:v>
                </c:pt>
                <c:pt idx="7">
                  <c:v>24749</c:v>
                </c:pt>
                <c:pt idx="8">
                  <c:v>24749.5</c:v>
                </c:pt>
                <c:pt idx="9">
                  <c:v>24753.5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BF-46A8-860C-2EB37531FF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145</c:v>
                </c:pt>
                <c:pt idx="2">
                  <c:v>154</c:v>
                </c:pt>
                <c:pt idx="3">
                  <c:v>158</c:v>
                </c:pt>
                <c:pt idx="4">
                  <c:v>24731.5</c:v>
                </c:pt>
                <c:pt idx="5">
                  <c:v>24744.5</c:v>
                </c:pt>
                <c:pt idx="6">
                  <c:v>24745</c:v>
                </c:pt>
                <c:pt idx="7">
                  <c:v>24749</c:v>
                </c:pt>
                <c:pt idx="8">
                  <c:v>24749.5</c:v>
                </c:pt>
                <c:pt idx="9">
                  <c:v>24753.5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BF-46A8-860C-2EB37531FF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145</c:v>
                </c:pt>
                <c:pt idx="2">
                  <c:v>154</c:v>
                </c:pt>
                <c:pt idx="3">
                  <c:v>158</c:v>
                </c:pt>
                <c:pt idx="4">
                  <c:v>24731.5</c:v>
                </c:pt>
                <c:pt idx="5">
                  <c:v>24744.5</c:v>
                </c:pt>
                <c:pt idx="6">
                  <c:v>24745</c:v>
                </c:pt>
                <c:pt idx="7">
                  <c:v>24749</c:v>
                </c:pt>
                <c:pt idx="8">
                  <c:v>24749.5</c:v>
                </c:pt>
                <c:pt idx="9">
                  <c:v>24753.5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3.5530670812473434E-5</c:v>
                </c:pt>
                <c:pt idx="1">
                  <c:v>3.7395660016228178E-5</c:v>
                </c:pt>
                <c:pt idx="2">
                  <c:v>3.7511417966806057E-5</c:v>
                </c:pt>
                <c:pt idx="3">
                  <c:v>3.7562865944840672E-5</c:v>
                </c:pt>
                <c:pt idx="4">
                  <c:v>3.5362708800323542E-4</c:v>
                </c:pt>
                <c:pt idx="5">
                  <c:v>3.5379429393184788E-4</c:v>
                </c:pt>
                <c:pt idx="6">
                  <c:v>3.5380072492910224E-4</c:v>
                </c:pt>
                <c:pt idx="7">
                  <c:v>3.5385217290713684E-4</c:v>
                </c:pt>
                <c:pt idx="8">
                  <c:v>3.5385860390439115E-4</c:v>
                </c:pt>
                <c:pt idx="9">
                  <c:v>3.539100518824258E-4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BF-46A8-860C-2EB37531F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282944"/>
        <c:axId val="1"/>
      </c:scatterChart>
      <c:valAx>
        <c:axId val="68828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5434566282966088"/>
              <c:y val="0.85501470141787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282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70269625387734"/>
          <c:y val="0.91874999999999996"/>
          <c:w val="0.8760339255113771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0</xdr:row>
      <xdr:rowOff>0</xdr:rowOff>
    </xdr:from>
    <xdr:to>
      <xdr:col>19</xdr:col>
      <xdr:colOff>657224</xdr:colOff>
      <xdr:row>18</xdr:row>
      <xdr:rowOff>66674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AF52B0C-D29A-CCEF-4B92-CAF1D6041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" customFormat="1" ht="20.25" x14ac:dyDescent="0.2">
      <c r="A1" s="22" t="s">
        <v>33</v>
      </c>
    </row>
    <row r="2" spans="1:6" s="2" customFormat="1" ht="12.95" customHeight="1" x14ac:dyDescent="0.2">
      <c r="A2" s="2" t="s">
        <v>24</v>
      </c>
      <c r="B2" s="3" t="s">
        <v>32</v>
      </c>
    </row>
    <row r="3" spans="1:6" s="2" customFormat="1" ht="12.95" customHeight="1" x14ac:dyDescent="0.2">
      <c r="D3" s="2" t="s">
        <v>28</v>
      </c>
    </row>
    <row r="4" spans="1:6" s="2" customFormat="1" ht="12.95" customHeight="1" x14ac:dyDescent="0.2">
      <c r="A4" s="4" t="s">
        <v>0</v>
      </c>
      <c r="C4" s="5">
        <v>45082.946100000001</v>
      </c>
      <c r="D4" s="6">
        <v>0.22645306600000001</v>
      </c>
    </row>
    <row r="5" spans="1:6" s="2" customFormat="1" ht="12.95" customHeight="1" x14ac:dyDescent="0.2">
      <c r="A5" s="7" t="s">
        <v>40</v>
      </c>
      <c r="C5" s="8">
        <v>-9.5</v>
      </c>
    </row>
    <row r="6" spans="1:6" s="2" customFormat="1" ht="12.95" customHeight="1" x14ac:dyDescent="0.2">
      <c r="A6" s="4" t="s">
        <v>1</v>
      </c>
    </row>
    <row r="7" spans="1:6" s="2" customFormat="1" ht="12.95" customHeight="1" x14ac:dyDescent="0.2">
      <c r="A7" s="2" t="s">
        <v>2</v>
      </c>
      <c r="C7" s="2">
        <f>+C4</f>
        <v>45082.946100000001</v>
      </c>
    </row>
    <row r="8" spans="1:6" s="2" customFormat="1" ht="12.95" customHeight="1" x14ac:dyDescent="0.2">
      <c r="A8" s="2" t="s">
        <v>3</v>
      </c>
      <c r="C8" s="2">
        <f>+D4</f>
        <v>0.22645306600000001</v>
      </c>
    </row>
    <row r="9" spans="1:6" s="2" customFormat="1" ht="12.95" customHeight="1" x14ac:dyDescent="0.2"/>
    <row r="10" spans="1:6" s="2" customFormat="1" ht="12.95" customHeight="1" thickBot="1" x14ac:dyDescent="0.25">
      <c r="C10" s="9" t="s">
        <v>19</v>
      </c>
      <c r="D10" s="9" t="s">
        <v>20</v>
      </c>
    </row>
    <row r="11" spans="1:6" s="2" customFormat="1" ht="12.95" customHeight="1" x14ac:dyDescent="0.2">
      <c r="A11" s="2" t="s">
        <v>15</v>
      </c>
      <c r="C11" s="2">
        <f>INTERCEPT(G21:G26,F21:F26)</f>
        <v>3.5530670812473434E-5</v>
      </c>
      <c r="D11" s="10"/>
    </row>
    <row r="12" spans="1:6" s="2" customFormat="1" ht="12.95" customHeight="1" x14ac:dyDescent="0.2">
      <c r="A12" s="2" t="s">
        <v>16</v>
      </c>
      <c r="C12" s="2">
        <f>SLOPE(G21:G26,F21:F26)</f>
        <v>1.2861994508653417E-8</v>
      </c>
      <c r="D12" s="10"/>
    </row>
    <row r="13" spans="1:6" s="2" customFormat="1" ht="12.95" customHeight="1" x14ac:dyDescent="0.2">
      <c r="A13" s="2" t="s">
        <v>18</v>
      </c>
      <c r="C13" s="10" t="s">
        <v>13</v>
      </c>
      <c r="D13" s="10"/>
      <c r="E13" s="11" t="s">
        <v>34</v>
      </c>
      <c r="F13" s="12">
        <v>1</v>
      </c>
    </row>
    <row r="14" spans="1:6" s="2" customFormat="1" ht="12.95" customHeight="1" x14ac:dyDescent="0.2">
      <c r="A14" s="2" t="s">
        <v>23</v>
      </c>
      <c r="E14" s="11" t="s">
        <v>35</v>
      </c>
      <c r="F14" s="13">
        <f ca="1">NOW()+15018.5+$C$5/24</f>
        <v>60374.829867361106</v>
      </c>
    </row>
    <row r="15" spans="1:6" s="2" customFormat="1" ht="12.95" customHeight="1" x14ac:dyDescent="0.2">
      <c r="A15" s="7" t="s">
        <v>17</v>
      </c>
      <c r="C15" s="13">
        <f>(C7+C11)+(C8+C12)*INT(MAX(F21:F3533))</f>
        <v>50688.339196601621</v>
      </c>
      <c r="E15" s="11" t="s">
        <v>36</v>
      </c>
      <c r="F15" s="14">
        <f ca="1">ROUND(2*(F14-$C$7)/$C$8,0)/2+F13</f>
        <v>67529</v>
      </c>
    </row>
    <row r="16" spans="1:6" s="2" customFormat="1" ht="12.95" customHeight="1" x14ac:dyDescent="0.2">
      <c r="A16" s="4" t="s">
        <v>4</v>
      </c>
      <c r="C16" s="15">
        <f>+C8+C12</f>
        <v>0.22645307886199451</v>
      </c>
      <c r="E16" s="11" t="s">
        <v>37</v>
      </c>
      <c r="F16" s="14">
        <f ca="1">ROUND(2*(F14-$C$15)/$C$16,0)/2+F13</f>
        <v>42776</v>
      </c>
    </row>
    <row r="17" spans="1:17" s="2" customFormat="1" ht="12.95" customHeight="1" thickBot="1" x14ac:dyDescent="0.25">
      <c r="A17" s="11" t="s">
        <v>31</v>
      </c>
      <c r="C17" s="2">
        <f>COUNT(C21:C2191)</f>
        <v>10</v>
      </c>
      <c r="E17" s="11" t="s">
        <v>38</v>
      </c>
      <c r="F17" s="16">
        <f ca="1">+$C$15+$C$16*F16-15018.5-$C$5/24</f>
        <v>45356.991931335629</v>
      </c>
    </row>
    <row r="18" spans="1:17" s="2" customFormat="1" ht="12.95" customHeight="1" x14ac:dyDescent="0.2">
      <c r="A18" s="4" t="s">
        <v>5</v>
      </c>
      <c r="C18" s="5">
        <f>+C15</f>
        <v>50688.339196601621</v>
      </c>
      <c r="D18" s="6">
        <f>+C16</f>
        <v>0.22645307886199451</v>
      </c>
      <c r="F18" s="17" t="s">
        <v>39</v>
      </c>
    </row>
    <row r="19" spans="1:17" s="2" customFormat="1" ht="12.95" customHeight="1" thickTop="1" x14ac:dyDescent="0.2"/>
    <row r="20" spans="1:17" s="2" customFormat="1" ht="12.95" customHeight="1" thickBot="1" x14ac:dyDescent="0.25">
      <c r="A20" s="9" t="s">
        <v>6</v>
      </c>
      <c r="B20" s="9" t="s">
        <v>7</v>
      </c>
      <c r="C20" s="9" t="s">
        <v>8</v>
      </c>
      <c r="D20" s="9" t="s">
        <v>12</v>
      </c>
      <c r="E20" s="9" t="s">
        <v>9</v>
      </c>
      <c r="F20" s="9" t="s">
        <v>10</v>
      </c>
      <c r="G20" s="9" t="s">
        <v>11</v>
      </c>
      <c r="H20" s="18" t="s">
        <v>30</v>
      </c>
      <c r="I20" s="18" t="s">
        <v>41</v>
      </c>
      <c r="J20" s="18" t="s">
        <v>42</v>
      </c>
      <c r="K20" s="18" t="s">
        <v>43</v>
      </c>
      <c r="L20" s="18" t="s">
        <v>25</v>
      </c>
      <c r="M20" s="18" t="s">
        <v>26</v>
      </c>
      <c r="N20" s="18" t="s">
        <v>27</v>
      </c>
      <c r="O20" s="18" t="s">
        <v>22</v>
      </c>
      <c r="P20" s="19" t="s">
        <v>21</v>
      </c>
      <c r="Q20" s="9" t="s">
        <v>14</v>
      </c>
    </row>
    <row r="21" spans="1:17" s="2" customFormat="1" ht="12.95" customHeight="1" x14ac:dyDescent="0.2">
      <c r="A21" s="2" t="s">
        <v>29</v>
      </c>
      <c r="C21" s="20">
        <f>+C4</f>
        <v>45082.946100000001</v>
      </c>
      <c r="D21" s="20" t="s">
        <v>13</v>
      </c>
      <c r="E21" s="2">
        <f t="shared" ref="E21:E30" si="0">+(C21-C$7)/C$8</f>
        <v>0</v>
      </c>
      <c r="F21" s="2">
        <f t="shared" ref="F21:F30" si="1">ROUND(2*E21,0)/2</f>
        <v>0</v>
      </c>
      <c r="G21" s="2">
        <f t="shared" ref="G21:G30" si="2">+C21-(C$7+F21*C$8)</f>
        <v>0</v>
      </c>
      <c r="H21" s="2">
        <f>+G21</f>
        <v>0</v>
      </c>
      <c r="O21" s="2">
        <f t="shared" ref="O21:O30" si="3">+C$11+C$12*F21</f>
        <v>3.5530670812473434E-5</v>
      </c>
      <c r="Q21" s="21">
        <f t="shared" ref="Q21:Q30" si="4">+C21-15018.5</f>
        <v>30064.446100000001</v>
      </c>
    </row>
    <row r="22" spans="1:17" s="2" customFormat="1" ht="12.95" customHeight="1" x14ac:dyDescent="0.2">
      <c r="A22" s="2" t="s">
        <v>29</v>
      </c>
      <c r="C22" s="20">
        <v>45115.782899999998</v>
      </c>
      <c r="D22" s="20"/>
      <c r="E22" s="2">
        <f t="shared" si="0"/>
        <v>145.00488149715451</v>
      </c>
      <c r="F22" s="2">
        <f t="shared" si="1"/>
        <v>145</v>
      </c>
      <c r="G22" s="2">
        <f t="shared" si="2"/>
        <v>1.1054299975512549E-3</v>
      </c>
      <c r="I22" s="2">
        <f>+G22</f>
        <v>1.1054299975512549E-3</v>
      </c>
      <c r="O22" s="2">
        <f t="shared" si="3"/>
        <v>3.7395660016228178E-5</v>
      </c>
      <c r="Q22" s="21">
        <f t="shared" si="4"/>
        <v>30097.282899999998</v>
      </c>
    </row>
    <row r="23" spans="1:17" s="2" customFormat="1" ht="12.95" customHeight="1" x14ac:dyDescent="0.2">
      <c r="A23" s="2" t="s">
        <v>29</v>
      </c>
      <c r="C23" s="20">
        <v>45117.8197</v>
      </c>
      <c r="D23" s="20"/>
      <c r="E23" s="2">
        <f t="shared" si="0"/>
        <v>153.99923973649791</v>
      </c>
      <c r="F23" s="2">
        <f t="shared" si="1"/>
        <v>154</v>
      </c>
      <c r="G23" s="2">
        <f t="shared" si="2"/>
        <v>-1.7216400010511279E-4</v>
      </c>
      <c r="I23" s="2">
        <f>+G23</f>
        <v>-1.7216400010511279E-4</v>
      </c>
      <c r="O23" s="2">
        <f t="shared" si="3"/>
        <v>3.7511417966806057E-5</v>
      </c>
      <c r="Q23" s="21">
        <f t="shared" si="4"/>
        <v>30099.3197</v>
      </c>
    </row>
    <row r="24" spans="1:17" s="2" customFormat="1" ht="12.95" customHeight="1" x14ac:dyDescent="0.2">
      <c r="A24" s="2" t="s">
        <v>29</v>
      </c>
      <c r="C24" s="20">
        <v>45118.724900000001</v>
      </c>
      <c r="D24" s="20"/>
      <c r="E24" s="2">
        <f t="shared" si="0"/>
        <v>157.99653602393727</v>
      </c>
      <c r="F24" s="2">
        <f t="shared" si="1"/>
        <v>158</v>
      </c>
      <c r="G24" s="2">
        <f t="shared" si="2"/>
        <v>-7.8442799713229761E-4</v>
      </c>
      <c r="I24" s="2">
        <f>+G24</f>
        <v>-7.8442799713229761E-4</v>
      </c>
      <c r="O24" s="2">
        <f t="shared" si="3"/>
        <v>3.7562865944840672E-5</v>
      </c>
      <c r="Q24" s="21">
        <f t="shared" si="4"/>
        <v>30100.224900000001</v>
      </c>
    </row>
    <row r="25" spans="1:17" s="2" customFormat="1" ht="12.95" customHeight="1" x14ac:dyDescent="0.2">
      <c r="A25" s="2" t="s">
        <v>29</v>
      </c>
      <c r="C25" s="20">
        <v>50683.4683</v>
      </c>
      <c r="D25" s="20"/>
      <c r="E25" s="2">
        <f t="shared" si="0"/>
        <v>24731.492043477119</v>
      </c>
      <c r="F25" s="2">
        <f t="shared" si="1"/>
        <v>24731.5</v>
      </c>
      <c r="G25" s="2">
        <f t="shared" si="2"/>
        <v>-1.8017789989244193E-3</v>
      </c>
      <c r="I25" s="2">
        <f>+G25</f>
        <v>-1.8017789989244193E-3</v>
      </c>
      <c r="O25" s="2">
        <f t="shared" si="3"/>
        <v>3.5362708800323542E-4</v>
      </c>
      <c r="Q25" s="21">
        <f t="shared" si="4"/>
        <v>35664.9683</v>
      </c>
    </row>
    <row r="26" spans="1:17" s="2" customFormat="1" ht="12.95" customHeight="1" x14ac:dyDescent="0.2">
      <c r="A26" s="2" t="s">
        <v>29</v>
      </c>
      <c r="C26" s="20">
        <v>50686.416499999999</v>
      </c>
      <c r="D26" s="20"/>
      <c r="E26" s="2">
        <f t="shared" si="0"/>
        <v>24744.511076745581</v>
      </c>
      <c r="F26" s="2">
        <f t="shared" si="1"/>
        <v>24744.5</v>
      </c>
      <c r="G26" s="2">
        <f t="shared" si="2"/>
        <v>2.5083629952860065E-3</v>
      </c>
      <c r="I26" s="2">
        <f>+G26</f>
        <v>2.5083629952860065E-3</v>
      </c>
      <c r="O26" s="2">
        <f t="shared" si="3"/>
        <v>3.5379429393184788E-4</v>
      </c>
      <c r="Q26" s="21">
        <f t="shared" si="4"/>
        <v>35667.916499999999</v>
      </c>
    </row>
    <row r="27" spans="1:17" s="2" customFormat="1" ht="12.95" customHeight="1" x14ac:dyDescent="0.2">
      <c r="A27" s="2" t="s">
        <v>29</v>
      </c>
      <c r="C27" s="20">
        <v>50686.527800000003</v>
      </c>
      <c r="D27" s="20"/>
      <c r="E27" s="2">
        <f t="shared" si="0"/>
        <v>24745.00256931828</v>
      </c>
      <c r="F27" s="2">
        <f t="shared" si="1"/>
        <v>24745</v>
      </c>
      <c r="G27" s="2">
        <f t="shared" si="2"/>
        <v>5.8183000510325655E-4</v>
      </c>
      <c r="I27" s="2">
        <f>+G27</f>
        <v>5.8183000510325655E-4</v>
      </c>
      <c r="O27" s="2">
        <f t="shared" si="3"/>
        <v>3.5380072492910224E-4</v>
      </c>
      <c r="Q27" s="21">
        <f t="shared" si="4"/>
        <v>35668.027800000003</v>
      </c>
    </row>
    <row r="28" spans="1:17" s="2" customFormat="1" ht="12.95" customHeight="1" x14ac:dyDescent="0.2">
      <c r="A28" s="2" t="s">
        <v>29</v>
      </c>
      <c r="C28" s="20">
        <v>50687.434099999999</v>
      </c>
      <c r="D28" s="20"/>
      <c r="E28" s="2">
        <f t="shared" si="0"/>
        <v>24749.004723124381</v>
      </c>
      <c r="F28" s="2">
        <f t="shared" si="1"/>
        <v>24749</v>
      </c>
      <c r="G28" s="2">
        <f t="shared" si="2"/>
        <v>1.0695659948396496E-3</v>
      </c>
      <c r="I28" s="2">
        <f>+G28</f>
        <v>1.0695659948396496E-3</v>
      </c>
      <c r="O28" s="2">
        <f t="shared" si="3"/>
        <v>3.5385217290713684E-4</v>
      </c>
      <c r="Q28" s="21">
        <f t="shared" si="4"/>
        <v>35668.934099999999</v>
      </c>
    </row>
    <row r="29" spans="1:17" s="2" customFormat="1" ht="12.95" customHeight="1" x14ac:dyDescent="0.2">
      <c r="A29" s="2" t="s">
        <v>29</v>
      </c>
      <c r="C29" s="20">
        <v>50687.545400000003</v>
      </c>
      <c r="D29" s="20"/>
      <c r="E29" s="2">
        <f t="shared" si="0"/>
        <v>24749.496215697083</v>
      </c>
      <c r="F29" s="2">
        <f t="shared" si="1"/>
        <v>24749.5</v>
      </c>
      <c r="G29" s="2">
        <f t="shared" si="2"/>
        <v>-8.5696700261905789E-4</v>
      </c>
      <c r="I29" s="2">
        <f>+G29</f>
        <v>-8.5696700261905789E-4</v>
      </c>
      <c r="O29" s="2">
        <f t="shared" si="3"/>
        <v>3.5385860390439115E-4</v>
      </c>
      <c r="Q29" s="21">
        <f t="shared" si="4"/>
        <v>35669.045400000003</v>
      </c>
    </row>
    <row r="30" spans="1:17" s="2" customFormat="1" ht="12.95" customHeight="1" x14ac:dyDescent="0.2">
      <c r="A30" s="2" t="s">
        <v>29</v>
      </c>
      <c r="C30" s="20">
        <v>50688.452100000002</v>
      </c>
      <c r="D30" s="20"/>
      <c r="E30" s="2">
        <f t="shared" si="0"/>
        <v>24753.500135873634</v>
      </c>
      <c r="F30" s="2">
        <f t="shared" si="1"/>
        <v>24753.5</v>
      </c>
      <c r="G30" s="2">
        <f t="shared" si="2"/>
        <v>3.0768998840358108E-5</v>
      </c>
      <c r="I30" s="2">
        <f>+G30</f>
        <v>3.0768998840358108E-5</v>
      </c>
      <c r="O30" s="2">
        <f t="shared" si="3"/>
        <v>3.539100518824258E-4</v>
      </c>
      <c r="Q30" s="21">
        <f t="shared" si="4"/>
        <v>35669.952100000002</v>
      </c>
    </row>
    <row r="31" spans="1:17" s="2" customFormat="1" ht="12.95" customHeight="1" x14ac:dyDescent="0.2">
      <c r="C31" s="20"/>
      <c r="D31" s="20"/>
    </row>
    <row r="32" spans="1:17" s="2" customFormat="1" ht="12.95" customHeight="1" x14ac:dyDescent="0.2">
      <c r="C32" s="20"/>
      <c r="D32" s="20"/>
    </row>
    <row r="33" spans="3:4" s="2" customFormat="1" ht="12.95" customHeight="1" x14ac:dyDescent="0.2">
      <c r="C33" s="20"/>
      <c r="D33" s="20"/>
    </row>
    <row r="34" spans="3:4" s="2" customFormat="1" ht="12.95" customHeight="1" x14ac:dyDescent="0.2">
      <c r="C34" s="20"/>
      <c r="D34" s="20"/>
    </row>
    <row r="35" spans="3:4" s="2" customFormat="1" ht="12.95" customHeight="1" x14ac:dyDescent="0.2">
      <c r="C35" s="20"/>
      <c r="D35" s="20"/>
    </row>
    <row r="36" spans="3:4" s="2" customFormat="1" ht="12.95" customHeight="1" x14ac:dyDescent="0.2">
      <c r="C36" s="20"/>
      <c r="D36" s="20"/>
    </row>
    <row r="37" spans="3:4" s="2" customFormat="1" ht="12.95" customHeight="1" x14ac:dyDescent="0.2">
      <c r="C37" s="20"/>
      <c r="D37" s="20"/>
    </row>
    <row r="38" spans="3:4" s="2" customFormat="1" ht="12.95" customHeight="1" x14ac:dyDescent="0.2">
      <c r="C38" s="20"/>
      <c r="D38" s="20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2024-03-05T06:55:00Z</dcterms:modified>
</cp:coreProperties>
</file>