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5DF200A-EA79-461F-AC27-327CAB3748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C15" i="1" l="1"/>
  <c r="O23" i="1"/>
  <c r="S23" i="1" s="1"/>
  <c r="O25" i="1"/>
  <c r="S25" i="1" s="1"/>
  <c r="O21" i="1"/>
  <c r="S21" i="1" s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<sst xmlns="http://schemas.openxmlformats.org/spreadsheetml/2006/main" count="59" uniqueCount="53">
  <si>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</si>
  <si>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</si>
  <si>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</si>
  <si>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</si>
  <si>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</si>
  <si>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</si>
  <si>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</si>
  <si>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</si>
  <si>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</si>
  <si>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</si>
  <si>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</si>
  <si>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</si>
  <si>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</si>
  <si>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</si>
  <si>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</si>
  <si>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</si>
  <si>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</si>
  <si>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</si>
  <si>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</si>
  <si>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</si>
  <si>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</si>
  <si>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</si>
  <si>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</si>
  <si>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</si>
  <si>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</si>
  <si>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</si>
  <si>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</si>
  <si>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</si>
  <si>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</si>
  <si>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</si>
  <si>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</si>
  <si>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</si>
  <si>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</si>
  <si>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</si>
  <si>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</si>
  <si>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</si>
  <si>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</si>
  <si>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</si>
  <si>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</si>
  <si>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</si>
  <si>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</si>
  <si>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</si>
  <si>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G0355-0983</t>
  </si>
  <si>
    <t>IBVS 5945</t>
  </si>
  <si>
    <t>I</t>
  </si>
  <si>
    <t>II</t>
  </si>
  <si>
    <t>IBVS 5992</t>
  </si>
  <si>
    <t>IBVS 6029</t>
  </si>
  <si>
    <t>G0355-0983_0.xls</t>
  </si>
  <si>
    <t>EC</t>
  </si>
  <si>
    <t>VSX</t>
  </si>
  <si>
    <t>V0568 Ser / GSC 0355-0983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</si>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</sst>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3A-4D62-B782-F3C0B08ADE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1.5400000003864989E-2</c:v>
                </c:pt>
                <c:pt idx="2">
                  <c:v>1.4841999996860977E-2</c:v>
                </c:pt>
                <c:pt idx="3">
                  <c:v>1.6803999998955987E-2</c:v>
                </c:pt>
                <c:pt idx="4">
                  <c:v>2.1641999999701511E-2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3A-4D62-B782-F3C0B08ADE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3A-4D62-B782-F3C0B08ADE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3A-4D62-B782-F3C0B08ADE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3A-4D62-B782-F3C0B08ADE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3A-4D62-B782-F3C0B08ADE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3A-4D62-B782-F3C0B08ADE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7.0470541552665536E-3</c:v>
                </c:pt>
                <c:pt idx="1">
                  <c:v>1.4830808448723094E-2</c:v>
                </c:pt>
                <c:pt idx="2">
                  <c:v>1.4831819325904062E-2</c:v>
                </c:pt>
                <c:pt idx="3">
                  <c:v>1.7976658235896698E-2</c:v>
                </c:pt>
                <c:pt idx="4">
                  <c:v>2.1048713988859609E-2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3A-4D62-B782-F3C0B08ADE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3850</c:v>
                </c:pt>
                <c:pt idx="2">
                  <c:v>3850.5</c:v>
                </c:pt>
                <c:pt idx="3">
                  <c:v>5406</c:v>
                </c:pt>
                <c:pt idx="4">
                  <c:v>6925.5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3A-4D62-B782-F3C0B08AD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925160"/>
        <c:axId val="1"/>
      </c:scatterChart>
      <c:valAx>
        <c:axId val="557925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925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7495EF-5CB4-FC90-5F85-36D2394BD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>
        <v>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54312.553</v>
      </c>
      <c r="D7" s="13" t="s">
        <v>50</v>
      </c>
    </row>
    <row r="8" spans="1:7" s="6" customFormat="1" ht="12.95" customHeight="1" x14ac:dyDescent="0.2">
      <c r="A8" s="6" t="s">
        <v>3</v>
      </c>
      <c r="C8" s="35">
        <v>0.248116</v>
      </c>
      <c r="D8" s="13" t="s">
        <v>50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7.0470541552665536E-3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2.0217543619367636E-6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60375.740482754627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56030.777347703108</v>
      </c>
      <c r="D15" s="19" t="s">
        <v>38</v>
      </c>
      <c r="E15" s="20">
        <f ca="1">ROUND(2*(E14-$C$7)/$C$8,0)/2+E13</f>
        <v>24438</v>
      </c>
    </row>
    <row r="16" spans="1:7" s="6" customFormat="1" ht="12.95" customHeight="1" x14ac:dyDescent="0.2">
      <c r="A16" s="9" t="s">
        <v>4</v>
      </c>
      <c r="C16" s="23">
        <f ca="1">+C8+C12</f>
        <v>0.24811802175436193</v>
      </c>
      <c r="D16" s="19" t="s">
        <v>39</v>
      </c>
      <c r="E16" s="17">
        <f ca="1">ROUND(2*(E14-$C$15)/$C$16,0)/2+E13</f>
        <v>17512.5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45357.840037009708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56030.777347703108</v>
      </c>
      <c r="D18" s="26">
        <f ca="1">+C16</f>
        <v>0.24811802175436193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3.595558738606949E-3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54312.553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7.0470541552665536E-3</v>
      </c>
      <c r="Q21" s="33">
        <f>+C21-15018.5</f>
        <v>39294.053</v>
      </c>
      <c r="S21" s="6">
        <f ca="1">+(O21-G21)^2</f>
        <v>4.9660972267259597E-5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55267.815000000002</v>
      </c>
      <c r="D22" s="4">
        <v>8.0000000000000004E-4</v>
      </c>
      <c r="E22" s="6">
        <f>+(C22-C$7)/C$8</f>
        <v>3850.0620677425172</v>
      </c>
      <c r="F22" s="6">
        <f>ROUND(2*E22,0)/2</f>
        <v>3850</v>
      </c>
      <c r="G22" s="6">
        <f>+C22-(C$7+F22*C$8)</f>
        <v>1.5400000003864989E-2</v>
      </c>
      <c r="I22" s="6">
        <f>+G22</f>
        <v>1.5400000003864989E-2</v>
      </c>
      <c r="O22" s="6">
        <f ca="1">+C$11+C$12*$F22</f>
        <v>1.4830808448723094E-2</v>
      </c>
      <c r="Q22" s="33">
        <f>+C22-15018.5</f>
        <v>40249.315000000002</v>
      </c>
      <c r="S22" s="6">
        <f ca="1">+(O22-G22)^2</f>
        <v>3.2397902644484824E-7</v>
      </c>
    </row>
    <row r="23" spans="1:19" s="6" customFormat="1" ht="12.95" customHeight="1" x14ac:dyDescent="0.2">
      <c r="A23" s="4" t="s">
        <v>43</v>
      </c>
      <c r="B23" s="5" t="s">
        <v>45</v>
      </c>
      <c r="C23" s="4">
        <v>55267.938499999997</v>
      </c>
      <c r="D23" s="4">
        <v>8.0000000000000004E-4</v>
      </c>
      <c r="E23" s="6">
        <f>+(C23-C$7)/C$8</f>
        <v>3850.5598187944215</v>
      </c>
      <c r="F23" s="6">
        <f>ROUND(2*E23,0)/2</f>
        <v>3850.5</v>
      </c>
      <c r="G23" s="6">
        <f>+C23-(C$7+F23*C$8)</f>
        <v>1.4841999996860977E-2</v>
      </c>
      <c r="I23" s="6">
        <f>+G23</f>
        <v>1.4841999996860977E-2</v>
      </c>
      <c r="O23" s="6">
        <f ca="1">+C$11+C$12*$F23</f>
        <v>1.4831819325904062E-2</v>
      </c>
      <c r="Q23" s="33">
        <f>+C23-15018.5</f>
        <v>40249.438499999997</v>
      </c>
      <c r="S23" s="6">
        <f ca="1">+(O23-G23)^2</f>
        <v>1.036460611329784E-10</v>
      </c>
    </row>
    <row r="24" spans="1:19" s="6" customFormat="1" ht="12.95" customHeight="1" x14ac:dyDescent="0.2">
      <c r="A24" s="4" t="s">
        <v>46</v>
      </c>
      <c r="B24" s="5" t="s">
        <v>44</v>
      </c>
      <c r="C24" s="4">
        <v>55653.884899999997</v>
      </c>
      <c r="D24" s="4">
        <v>2.9999999999999997E-4</v>
      </c>
      <c r="E24" s="6">
        <f>+(C24-C$7)/C$8</f>
        <v>5406.0677263860343</v>
      </c>
      <c r="F24" s="6">
        <f>ROUND(2*E24,0)/2</f>
        <v>5406</v>
      </c>
      <c r="G24" s="6">
        <f>+C24-(C$7+F24*C$8)</f>
        <v>1.6803999998955987E-2</v>
      </c>
      <c r="I24" s="6">
        <f>+G24</f>
        <v>1.6803999998955987E-2</v>
      </c>
      <c r="O24" s="6">
        <f ca="1">+C$11+C$12*$F24</f>
        <v>1.7976658235896698E-2</v>
      </c>
      <c r="Q24" s="33">
        <f>+C24-15018.5</f>
        <v>40635.384899999997</v>
      </c>
      <c r="S24" s="6">
        <f ca="1">+(O24-G24)^2</f>
        <v>1.3751273406648947E-6</v>
      </c>
    </row>
    <row r="25" spans="1:19" s="6" customFormat="1" ht="12.95" customHeight="1" x14ac:dyDescent="0.2">
      <c r="A25" s="4" t="s">
        <v>47</v>
      </c>
      <c r="B25" s="5" t="s">
        <v>45</v>
      </c>
      <c r="C25" s="4">
        <v>56030.902000000002</v>
      </c>
      <c r="D25" s="4">
        <v>4.0000000000000002E-4</v>
      </c>
      <c r="E25" s="6">
        <f>+(C25-C$7)/C$8</f>
        <v>6925.5872253300959</v>
      </c>
      <c r="F25" s="6">
        <f>ROUND(2*E25,0)/2</f>
        <v>6925.5</v>
      </c>
      <c r="G25" s="6">
        <f>+C25-(C$7+F25*C$8)</f>
        <v>2.1641999999701511E-2</v>
      </c>
      <c r="I25" s="6">
        <f>+G25</f>
        <v>2.1641999999701511E-2</v>
      </c>
      <c r="O25" s="6">
        <f ca="1">+C$11+C$12*$F25</f>
        <v>2.1048713988859609E-2</v>
      </c>
      <c r="Q25" s="33">
        <f>+C25-15018.5</f>
        <v>41012.402000000002</v>
      </c>
      <c r="S25" s="6">
        <f ca="1">+(O25-G25)^2</f>
        <v>3.5198829066069767E-7</v>
      </c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2024-03-06T04:46:17Z</dcterms:modified>
</cp:coreProperties>
</file>