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BF0AC53-69AF-4149-A398-B61DE718418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C21" i="1"/>
  <c r="Q21" i="1"/>
  <c r="E21" i="1"/>
  <c r="F21" i="1"/>
  <c r="Q22" i="1"/>
  <c r="F11" i="1"/>
  <c r="A21" i="1"/>
  <c r="H20" i="1"/>
  <c r="G11" i="1"/>
  <c r="E14" i="1"/>
  <c r="E15" i="1" s="1"/>
  <c r="C17" i="1"/>
  <c r="G21" i="1"/>
  <c r="H21" i="1"/>
  <c r="C12" i="1"/>
  <c r="C16" i="1" l="1"/>
  <c r="D18" i="1" s="1"/>
  <c r="C11" i="1"/>
  <c r="O21" i="1" l="1"/>
  <c r="S21" i="1" s="1"/>
  <c r="C15" i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<sst xmlns="http://schemas.openxmlformats.org/spreadsheetml/2006/main" count="54" uniqueCount="51">
  <si>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</si>
  <si>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</si>
  <si>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</si>
  <si>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</si>
  <si>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</si>
  <si>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</si>
  <si>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</si>
  <si>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</si>
  <si>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</si>
  <si>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</si>
  <si>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</si>
  <si>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</si>
  <si>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</si>
  <si>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</si>
  <si>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</si>
  <si>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</si>
  <si>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</si>
  <si>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</si>
  <si>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</si>
  <si>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</si>
  <si>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</si>
  <si>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</si>
  <si>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</si>
  <si>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</si>
  <si>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</si>
  <si>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</si>
  <si>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</si>
  <si>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</si>
  <si>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</si>
  <si>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</si>
  <si>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</si>
  <si>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</si>
  <si>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</si>
  <si>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</si>
  <si>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</si>
  <si>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</si>
  <si>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</si>
  <si>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</si>
  <si>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</si>
  <si>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</si>
  <si>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</si>
  <si>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</si>
  <si>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G0370-0665</t>
  </si>
  <si>
    <t>G0370-0665_Ser.xls</t>
  </si>
  <si>
    <t>EW</t>
  </si>
  <si>
    <t>Ser</t>
  </si>
  <si>
    <t>VSX</t>
  </si>
  <si>
    <t>IBVS 5894</t>
  </si>
  <si>
    <t>II</t>
  </si>
  <si>
    <t>V0574 Ser / GSC 0370-0665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</si>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</sst>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V0574 Ser 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57-4DD1-9AC7-6B4004D489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2.9287999866937753E-2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57-4DD1-9AC7-6B4004D489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57-4DD1-9AC7-6B4004D489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57-4DD1-9AC7-6B4004D489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57-4DD1-9AC7-6B4004D489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57-4DD1-9AC7-6B4004D489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57-4DD1-9AC7-6B4004D489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2.9287999866937753E-2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57-4DD1-9AC7-6B4004D489F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57-4DD1-9AC7-6B4004D48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253248"/>
        <c:axId val="1"/>
      </c:scatterChart>
      <c:valAx>
        <c:axId val="726253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6253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652D485-DB28-253F-C2CD-193498C96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49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54227.748000000138</v>
      </c>
      <c r="D7" s="13" t="s">
        <v>46</v>
      </c>
    </row>
    <row r="8" spans="1:7" s="6" customFormat="1" ht="12.95" customHeight="1" x14ac:dyDescent="0.2">
      <c r="A8" s="6" t="s">
        <v>3</v>
      </c>
      <c r="C8" s="35">
        <v>0.42155199999999998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0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1.6330080773313495E-5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60375.746204976851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54983.620015834967</v>
      </c>
      <c r="D15" s="19" t="s">
        <v>38</v>
      </c>
      <c r="E15" s="20">
        <f ca="1">ROUND(2*(E14-$C$7)/$C$8,0)/2+E13</f>
        <v>14585</v>
      </c>
    </row>
    <row r="16" spans="1:7" s="6" customFormat="1" ht="12.95" customHeight="1" x14ac:dyDescent="0.2">
      <c r="A16" s="9" t="s">
        <v>4</v>
      </c>
      <c r="C16" s="23">
        <f ca="1">+C8+C12</f>
        <v>0.42156833008077327</v>
      </c>
      <c r="D16" s="19" t="s">
        <v>39</v>
      </c>
      <c r="E16" s="17">
        <f ca="1">ROUND(2*(E14-$C$15)/$C$16,0)/2+E13</f>
        <v>12791.5</v>
      </c>
    </row>
    <row r="17" spans="1:19" s="6" customFormat="1" ht="12.95" customHeight="1" thickBot="1" x14ac:dyDescent="0.25">
      <c r="A17" s="19" t="s">
        <v>29</v>
      </c>
      <c r="C17" s="6">
        <f>COUNT(C21:C2191)</f>
        <v>2</v>
      </c>
      <c r="D17" s="19" t="s">
        <v>33</v>
      </c>
      <c r="E17" s="24">
        <f ca="1">+$C$15+$C$16*E16-15018.5-$C$9/24</f>
        <v>45358.007143396513</v>
      </c>
    </row>
    <row r="18" spans="1:19" s="6" customFormat="1" ht="12.95" customHeight="1" thickTop="1" thickBot="1" x14ac:dyDescent="0.25">
      <c r="A18" s="9" t="s">
        <v>5</v>
      </c>
      <c r="C18" s="25">
        <f ca="1">+C15</f>
        <v>54983.620015834967</v>
      </c>
      <c r="D18" s="26">
        <f ca="1">+C16</f>
        <v>0.42156833008077327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0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50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54227.748000000138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33">
        <f>+C21-15018.5</f>
        <v>39209.248000000138</v>
      </c>
      <c r="S21" s="6">
        <f ca="1">+(O21-G21)^2</f>
        <v>0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54983.830800000003</v>
      </c>
      <c r="D22" s="4">
        <v>2.0000000000000001E-4</v>
      </c>
      <c r="E22" s="6">
        <f>+(C22-C$7)/C$8</f>
        <v>1793.5694766004326</v>
      </c>
      <c r="F22" s="6">
        <f>ROUND(2*E22,0)/2</f>
        <v>1793.5</v>
      </c>
      <c r="G22" s="6">
        <f>+C22-(C$7+F22*C$8)</f>
        <v>2.9287999866937753E-2</v>
      </c>
      <c r="I22" s="6">
        <f>+G22</f>
        <v>2.9287999866937753E-2</v>
      </c>
      <c r="O22" s="6">
        <f ca="1">+C$11+C$12*$F22</f>
        <v>2.9287999866937753E-2</v>
      </c>
      <c r="Q22" s="33">
        <f>+C22-15018.5</f>
        <v>39965.330800000003</v>
      </c>
      <c r="S22" s="6">
        <f ca="1">+(O22-G22)^2</f>
        <v>0</v>
      </c>
    </row>
    <row r="23" spans="1:19" s="6" customFormat="1" ht="12.95" customHeight="1" x14ac:dyDescent="0.2">
      <c r="C23" s="12"/>
      <c r="D23" s="12"/>
      <c r="Q23" s="33"/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2024-03-06T04:54:32Z</dcterms:modified>
</cp:coreProperties>
</file>