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5637226-A525-4F2C-8412-72AD349AAF7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C17" i="1"/>
  <c r="Q21" i="1"/>
  <c r="C12" i="1"/>
  <c r="C16" i="1" l="1"/>
  <c r="D18" i="1" s="1"/>
  <c r="E15" i="1"/>
  <c r="C11" i="1"/>
  <c r="O22" i="1" l="1"/>
  <c r="S22" i="1" s="1"/>
  <c r="O21" i="1"/>
  <c r="S21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<sst xmlns="http://schemas.openxmlformats.org/spreadsheetml/2006/main" count="54" uniqueCount="51">
  <si>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</si>
  <si>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</si>
  <si>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</si>
  <si>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</si>
  <si>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</si>
  <si>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</si>
  <si>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</si>
  <si>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</si>
  <si>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</si>
  <si>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</si>
  <si>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</si>
  <si>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</si>
  <si>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</si>
  <si>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</si>
  <si>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</si>
  <si>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</si>
  <si>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</si>
  <si>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</si>
  <si>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</si>
  <si>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</si>
  <si>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</si>
  <si>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</si>
  <si>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</si>
  <si>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</si>
  <si>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</si>
  <si>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</si>
  <si>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</si>
  <si>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</si>
  <si>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</si>
  <si>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</si>
  <si>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</si>
  <si>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</si>
  <si>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</si>
  <si>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</si>
  <si>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</si>
  <si>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</si>
  <si>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</si>
  <si>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</si>
  <si>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</si>
  <si>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</si>
  <si>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</si>
  <si>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</si>
  <si>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G0433-0512</t>
  </si>
  <si>
    <t>G0433-0512_Ser.xls</t>
  </si>
  <si>
    <t>EW</t>
  </si>
  <si>
    <t>Ser</t>
  </si>
  <si>
    <t>VSX</t>
  </si>
  <si>
    <t>IBVS 5945</t>
  </si>
  <si>
    <t>II</t>
  </si>
  <si>
    <t>V0623 Ser / GSC 0433-0512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</si>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</sst>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V0623 Ser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A4-4D19-B88C-6EEBFC888C7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7.1849999221740291E-4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A4-4D19-B88C-6EEBFC888C7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A4-4D19-B88C-6EEBFC888C7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A4-4D19-B88C-6EEBFC888C7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A4-4D19-B88C-6EEBFC888C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A4-4D19-B88C-6EEBFC888C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A4-4D19-B88C-6EEBFC888C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7.1849999221740291E-4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A4-4D19-B88C-6EEBFC888C7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AA4-4D19-B88C-6EEBFC888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098432"/>
        <c:axId val="1"/>
      </c:scatterChart>
      <c:valAx>
        <c:axId val="738098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098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603FE86-67E8-52BC-0C65-9120885BB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4" t="s">
        <v>49</v>
      </c>
      <c r="E1" s="6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5">
        <v>53883.787000000011</v>
      </c>
      <c r="D7" s="13" t="s">
        <v>46</v>
      </c>
    </row>
    <row r="8" spans="1:7" s="6" customFormat="1" ht="12.95" customHeight="1" x14ac:dyDescent="0.2">
      <c r="A8" s="6" t="s">
        <v>3</v>
      </c>
      <c r="C8" s="35">
        <v>0.29052099999999997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0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1.4365690137306866E-7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60375.751829050925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55336.683239428174</v>
      </c>
      <c r="D15" s="19" t="s">
        <v>38</v>
      </c>
      <c r="E15" s="20">
        <f ca="1">ROUND(2*(E14-$C$7)/$C$8,0)/2+E13</f>
        <v>22347</v>
      </c>
    </row>
    <row r="16" spans="1:7" s="6" customFormat="1" ht="12.95" customHeight="1" x14ac:dyDescent="0.2">
      <c r="A16" s="9" t="s">
        <v>4</v>
      </c>
      <c r="C16" s="23">
        <f ca="1">+C8+C12</f>
        <v>0.29052114365690135</v>
      </c>
      <c r="D16" s="19" t="s">
        <v>39</v>
      </c>
      <c r="E16" s="17">
        <f ca="1">ROUND(2*(E14-$C$15)/$C$16,0)/2+E13</f>
        <v>17346</v>
      </c>
    </row>
    <row r="17" spans="1:19" s="6" customFormat="1" ht="12.95" customHeight="1" thickBot="1" x14ac:dyDescent="0.25">
      <c r="A17" s="19" t="s">
        <v>29</v>
      </c>
      <c r="C17" s="6">
        <f>COUNT(C21:C2191)</f>
        <v>2</v>
      </c>
      <c r="D17" s="19" t="s">
        <v>33</v>
      </c>
      <c r="E17" s="24">
        <f ca="1">+$C$15+$C$16*E16-15018.5-$C$9/24</f>
        <v>45357.958830634117</v>
      </c>
    </row>
    <row r="18" spans="1:19" s="6" customFormat="1" ht="12.95" customHeight="1" thickTop="1" thickBot="1" x14ac:dyDescent="0.25">
      <c r="A18" s="9" t="s">
        <v>5</v>
      </c>
      <c r="C18" s="25">
        <f ca="1">+C15</f>
        <v>55336.683239428174</v>
      </c>
      <c r="D18" s="26">
        <f ca="1">+C16</f>
        <v>0.29052114365690135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0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50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53883.787000000011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0</v>
      </c>
      <c r="Q21" s="33">
        <f>+C21-15018.5</f>
        <v>38865.287000000011</v>
      </c>
      <c r="S21" s="6">
        <f ca="1">+(O21-G21)^2</f>
        <v>0</v>
      </c>
    </row>
    <row r="22" spans="1:19" s="6" customFormat="1" ht="12.95" customHeight="1" x14ac:dyDescent="0.2">
      <c r="A22" s="4" t="s">
        <v>47</v>
      </c>
      <c r="B22" s="5" t="s">
        <v>48</v>
      </c>
      <c r="C22" s="4">
        <v>55336.828500000003</v>
      </c>
      <c r="D22" s="4">
        <v>2.9999999999999997E-4</v>
      </c>
      <c r="E22" s="6">
        <f>+(C22-C$7)/C$8</f>
        <v>5001.5024731430503</v>
      </c>
      <c r="F22" s="6">
        <f>ROUND(2*E22,0)/2</f>
        <v>5001.5</v>
      </c>
      <c r="G22" s="6">
        <f>+C22-(C$7+F22*C$8)</f>
        <v>7.1849999221740291E-4</v>
      </c>
      <c r="I22" s="6">
        <f>+G22</f>
        <v>7.1849999221740291E-4</v>
      </c>
      <c r="O22" s="6">
        <f ca="1">+C$11+C$12*$F22</f>
        <v>7.1849999221740291E-4</v>
      </c>
      <c r="Q22" s="33">
        <f>+C22-15018.5</f>
        <v>40318.328500000003</v>
      </c>
      <c r="S22" s="6">
        <f ca="1">+(O22-G22)^2</f>
        <v>0</v>
      </c>
    </row>
    <row r="23" spans="1:19" s="6" customFormat="1" ht="12.95" customHeight="1" x14ac:dyDescent="0.2">
      <c r="C23" s="12"/>
      <c r="D23" s="12"/>
      <c r="Q23" s="33"/>
    </row>
    <row r="24" spans="1:19" s="6" customFormat="1" ht="12.95" customHeight="1" x14ac:dyDescent="0.2">
      <c r="C24" s="12"/>
      <c r="D24" s="12"/>
      <c r="Q24" s="33"/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x14ac:dyDescent="0.2">
      <c r="C29" s="2"/>
      <c r="D29" s="2"/>
      <c r="Q29" s="1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2024-03-06T05:02:38Z</dcterms:modified>
</cp:coreProperties>
</file>