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4C4BD86-D796-4EB1-B5E8-2BA9478B66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2" i="1"/>
  <c r="S22" i="1" s="1"/>
  <c r="O21" i="1"/>
  <c r="S21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<sst xmlns="http://schemas.openxmlformats.org/spreadsheetml/2006/main" count="56" uniqueCount="52">
  <si>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</si>
  <si>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</si>
  <si>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</si>
  <si>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</si>
  <si>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</si>
  <si>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</si>
  <si>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</si>
  <si>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</si>
  <si>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</si>
  <si>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</si>
  <si>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</si>
  <si>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</si>
  <si>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</si>
  <si>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</si>
  <si>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</si>
  <si>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</si>
  <si>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</si>
  <si>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</si>
  <si>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</si>
  <si>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</si>
  <si>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</si>
  <si>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</si>
  <si>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</si>
  <si>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</si>
  <si>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</si>
  <si>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</si>
  <si>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</si>
  <si>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</si>
  <si>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</si>
  <si>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</si>
  <si>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</si>
  <si>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</si>
  <si>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</si>
  <si>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</si>
  <si>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</si>
  <si>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</si>
  <si>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</si>
  <si>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</si>
  <si>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</si>
  <si>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</si>
  <si>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</si>
  <si>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</si>
  <si>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G0362-0302</t>
  </si>
  <si>
    <t>IBVS 5992</t>
  </si>
  <si>
    <t>I</t>
  </si>
  <si>
    <t>IBVS 6029</t>
  </si>
  <si>
    <t>G0362-0302_Ser.xls</t>
  </si>
  <si>
    <t>ED</t>
  </si>
  <si>
    <t>Ser</t>
  </si>
  <si>
    <t>VSX</t>
  </si>
  <si>
    <t>V0642 Ser / GSC 0362-0302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</si>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</sst>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</a:t>
            </a:r>
            <a:r>
              <a:rPr lang="en-AU" baseline="0"/>
              <a:t> Ser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18-4FE7-A1DB-8435F0BE67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0.30849999999918509</c:v>
                </c:pt>
                <c:pt idx="2">
                  <c:v>0.30927000000519911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18-4FE7-A1DB-8435F0BE67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18-4FE7-A1DB-8435F0BE67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18-4FE7-A1DB-8435F0BE67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18-4FE7-A1DB-8435F0BE67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18-4FE7-A1DB-8435F0BE67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18-4FE7-A1DB-8435F0BE67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0.30134225346440691</c:v>
                </c:pt>
                <c:pt idx="1">
                  <c:v>0.30849999999918509</c:v>
                </c:pt>
                <c:pt idx="2">
                  <c:v>0.30927000000519911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18-4FE7-A1DB-8435F0BE67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1980</c:v>
                </c:pt>
                <c:pt idx="2">
                  <c:v>2193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18-4FE7-A1DB-8435F0BE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049432"/>
        <c:axId val="1"/>
      </c:scatterChart>
      <c:valAx>
        <c:axId val="65904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049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A1364-3799-65E0-659B-AF8A08F21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46</v>
      </c>
    </row>
    <row r="2" spans="1:7" s="6" customFormat="1" ht="12.95" customHeight="1" x14ac:dyDescent="0.2">
      <c r="A2" s="6" t="s">
        <v>24</v>
      </c>
      <c r="B2" s="6" t="s">
        <v>47</v>
      </c>
      <c r="C2" s="7" t="s">
        <v>41</v>
      </c>
      <c r="D2" s="8" t="s">
        <v>48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52143.46</v>
      </c>
      <c r="D7" s="13" t="s">
        <v>49</v>
      </c>
    </row>
    <row r="8" spans="1:7" s="6" customFormat="1" ht="12.95" customHeight="1" x14ac:dyDescent="0.2">
      <c r="A8" s="6" t="s">
        <v>3</v>
      </c>
      <c r="C8" s="35">
        <v>1.7743100000000001</v>
      </c>
      <c r="D8" s="13" t="s">
        <v>49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0.30134225346440691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3.6150235024132183E-6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60375.752558796295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56034.831100000003</v>
      </c>
      <c r="D15" s="19" t="s">
        <v>38</v>
      </c>
      <c r="E15" s="20">
        <f ca="1">ROUND(2*(E14-$C$7)/$C$8,0)/2+E13</f>
        <v>4640.5</v>
      </c>
    </row>
    <row r="16" spans="1:7" s="6" customFormat="1" ht="12.95" customHeight="1" x14ac:dyDescent="0.2">
      <c r="A16" s="9" t="s">
        <v>4</v>
      </c>
      <c r="C16" s="23">
        <f ca="1">+C8+C12</f>
        <v>1.7743136150235024</v>
      </c>
      <c r="D16" s="19" t="s">
        <v>39</v>
      </c>
      <c r="E16" s="17">
        <f ca="1">ROUND(2*(E14-$C$15)/$C$16,0)/2+E13</f>
        <v>2447.5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45359.359506103363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56034.831100000003</v>
      </c>
      <c r="D18" s="26">
        <f ca="1">+C16</f>
        <v>1.7743136150235024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0.21308115088271751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52143.46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0.30134225346440691</v>
      </c>
      <c r="Q21" s="33">
        <f>+C21-15018.5</f>
        <v>37124.959999999999</v>
      </c>
      <c r="S21" s="6">
        <f ca="1">+(O21-G21)^2</f>
        <v>9.080715372300685E-2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55656.902300000002</v>
      </c>
      <c r="D22" s="4">
        <v>1E-3</v>
      </c>
      <c r="E22" s="6">
        <f>+(C22-C$7)/C$8</f>
        <v>1980.1738704059619</v>
      </c>
      <c r="F22" s="6">
        <f>ROUND(2*E22,0)/2</f>
        <v>1980</v>
      </c>
      <c r="G22" s="6">
        <f>+C22-(C$7+F22*C$8)</f>
        <v>0.30849999999918509</v>
      </c>
      <c r="I22" s="6">
        <f>+G22</f>
        <v>0.30849999999918509</v>
      </c>
      <c r="O22" s="6">
        <f ca="1">+C$11+C$12*$F22</f>
        <v>0.30849999999918509</v>
      </c>
      <c r="Q22" s="33">
        <f>+C22-15018.5</f>
        <v>40638.402300000002</v>
      </c>
      <c r="S22" s="6">
        <f ca="1">+(O22-G22)^2</f>
        <v>0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56034.831100000003</v>
      </c>
      <c r="D23" s="4">
        <v>2.9999999999999997E-4</v>
      </c>
      <c r="E23" s="6">
        <f>+(C23-C$7)/C$8</f>
        <v>2193.1743043774786</v>
      </c>
      <c r="F23" s="6">
        <f>ROUND(2*E23,0)/2</f>
        <v>2193</v>
      </c>
      <c r="G23" s="6">
        <f>+C23-(C$7+F23*C$8)</f>
        <v>0.30927000000519911</v>
      </c>
      <c r="I23" s="6">
        <f>+G23</f>
        <v>0.30927000000519911</v>
      </c>
      <c r="O23" s="6">
        <f ca="1">+C$11+C$12*$F23</f>
        <v>0.30927000000519911</v>
      </c>
      <c r="Q23" s="33">
        <f>+C23-15018.5</f>
        <v>41016.331100000003</v>
      </c>
      <c r="S23" s="6">
        <f ca="1">+(O23-G23)^2</f>
        <v>0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2024-03-06T05:03:41Z</dcterms:modified>
</cp:coreProperties>
</file>