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75FBD78-0C80-470D-AB99-4EFD1B41E3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Q21" i="1"/>
  <c r="E21" i="1"/>
  <c r="F21" i="1"/>
  <c r="G21" i="1"/>
  <c r="H21" i="1"/>
  <c r="Q22" i="1"/>
  <c r="F11" i="1"/>
  <c r="A21" i="1"/>
  <c r="H20" i="1"/>
  <c r="G11" i="1"/>
  <c r="E14" i="1"/>
  <c r="E15" i="1" s="1"/>
  <c r="C17" i="1"/>
  <c r="C11" i="1"/>
  <c r="C12" i="1"/>
  <c r="C16" i="1" l="1"/>
  <c r="D18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<sst xmlns="http://schemas.openxmlformats.org/spreadsheetml/2006/main" count="53" uniqueCount="50">
  <si>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</si>
  <si>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</si>
  <si>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</si>
  <si>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</si>
  <si>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</si>
  <si>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</si>
  <si>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</si>
  <si>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</si>
  <si>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</si>
  <si>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</si>
  <si>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</si>
  <si>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</si>
  <si>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</si>
  <si>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</si>
  <si>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</si>
  <si>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</si>
  <si>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</si>
  <si>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</si>
  <si>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</si>
  <si>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</si>
  <si>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</si>
  <si>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</si>
  <si>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</si>
  <si>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</si>
  <si>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</si>
  <si>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</si>
  <si>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</si>
  <si>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</si>
  <si>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</si>
  <si>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</si>
  <si>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</si>
  <si>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</si>
  <si>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</si>
  <si>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</si>
  <si>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</si>
  <si>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</si>
  <si>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</si>
  <si>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</si>
  <si>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</si>
  <si>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</si>
  <si>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</si>
  <si>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</si>
  <si>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G0371-1326</t>
  </si>
  <si>
    <t>G0371-1326_Ser.xls</t>
  </si>
  <si>
    <t>Ser</t>
  </si>
  <si>
    <t>VSX</t>
  </si>
  <si>
    <t>IBVS 5992</t>
  </si>
  <si>
    <t>II</t>
  </si>
  <si>
    <t>V0656 Ser / GSC 0371-1326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</si>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</sst>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V0656</a:t>
            </a:r>
            <a:r>
              <a:rPr lang="en-AU" baseline="0"/>
              <a:t> Ser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61-4D81-B389-4DDD0B1B05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-4.2724998857011087E-3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61-4D81-B389-4DDD0B1B05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61-4D81-B389-4DDD0B1B05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61-4D81-B389-4DDD0B1B05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61-4D81-B389-4DDD0B1B05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61-4D81-B389-4DDD0B1B05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61-4D81-B389-4DDD0B1B05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-4.2724998857011087E-3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61-4D81-B389-4DDD0B1B05F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61-4D81-B389-4DDD0B1B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385800"/>
        <c:axId val="1"/>
      </c:scatterChart>
      <c:valAx>
        <c:axId val="66138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385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AA75C72-1AFE-A713-712E-631EC7E78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48</v>
      </c>
      <c r="E1" s="6" t="s">
        <v>43</v>
      </c>
    </row>
    <row r="2" spans="1:7" s="6" customFormat="1" ht="12.95" customHeight="1" x14ac:dyDescent="0.2">
      <c r="A2" s="6" t="s">
        <v>24</v>
      </c>
      <c r="B2" s="6">
        <v>0</v>
      </c>
      <c r="C2" s="7" t="s">
        <v>41</v>
      </c>
      <c r="D2" s="8" t="s">
        <v>44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54682.629999999888</v>
      </c>
      <c r="D7" s="13" t="s">
        <v>45</v>
      </c>
    </row>
    <row r="8" spans="1:7" s="6" customFormat="1" ht="12.95" customHeight="1" x14ac:dyDescent="0.2">
      <c r="A8" s="6" t="s">
        <v>3</v>
      </c>
      <c r="C8" s="35">
        <v>4.7483829999999996</v>
      </c>
      <c r="D8" s="13" t="s">
        <v>45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-2.0590360894945101E-5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60375.755639467592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55665.541018795186</v>
      </c>
      <c r="D15" s="19" t="s">
        <v>38</v>
      </c>
      <c r="E15" s="20">
        <f ca="1">ROUND(2*(E14-$C$7)/$C$8,0)/2+E13</f>
        <v>1200</v>
      </c>
    </row>
    <row r="16" spans="1:7" s="6" customFormat="1" ht="12.95" customHeight="1" x14ac:dyDescent="0.2">
      <c r="A16" s="9" t="s">
        <v>4</v>
      </c>
      <c r="C16" s="23">
        <f ca="1">+C8+C12</f>
        <v>4.7483624096391051</v>
      </c>
      <c r="D16" s="19" t="s">
        <v>39</v>
      </c>
      <c r="E16" s="17">
        <f ca="1">ROUND(2*(E14-$C$15)/$C$16,0)/2+E13</f>
        <v>993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 t="s">
        <v>33</v>
      </c>
      <c r="E17" s="24">
        <f ca="1">+$C$15+$C$16*E16-15018.5-$C$9/24</f>
        <v>45362.560724900155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55665.541018795186</v>
      </c>
      <c r="D18" s="26">
        <f ca="1">+C16</f>
        <v>4.7483624096391051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0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49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54682.629999999888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3">
        <f>+C21-15018.5</f>
        <v>39664.129999999888</v>
      </c>
      <c r="S21" s="6">
        <f ca="1">+(O21-G21)^2</f>
        <v>0</v>
      </c>
    </row>
    <row r="22" spans="1:19" s="6" customFormat="1" ht="12.95" customHeight="1" x14ac:dyDescent="0.2">
      <c r="A22" s="4" t="s">
        <v>46</v>
      </c>
      <c r="B22" s="5" t="s">
        <v>47</v>
      </c>
      <c r="C22" s="4">
        <v>55667.915200000003</v>
      </c>
      <c r="D22" s="4">
        <v>6.9999999999999999E-4</v>
      </c>
      <c r="E22" s="6">
        <f>+(C22-C$7)/C$8</f>
        <v>207.49910022003596</v>
      </c>
      <c r="F22" s="6">
        <f>ROUND(2*E22,0)/2</f>
        <v>207.5</v>
      </c>
      <c r="G22" s="6">
        <f>+C22-(C$7+F22*C$8)</f>
        <v>-4.2724998857011087E-3</v>
      </c>
      <c r="I22" s="6">
        <f>+G22</f>
        <v>-4.2724998857011087E-3</v>
      </c>
      <c r="O22" s="6">
        <f ca="1">+C$11+C$12*$F22</f>
        <v>-4.2724998857011087E-3</v>
      </c>
      <c r="Q22" s="33">
        <f>+C22-15018.5</f>
        <v>40649.415200000003</v>
      </c>
      <c r="S22" s="6">
        <f ca="1">+(O22-G22)^2</f>
        <v>0</v>
      </c>
    </row>
    <row r="23" spans="1:19" s="6" customFormat="1" ht="12.95" customHeight="1" x14ac:dyDescent="0.2">
      <c r="C23" s="12"/>
      <c r="D23" s="12"/>
      <c r="Q23" s="33"/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2024-03-06T05:08:07Z</dcterms:modified>
</cp:coreProperties>
</file>