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3A2553D-E098-4167-9800-74DEB170C0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E15" i="1" s="1"/>
  <c r="C17" i="1"/>
  <c r="Q21" i="1"/>
  <c r="C12" i="1"/>
  <c r="C11" i="1"/>
  <c r="C15" i="1" l="1"/>
  <c r="O22" i="1"/>
  <c r="S22" i="1" s="1"/>
  <c r="O21" i="1"/>
  <c r="S21" i="1" s="1"/>
  <c r="O23" i="1"/>
  <c r="S23" i="1" s="1"/>
  <c r="C16" i="1"/>
  <c r="D18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<sst xmlns="http://schemas.openxmlformats.org/spreadsheetml/2006/main" count="56" uniqueCount="52">
  <si>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</si>
  <si>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</si>
  <si>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</si>
  <si>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</si>
  <si>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</si>
  <si>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</si>
  <si>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</si>
  <si>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</si>
  <si>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</si>
  <si>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</si>
  <si>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</si>
  <si>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</si>
  <si>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</si>
  <si>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</si>
  <si>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</si>
  <si>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</si>
  <si>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</si>
  <si>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</si>
  <si>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</si>
  <si>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</si>
  <si>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</si>
  <si>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</si>
  <si>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</si>
  <si>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</si>
  <si>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</si>
  <si>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</si>
  <si>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</si>
  <si>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</si>
  <si>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</si>
  <si>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</si>
  <si>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</si>
  <si>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</si>
  <si>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</si>
  <si>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</si>
  <si>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</si>
  <si>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</si>
  <si>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</si>
  <si>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</si>
  <si>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</si>
  <si>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</si>
  <si>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</si>
  <si>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</si>
  <si>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G4908-1303</t>
  </si>
  <si>
    <t>G4908-1303_Sex.xls</t>
  </si>
  <si>
    <t>ED</t>
  </si>
  <si>
    <t>Sex</t>
  </si>
  <si>
    <t>VSX</t>
  </si>
  <si>
    <t>IBVS 5894</t>
  </si>
  <si>
    <t>I</t>
  </si>
  <si>
    <t>IBVS 6029</t>
  </si>
  <si>
    <t>BW Sex / GSC 4908-1303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</si>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</sst>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Sex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7-46FF-A21F-2A4C8932D9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-0.10249050010315841</c:v>
                </c:pt>
                <c:pt idx="2">
                  <c:v>-0.21148550010548206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7-46FF-A21F-2A4C8932D9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07-46FF-A21F-2A4C8932D9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07-46FF-A21F-2A4C8932D9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07-46FF-A21F-2A4C8932D9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07-46FF-A21F-2A4C8932D9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07-46FF-A21F-2A4C8932D9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3.352276934039608E-2</c:v>
                </c:pt>
                <c:pt idx="1">
                  <c:v>-0.10249050010315841</c:v>
                </c:pt>
                <c:pt idx="2">
                  <c:v>-0.21148550010548206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07-46FF-A21F-2A4C8932D9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4573.5</c:v>
                </c:pt>
                <c:pt idx="2">
                  <c:v>8238.5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07-46FF-A21F-2A4C8932D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929456"/>
        <c:axId val="1"/>
      </c:scatterChart>
      <c:valAx>
        <c:axId val="84592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92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DCECD2-4EE0-8DE4-D6AC-DB61C03A3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50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53490.637000000104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0.29962299999999997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3.352276934039608E-2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-2.9739427012912318E-5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60375.763305092587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55958.719803369713</v>
      </c>
      <c r="D15" s="19" t="s">
        <v>38</v>
      </c>
      <c r="E15" s="20">
        <f ca="1">ROUND(2*(E14-$C$7)/$C$8,0)/2+E13</f>
        <v>22980.5</v>
      </c>
    </row>
    <row r="16" spans="1:7" s="6" customFormat="1" ht="12.95" customHeight="1" x14ac:dyDescent="0.2">
      <c r="A16" s="9" t="s">
        <v>4</v>
      </c>
      <c r="C16" s="23">
        <f ca="1">+C8+C12</f>
        <v>0.29959326057298707</v>
      </c>
      <c r="D16" s="19" t="s">
        <v>39</v>
      </c>
      <c r="E16" s="17">
        <f ca="1">ROUND(2*(E14-$C$15)/$C$16,0)/2+E13</f>
        <v>14744.5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45357.968467221457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55958.719803369713</v>
      </c>
      <c r="D18" s="26">
        <f ca="1">+C16</f>
        <v>0.29959326057298707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2.3704177524746555E-2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53490.637000000104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3.352276934039608E-2</v>
      </c>
      <c r="Q21" s="33">
        <f>+C21-15018.5</f>
        <v>38472.137000000104</v>
      </c>
      <c r="S21" s="6">
        <f ca="1">+(O21-G21)^2</f>
        <v>1.1237760642493994E-3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54860.8603</v>
      </c>
      <c r="D22" s="4">
        <v>2.9999999999999997E-4</v>
      </c>
      <c r="E22" s="6">
        <f>+(C22-C$7)/C$8</f>
        <v>4573.1579351381442</v>
      </c>
      <c r="F22" s="6">
        <f>ROUND(2*E22,0)/2+0.5</f>
        <v>4573.5</v>
      </c>
      <c r="G22" s="6">
        <f>+C22-(C$7+F22*C$8)</f>
        <v>-0.10249050010315841</v>
      </c>
      <c r="I22" s="6">
        <f>+G22</f>
        <v>-0.10249050010315841</v>
      </c>
      <c r="O22" s="6">
        <f ca="1">+C$11+C$12*$F22</f>
        <v>-0.10249050010315841</v>
      </c>
      <c r="Q22" s="33">
        <f>+C22-15018.5</f>
        <v>39842.3603</v>
      </c>
      <c r="S22" s="6">
        <f ca="1">+(O22-G22)^2</f>
        <v>0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55958.869599999998</v>
      </c>
      <c r="D23" s="4">
        <v>2.9999999999999997E-4</v>
      </c>
      <c r="E23" s="6">
        <f>+(C23-C$7)/C$8</f>
        <v>8237.7941613290513</v>
      </c>
      <c r="F23" s="6">
        <f>ROUND(2*E23,0)/2+0.5</f>
        <v>8238.5</v>
      </c>
      <c r="G23" s="6">
        <f>+C23-(C$7+F23*C$8)</f>
        <v>-0.21148550010548206</v>
      </c>
      <c r="I23" s="6">
        <f>+G23</f>
        <v>-0.21148550010548206</v>
      </c>
      <c r="O23" s="6">
        <f ca="1">+C$11+C$12*$F23</f>
        <v>-0.21148550010548206</v>
      </c>
      <c r="Q23" s="33">
        <f>+C23-15018.5</f>
        <v>40940.369599999998</v>
      </c>
      <c r="S23" s="6">
        <f ca="1">+(O23-G23)^2</f>
        <v>0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2024-03-06T05:19:09Z</dcterms:modified>
</cp:coreProperties>
</file>