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4EDAE9-D00A-4028-A4F3-4F2B563398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5" i="1" l="1"/>
  <c r="S25" i="1" s="1"/>
  <c r="C15" i="1"/>
  <c r="O23" i="1"/>
  <c r="S23" i="1" s="1"/>
  <c r="O22" i="1"/>
  <c r="S22" i="1" s="1"/>
  <c r="O26" i="1"/>
  <c r="S26" i="1" s="1"/>
  <c r="O24" i="1"/>
  <c r="S24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<sst xmlns="http://schemas.openxmlformats.org/spreadsheetml/2006/main" count="62" uniqueCount="54">
  <si>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</si>
  <si>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</si>
  <si>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</si>
  <si>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</si>
  <si>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</si>
  <si>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</si>
  <si>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</si>
  <si>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</si>
  <si>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</si>
  <si>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</si>
  <si>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</si>
  <si>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</si>
  <si>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</si>
  <si>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</si>
  <si>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</si>
  <si>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</si>
  <si>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</si>
  <si>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</si>
  <si>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</si>
  <si>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</si>
  <si>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</si>
  <si>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</si>
  <si>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</si>
  <si>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</si>
  <si>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</si>
  <si>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</si>
  <si>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</si>
  <si>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</si>
  <si>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</si>
  <si>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</si>
  <si>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</si>
  <si>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</si>
  <si>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</si>
  <si>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</si>
  <si>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</si>
  <si>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</si>
  <si>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</si>
  <si>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</si>
  <si>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</si>
  <si>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</si>
  <si>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</si>
  <si>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</si>
  <si>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G0256-0041</t>
  </si>
  <si>
    <t>IBVS 5945</t>
  </si>
  <si>
    <t>I</t>
  </si>
  <si>
    <t>IBVS 5992</t>
  </si>
  <si>
    <t>II</t>
  </si>
  <si>
    <t>IBVS 6029</t>
  </si>
  <si>
    <t>G0256-0041_Sex.xls</t>
  </si>
  <si>
    <t>EW</t>
  </si>
  <si>
    <t>Sex</t>
  </si>
  <si>
    <t>VSX</t>
  </si>
  <si>
    <t>BZ Sex / GSC 0256-0041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</si>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</sst>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Sex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D-4AD7-B996-BC346DABDA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-9.2000002041459084E-5</c:v>
                </c:pt>
                <c:pt idx="2">
                  <c:v>-4.1080000009969808E-3</c:v>
                </c:pt>
                <c:pt idx="3">
                  <c:v>9.9500000214902684E-4</c:v>
                </c:pt>
                <c:pt idx="4">
                  <c:v>-2.4389999962295406E-3</c:v>
                </c:pt>
                <c:pt idx="5">
                  <c:v>-2.3609999989275821E-3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D-4AD7-B996-BC346DABDA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D-4AD7-B996-BC346DABDA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D-4AD7-B996-BC346DABDA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AD-4AD7-B996-BC346DABDA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AD-4AD7-B996-BC346DABDA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AD-4AD7-B996-BC346DABDA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1.5769857812456228E-4</c:v>
                </c:pt>
                <c:pt idx="1">
                  <c:v>-7.1594569948820407E-4</c:v>
                </c:pt>
                <c:pt idx="2">
                  <c:v>-1.3991461787798947E-3</c:v>
                </c:pt>
                <c:pt idx="3">
                  <c:v>-1.5686145237893833E-3</c:v>
                </c:pt>
                <c:pt idx="4">
                  <c:v>-2.1672473024280086E-3</c:v>
                </c:pt>
                <c:pt idx="5">
                  <c:v>-2.3117448696856084E-3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AD-4AD7-B996-BC346DABDAC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1312</c:v>
                </c:pt>
                <c:pt idx="2">
                  <c:v>2338</c:v>
                </c:pt>
                <c:pt idx="3">
                  <c:v>2592.5</c:v>
                </c:pt>
                <c:pt idx="4">
                  <c:v>3491.5</c:v>
                </c:pt>
                <c:pt idx="5">
                  <c:v>3708.5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AD-4AD7-B996-BC346DAB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62304"/>
        <c:axId val="1"/>
      </c:scatterChart>
      <c:valAx>
        <c:axId val="55066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6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45C353-1808-B2AC-0701-FA233A5F4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52</v>
      </c>
      <c r="E1" s="5" t="s">
        <v>48</v>
      </c>
    </row>
    <row r="2" spans="1:7" s="5" customFormat="1" ht="12.95" customHeight="1" x14ac:dyDescent="0.2">
      <c r="A2" s="5" t="s">
        <v>24</v>
      </c>
      <c r="B2" s="5" t="s">
        <v>49</v>
      </c>
      <c r="C2" s="6" t="s">
        <v>41</v>
      </c>
      <c r="D2" s="7" t="s">
        <v>50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54837.815999999999</v>
      </c>
      <c r="D7" s="12" t="s">
        <v>51</v>
      </c>
    </row>
    <row r="8" spans="1:7" s="5" customFormat="1" ht="12.95" customHeight="1" x14ac:dyDescent="0.2">
      <c r="A8" s="5" t="s">
        <v>3</v>
      </c>
      <c r="C8" s="34">
        <v>0.32166600000000001</v>
      </c>
      <c r="D8" s="12" t="s">
        <v>51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1.5769857812456228E-4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-6.6588740671704749E-7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60375.765295949073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56030.551216588079</v>
      </c>
      <c r="D15" s="18" t="s">
        <v>38</v>
      </c>
      <c r="E15" s="19">
        <f ca="1">ROUND(2*(E14-$C$7)/$C$8,0)/2+E13</f>
        <v>17217.5</v>
      </c>
    </row>
    <row r="16" spans="1:7" s="5" customFormat="1" ht="12.95" customHeight="1" x14ac:dyDescent="0.2">
      <c r="A16" s="8" t="s">
        <v>4</v>
      </c>
      <c r="C16" s="22">
        <f ca="1">+C8+C12</f>
        <v>0.32166533411259329</v>
      </c>
      <c r="D16" s="18" t="s">
        <v>39</v>
      </c>
      <c r="E16" s="16">
        <f ca="1">ROUND(2*(E14-$C$15)/$C$16,0)/2+E13</f>
        <v>13509.5</v>
      </c>
    </row>
    <row r="17" spans="1:19" s="5" customFormat="1" ht="12.95" customHeight="1" thickBot="1" x14ac:dyDescent="0.25">
      <c r="A17" s="18" t="s">
        <v>29</v>
      </c>
      <c r="C17" s="5">
        <f>COUNT(C21:C2191)</f>
        <v>6</v>
      </c>
      <c r="D17" s="18" t="s">
        <v>33</v>
      </c>
      <c r="E17" s="23">
        <f ca="1">+$C$15+$C$16*E16-15018.5-$C$9/24</f>
        <v>45357.984881115495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56030.551216588079</v>
      </c>
      <c r="D18" s="25">
        <f ca="1">+C16</f>
        <v>0.32166533411259329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1.6970834473880405E-3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53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54837.815999999999</v>
      </c>
      <c r="D21" s="11" t="s">
        <v>13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 t="shared" ref="G21:G26" si="2">+C21-(C$7+F21*C$8)</f>
        <v>0</v>
      </c>
      <c r="H21" s="5">
        <f t="shared" ref="H21:H26" si="3">+G21</f>
        <v>0</v>
      </c>
      <c r="O21" s="5">
        <f t="shared" ref="O21:O26" ca="1" si="4">+C$11+C$12*$F21</f>
        <v>1.5769857812456228E-4</v>
      </c>
      <c r="Q21" s="32">
        <f t="shared" ref="Q21:Q26" si="5">+C21-15018.5</f>
        <v>39819.315999999999</v>
      </c>
      <c r="S21" s="5">
        <f t="shared" ref="S21:S26" ca="1" si="6">+(O21-G21)^2</f>
        <v>2.4868841542508673E-8</v>
      </c>
    </row>
    <row r="22" spans="1:19" s="5" customFormat="1" ht="12.95" customHeight="1" x14ac:dyDescent="0.2">
      <c r="A22" s="3" t="s">
        <v>43</v>
      </c>
      <c r="B22" s="4" t="s">
        <v>44</v>
      </c>
      <c r="C22" s="3">
        <v>55259.841699999997</v>
      </c>
      <c r="D22" s="3">
        <v>2.9999999999999997E-4</v>
      </c>
      <c r="E22" s="5">
        <f t="shared" si="0"/>
        <v>1311.9997139890393</v>
      </c>
      <c r="F22" s="5">
        <f t="shared" si="1"/>
        <v>1312</v>
      </c>
      <c r="G22" s="5">
        <f t="shared" si="2"/>
        <v>-9.2000002041459084E-5</v>
      </c>
      <c r="I22" s="5">
        <f>+G22</f>
        <v>-9.2000002041459084E-5</v>
      </c>
      <c r="O22" s="5">
        <f t="shared" ca="1" si="4"/>
        <v>-7.1594569948820407E-4</v>
      </c>
      <c r="Q22" s="32">
        <f t="shared" si="5"/>
        <v>40241.341699999997</v>
      </c>
      <c r="S22" s="5">
        <f t="shared" ca="1" si="6"/>
        <v>3.8930823336230503E-7</v>
      </c>
    </row>
    <row r="23" spans="1:19" s="5" customFormat="1" ht="12.95" customHeight="1" x14ac:dyDescent="0.2">
      <c r="A23" s="3" t="s">
        <v>45</v>
      </c>
      <c r="B23" s="4" t="s">
        <v>44</v>
      </c>
      <c r="C23" s="3">
        <v>55589.866999999998</v>
      </c>
      <c r="D23" s="3">
        <v>5.0000000000000001E-4</v>
      </c>
      <c r="E23" s="5">
        <f t="shared" si="0"/>
        <v>2337.9872289890741</v>
      </c>
      <c r="F23" s="5">
        <f t="shared" si="1"/>
        <v>2338</v>
      </c>
      <c r="G23" s="5">
        <f t="shared" si="2"/>
        <v>-4.1080000009969808E-3</v>
      </c>
      <c r="I23" s="5">
        <f>+G23</f>
        <v>-4.1080000009969808E-3</v>
      </c>
      <c r="O23" s="5">
        <f t="shared" ca="1" si="4"/>
        <v>-1.3991461787798947E-3</v>
      </c>
      <c r="Q23" s="32">
        <f t="shared" si="5"/>
        <v>40571.366999999998</v>
      </c>
      <c r="S23" s="5">
        <f t="shared" ca="1" si="6"/>
        <v>7.3378890301401152E-6</v>
      </c>
    </row>
    <row r="24" spans="1:19" s="5" customFormat="1" ht="12.95" customHeight="1" x14ac:dyDescent="0.2">
      <c r="A24" s="3" t="s">
        <v>45</v>
      </c>
      <c r="B24" s="4" t="s">
        <v>46</v>
      </c>
      <c r="C24" s="3">
        <v>55671.736100000002</v>
      </c>
      <c r="D24" s="3">
        <v>8.9999999999999998E-4</v>
      </c>
      <c r="E24" s="5">
        <f t="shared" si="0"/>
        <v>2592.5030932706691</v>
      </c>
      <c r="F24" s="5">
        <f t="shared" si="1"/>
        <v>2592.5</v>
      </c>
      <c r="G24" s="5">
        <f t="shared" si="2"/>
        <v>9.9500000214902684E-4</v>
      </c>
      <c r="I24" s="5">
        <f>+G24</f>
        <v>9.9500000214902684E-4</v>
      </c>
      <c r="O24" s="5">
        <f t="shared" ca="1" si="4"/>
        <v>-1.5686145237893833E-3</v>
      </c>
      <c r="Q24" s="32">
        <f t="shared" si="5"/>
        <v>40653.236100000002</v>
      </c>
      <c r="S24" s="5">
        <f t="shared" ca="1" si="6"/>
        <v>6.5721194376024194E-6</v>
      </c>
    </row>
    <row r="25" spans="1:19" s="5" customFormat="1" ht="12.95" customHeight="1" x14ac:dyDescent="0.2">
      <c r="A25" s="3" t="s">
        <v>47</v>
      </c>
      <c r="B25" s="4" t="s">
        <v>46</v>
      </c>
      <c r="C25" s="3">
        <v>55960.910400000001</v>
      </c>
      <c r="D25" s="3">
        <v>2.9999999999999997E-4</v>
      </c>
      <c r="E25" s="5">
        <f t="shared" si="0"/>
        <v>3491.4924176008708</v>
      </c>
      <c r="F25" s="5">
        <f t="shared" si="1"/>
        <v>3491.5</v>
      </c>
      <c r="G25" s="5">
        <f t="shared" si="2"/>
        <v>-2.4389999962295406E-3</v>
      </c>
      <c r="I25" s="5">
        <f>+G25</f>
        <v>-2.4389999962295406E-3</v>
      </c>
      <c r="O25" s="5">
        <f t="shared" ca="1" si="4"/>
        <v>-2.1672473024280086E-3</v>
      </c>
      <c r="Q25" s="32">
        <f t="shared" si="5"/>
        <v>40942.410400000001</v>
      </c>
      <c r="S25" s="5">
        <f t="shared" ca="1" si="6"/>
        <v>7.3849526588389191E-8</v>
      </c>
    </row>
    <row r="26" spans="1:19" s="5" customFormat="1" ht="12.95" customHeight="1" x14ac:dyDescent="0.2">
      <c r="A26" s="3" t="s">
        <v>47</v>
      </c>
      <c r="B26" s="4" t="s">
        <v>46</v>
      </c>
      <c r="C26" s="3">
        <v>56030.712</v>
      </c>
      <c r="D26" s="3">
        <v>1.1000000000000001E-3</v>
      </c>
      <c r="E26" s="5">
        <f t="shared" si="0"/>
        <v>3708.4926600884164</v>
      </c>
      <c r="F26" s="5">
        <f t="shared" si="1"/>
        <v>3708.5</v>
      </c>
      <c r="G26" s="5">
        <f t="shared" si="2"/>
        <v>-2.3609999989275821E-3</v>
      </c>
      <c r="I26" s="5">
        <f>+G26</f>
        <v>-2.3609999989275821E-3</v>
      </c>
      <c r="O26" s="5">
        <f t="shared" ca="1" si="4"/>
        <v>-2.3117448696856084E-3</v>
      </c>
      <c r="Q26" s="32">
        <f t="shared" si="5"/>
        <v>41012.212</v>
      </c>
      <c r="S26" s="5">
        <f t="shared" ca="1" si="6"/>
        <v>2.4260677566435306E-9</v>
      </c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2024-03-06T05:22:01Z</dcterms:modified>
</cp:coreProperties>
</file>