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BB0C5B3-7578-438A-85E8-990D8681AE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I32" i="1" s="1"/>
  <c r="Q32" i="1"/>
  <c r="E31" i="1"/>
  <c r="F31" i="1" s="1"/>
  <c r="G31" i="1" s="1"/>
  <c r="I31" i="1" s="1"/>
  <c r="Q31" i="1"/>
  <c r="F11" i="1"/>
  <c r="G11" i="1"/>
  <c r="E14" i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I28" i="1"/>
  <c r="Q28" i="1"/>
  <c r="E29" i="1"/>
  <c r="F29" i="1"/>
  <c r="G29" i="1"/>
  <c r="I29" i="1"/>
  <c r="Q29" i="1"/>
  <c r="E30" i="1"/>
  <c r="F30" i="1"/>
  <c r="G30" i="1"/>
  <c r="I30" i="1"/>
  <c r="Q30" i="1"/>
  <c r="C12" i="1"/>
  <c r="C16" i="1" l="1"/>
  <c r="D18" i="1" s="1"/>
  <c r="E15" i="1"/>
  <c r="C11" i="1"/>
  <c r="O32" i="1" l="1"/>
  <c r="S32" i="1" s="1"/>
  <c r="O28" i="1"/>
  <c r="S28" i="1" s="1"/>
  <c r="O31" i="1"/>
  <c r="S31" i="1" s="1"/>
  <c r="O24" i="1"/>
  <c r="S24" i="1" s="1"/>
  <c r="O22" i="1"/>
  <c r="S22" i="1" s="1"/>
  <c r="O27" i="1"/>
  <c r="S27" i="1" s="1"/>
  <c r="O26" i="1"/>
  <c r="S26" i="1" s="1"/>
  <c r="O30" i="1"/>
  <c r="S30" i="1" s="1"/>
  <c r="C15" i="1"/>
  <c r="E16" i="1" s="1"/>
  <c r="E17" i="1" s="1"/>
  <c r="O21" i="1"/>
  <c r="S21" i="1" s="1"/>
  <c r="O25" i="1"/>
  <c r="S25" i="1" s="1"/>
  <c r="O23" i="1"/>
  <c r="S23" i="1" s="1"/>
  <c r="O29" i="1"/>
  <c r="S29" i="1" s="1"/>
  <c r="S19" i="1" l="1"/>
  <c r="C18" i="1"/>
</calcChain>
</file>

<file path=xl/sharedStrings.xml><?xml version="1.0" encoding="utf-8"?>
<sst xmlns="http://schemas.openxmlformats.org/spreadsheetml/2006/main" count="85" uniqueCount="63">
  <si>
    <t>G0242-2191_Sex.xls</t>
  </si>
  <si>
    <t>System Type:</t>
  </si>
  <si>
    <t>EB / EW</t>
  </si>
  <si>
    <t>Sex</t>
  </si>
  <si>
    <t>G0242-2191</t>
  </si>
  <si>
    <t>GCVS 4 Eph.</t>
  </si>
  <si>
    <t>not avail.</t>
  </si>
  <si>
    <t>--- Working ----</t>
  </si>
  <si>
    <t>Epoch =</t>
  </si>
  <si>
    <t>VSX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</si>
  <si>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</si>
  <si>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</si>
  <si>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</si>
  <si>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</si>
  <si>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</si>
  <si>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</si>
  <si>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</si>
  <si>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</si>
  <si>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</si>
  <si>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</si>
  <si>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</si>
  <si>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</si>
  <si>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</si>
  <si>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</si>
  <si>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</si>
  <si>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</si>
  <si>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</si>
  <si>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</si>
  <si>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</si>
  <si>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</si>
  <si>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</si>
  <si>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</si>
  <si>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</si>
  <si>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</si>
  <si>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</si>
  <si>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</si>
  <si>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</si>
  <si>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IBVS</t>
  </si>
  <si>
    <t>S4</t>
  </si>
  <si>
    <t>S5</t>
  </si>
  <si>
    <t>S6</t>
  </si>
  <si>
    <t>Misc</t>
  </si>
  <si>
    <t>Lin Fit</t>
  </si>
  <si>
    <t>Q. Fit</t>
  </si>
  <si>
    <t>Date</t>
  </si>
  <si>
    <t>BAD</t>
  </si>
  <si>
    <t>IBVS 5992</t>
  </si>
  <si>
    <t>I</t>
  </si>
  <si>
    <t>IBVS 6029</t>
  </si>
  <si>
    <t>IBVS 6063</t>
  </si>
  <si>
    <t>II</t>
  </si>
  <si>
    <t>IBVS 6254</t>
  </si>
  <si>
    <t>RHN 2019</t>
  </si>
  <si>
    <t>VSB 069</t>
  </si>
  <si>
    <t>Ic</t>
  </si>
  <si>
    <t>B</t>
  </si>
  <si>
    <t>V</t>
  </si>
  <si>
    <t>VSB, 91</t>
  </si>
  <si>
    <t>CL Sex / GSC 0242-2191</t>
  </si>
  <si>
    <t>OEJV 234</t>
  </si>
  <si>
    <t>CCD</t>
  </si>
  <si>
    <t>Nelson pers com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</si>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</sst>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d/mm/yyyy"/>
    <numFmt numFmtId="167" formatCode="0.00000"/>
  </numFmts>
  <fonts count="12" x14ac:knownFonts="1">
    <font>
      <sz val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>
      <alignment vertical="top"/>
    </xf>
    <xf numFmtId="3" fontId="10" fillId="0" borderId="0" applyFill="0" applyBorder="0" applyProtection="0">
      <alignment vertical="top"/>
    </xf>
    <xf numFmtId="164" fontId="10" fillId="0" borderId="0" applyFill="0" applyBorder="0" applyProtection="0">
      <alignment vertical="top"/>
    </xf>
    <xf numFmtId="0" fontId="10" fillId="0" borderId="0" applyFill="0" applyBorder="0" applyProtection="0">
      <alignment vertical="top"/>
    </xf>
    <xf numFmtId="2" fontId="10" fillId="0" borderId="0" applyFill="0" applyBorder="0" applyProtection="0">
      <alignment vertical="top"/>
    </xf>
    <xf numFmtId="0" fontId="10" fillId="0" borderId="0"/>
  </cellStyleXfs>
  <cellXfs count="4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3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67" fontId="11" fillId="0" borderId="0" xfId="0" applyNumberFormat="1" applyFont="1" applyAlignment="1">
      <alignment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6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CL Sex - O-C Diagr.</a:t>
            </a:r>
          </a:p>
        </c:rich>
      </c:tx>
      <c:layout>
        <c:manualLayout>
          <c:xMode val="edge"/>
          <c:yMode val="edge"/>
          <c:x val="0.34026777113484885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22822889753688513"/>
          <c:w val="0.8172368485013817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</c:numCache>
            </c:numRef>
          </c:xVal>
          <c:yVal>
            <c:numRef>
              <c:f>Active!$H$21:$H$30</c:f>
              <c:numCache>
                <c:formatCode>General</c:formatCode>
                <c:ptCount val="10"/>
                <c:pt idx="0">
                  <c:v>0</c:v>
                </c:pt>
                <c:pt idx="1">
                  <c:v>-3.8800000038463622E-4</c:v>
                </c:pt>
                <c:pt idx="2">
                  <c:v>2.2660000031464733E-3</c:v>
                </c:pt>
                <c:pt idx="3">
                  <c:v>5.425999996077735E-3</c:v>
                </c:pt>
                <c:pt idx="4">
                  <c:v>9.9850000042351894E-3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A0-4243-A28A-F28192F7E1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  <c:pt idx="10">
                  <c:v>10443.5</c:v>
                </c:pt>
                <c:pt idx="11">
                  <c:v>10686</c:v>
                </c:pt>
              </c:numCache>
            </c:numRef>
          </c:xVal>
          <c:yVal>
            <c:numRef>
              <c:f>Active!$I$21:$I$300</c:f>
              <c:numCache>
                <c:formatCode>General</c:formatCode>
                <c:ptCount val="280"/>
                <c:pt idx="5">
                  <c:v>2.8105999997933395E-2</c:v>
                </c:pt>
                <c:pt idx="6">
                  <c:v>4.1268000000854954E-2</c:v>
                </c:pt>
                <c:pt idx="7">
                  <c:v>4.3653000000631437E-2</c:v>
                </c:pt>
                <c:pt idx="8">
                  <c:v>4.4253000000026077E-2</c:v>
                </c:pt>
                <c:pt idx="9">
                  <c:v>4.505300000164425E-2</c:v>
                </c:pt>
                <c:pt idx="10">
                  <c:v>4.9392999862902798E-2</c:v>
                </c:pt>
                <c:pt idx="11">
                  <c:v>4.9507999996421859E-2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A0-4243-A28A-F28192F7E10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</c:numCache>
            </c:numRef>
          </c:xVal>
          <c:yVal>
            <c:numRef>
              <c:f>Active!$J$21:$J$30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A0-4243-A28A-F28192F7E10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</c:numCache>
            </c:numRef>
          </c:xVal>
          <c:yVal>
            <c:numRef>
              <c:f>Active!$K$21:$K$30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A0-4243-A28A-F28192F7E10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</c:numCache>
            </c:numRef>
          </c:xVal>
          <c:yVal>
            <c:numRef>
              <c:f>Active!$L$21:$L$30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A0-4243-A28A-F28192F7E1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</c:numCache>
            </c:numRef>
          </c:xVal>
          <c:yVal>
            <c:numRef>
              <c:f>Active!$M$21:$M$30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A0-4243-A28A-F28192F7E1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</c:numCache>
            </c:numRef>
          </c:xVal>
          <c:yVal>
            <c:numRef>
              <c:f>Active!$N$21:$N$30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A0-4243-A28A-F28192F7E1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  <c:pt idx="10">
                  <c:v>10443.5</c:v>
                </c:pt>
                <c:pt idx="11">
                  <c:v>10686</c:v>
                </c:pt>
              </c:numCache>
            </c:numRef>
          </c:xVal>
          <c:yVal>
            <c:numRef>
              <c:f>Active!$O$21:$O$300</c:f>
              <c:numCache>
                <c:formatCode>General</c:formatCode>
                <c:ptCount val="280"/>
                <c:pt idx="0">
                  <c:v>-5.5034097535582721E-4</c:v>
                </c:pt>
                <c:pt idx="1">
                  <c:v>4.5416354435646252E-4</c:v>
                </c:pt>
                <c:pt idx="2">
                  <c:v>4.1127265744850469E-3</c:v>
                </c:pt>
                <c:pt idx="3">
                  <c:v>5.1960157624100656E-3</c:v>
                </c:pt>
                <c:pt idx="4">
                  <c:v>8.8422686881304124E-3</c:v>
                </c:pt>
                <c:pt idx="5">
                  <c:v>2.8142050379367272E-2</c:v>
                </c:pt>
                <c:pt idx="6">
                  <c:v>4.1579760351400798E-2</c:v>
                </c:pt>
                <c:pt idx="7">
                  <c:v>4.2601499017284619E-2</c:v>
                </c:pt>
                <c:pt idx="8">
                  <c:v>4.2601499017284619E-2</c:v>
                </c:pt>
                <c:pt idx="9">
                  <c:v>4.2601499017284619E-2</c:v>
                </c:pt>
                <c:pt idx="10">
                  <c:v>5.0873889179621122E-2</c:v>
                </c:pt>
                <c:pt idx="11">
                  <c:v>5.206796930722029E-2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A0-4243-A28A-F28192F7E10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204</c:v>
                </c:pt>
                <c:pt idx="2">
                  <c:v>947</c:v>
                </c:pt>
                <c:pt idx="3">
                  <c:v>1167</c:v>
                </c:pt>
                <c:pt idx="4">
                  <c:v>1907.5</c:v>
                </c:pt>
                <c:pt idx="5">
                  <c:v>5827</c:v>
                </c:pt>
                <c:pt idx="6">
                  <c:v>8556</c:v>
                </c:pt>
                <c:pt idx="7">
                  <c:v>8763.5</c:v>
                </c:pt>
                <c:pt idx="8">
                  <c:v>8763.5</c:v>
                </c:pt>
                <c:pt idx="9">
                  <c:v>8763.5</c:v>
                </c:pt>
              </c:numCache>
            </c:numRef>
          </c:xVal>
          <c:yVal>
            <c:numRef>
              <c:f>Active!$R$21:$R$30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A0-4243-A28A-F28192F7E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174224"/>
        <c:axId val="1"/>
      </c:scatterChart>
      <c:valAx>
        <c:axId val="459174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879791586230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91742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424978452730556"/>
          <c:y val="0.91591875339906836"/>
          <c:w val="0.74145663441401177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CEC331-1726-7D81-7B1B-2A93B34BF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58</v>
      </c>
      <c r="E1" s="1" t="s">
        <v>0</v>
      </c>
    </row>
    <row r="2" spans="1:7" s="10" customFormat="1" ht="12.95" customHeight="1" x14ac:dyDescent="0.2">
      <c r="A2" s="10" t="s">
        <v>1</v>
      </c>
      <c r="B2" s="10" t="s">
        <v>2</v>
      </c>
      <c r="C2" s="11"/>
      <c r="D2" s="12" t="s">
        <v>3</v>
      </c>
      <c r="E2" s="3" t="s">
        <v>4</v>
      </c>
      <c r="F2" s="10" t="s">
        <v>4</v>
      </c>
    </row>
    <row r="3" spans="1:7" s="10" customFormat="1" ht="12.95" customHeight="1" x14ac:dyDescent="0.2"/>
    <row r="4" spans="1:7" s="10" customFormat="1" ht="12.95" customHeight="1" x14ac:dyDescent="0.2">
      <c r="A4" s="13" t="s">
        <v>5</v>
      </c>
      <c r="C4" s="14" t="s">
        <v>6</v>
      </c>
      <c r="D4" s="15" t="s">
        <v>6</v>
      </c>
    </row>
    <row r="5" spans="1:7" s="10" customFormat="1" ht="12.95" customHeight="1" x14ac:dyDescent="0.2"/>
    <row r="6" spans="1:7" s="10" customFormat="1" ht="12.95" customHeight="1" x14ac:dyDescent="0.2">
      <c r="A6" s="13" t="s">
        <v>7</v>
      </c>
    </row>
    <row r="7" spans="1:7" s="10" customFormat="1" ht="12.95" customHeight="1" x14ac:dyDescent="0.2">
      <c r="A7" s="10" t="s">
        <v>8</v>
      </c>
      <c r="C7" s="40">
        <v>55585.940199999997</v>
      </c>
      <c r="D7" s="17" t="s">
        <v>9</v>
      </c>
    </row>
    <row r="8" spans="1:7" s="10" customFormat="1" ht="12.95" customHeight="1" x14ac:dyDescent="0.2">
      <c r="A8" s="10" t="s">
        <v>10</v>
      </c>
      <c r="C8" s="40">
        <v>0.38112200000000002</v>
      </c>
      <c r="D8" s="17" t="s">
        <v>9</v>
      </c>
    </row>
    <row r="9" spans="1:7" s="10" customFormat="1" ht="12.95" customHeight="1" x14ac:dyDescent="0.2">
      <c r="A9" s="18" t="s">
        <v>11</v>
      </c>
      <c r="C9" s="19">
        <v>-9.5</v>
      </c>
      <c r="D9" s="10" t="s">
        <v>12</v>
      </c>
    </row>
    <row r="10" spans="1:7" s="10" customFormat="1" ht="12.95" customHeight="1" x14ac:dyDescent="0.2">
      <c r="C10" s="20" t="s">
        <v>13</v>
      </c>
      <c r="D10" s="20" t="s">
        <v>14</v>
      </c>
    </row>
    <row r="11" spans="1:7" s="10" customFormat="1" ht="12.95" customHeight="1" x14ac:dyDescent="0.2">
      <c r="A11" s="10" t="s">
        <v>15</v>
      </c>
      <c r="C11" s="21">
        <f ca="1">INTERCEPT(INDIRECT($G$11):G991,INDIRECT($F$11):F991)</f>
        <v>-5.5034097535582721E-4</v>
      </c>
      <c r="D11" s="12"/>
      <c r="F11" s="22" t="str">
        <f>"F"&amp;E19</f>
        <v>F21</v>
      </c>
      <c r="G11" s="21" t="str">
        <f>"G"&amp;E19</f>
        <v>G21</v>
      </c>
    </row>
    <row r="12" spans="1:7" s="10" customFormat="1" ht="12.95" customHeight="1" x14ac:dyDescent="0.2">
      <c r="A12" s="10" t="s">
        <v>16</v>
      </c>
      <c r="C12" s="21">
        <f ca="1">SLOPE(INDIRECT($G$11):G991,INDIRECT($F$11):F991)</f>
        <v>4.924041763295538E-6</v>
      </c>
      <c r="D12" s="12"/>
    </row>
    <row r="13" spans="1:7" s="10" customFormat="1" ht="12.95" customHeight="1" x14ac:dyDescent="0.2">
      <c r="A13" s="10" t="s">
        <v>17</v>
      </c>
      <c r="C13" s="12" t="s">
        <v>18</v>
      </c>
      <c r="D13" s="23" t="s">
        <v>19</v>
      </c>
      <c r="E13" s="19">
        <v>1</v>
      </c>
    </row>
    <row r="14" spans="1:7" s="10" customFormat="1" ht="12.95" customHeight="1" x14ac:dyDescent="0.2">
      <c r="D14" s="23" t="s">
        <v>20</v>
      </c>
      <c r="E14" s="21">
        <f ca="1">NOW()+15018.5+$C$9/24</f>
        <v>60367.546006249999</v>
      </c>
    </row>
    <row r="15" spans="1:7" s="10" customFormat="1" ht="12.95" customHeight="1" x14ac:dyDescent="0.2">
      <c r="A15" s="13" t="s">
        <v>21</v>
      </c>
      <c r="C15" s="24">
        <f ca="1">(C7+C11)+(C8+C12)*INT(MAX(F21:F3532))</f>
        <v>59658.6619599693</v>
      </c>
      <c r="D15" s="23" t="s">
        <v>22</v>
      </c>
      <c r="E15" s="21">
        <f ca="1">ROUND(2*(E14-$C$7)/$C$8,0)/2+E13</f>
        <v>12547</v>
      </c>
    </row>
    <row r="16" spans="1:7" s="10" customFormat="1" ht="12.95" customHeight="1" x14ac:dyDescent="0.2">
      <c r="A16" s="13" t="s">
        <v>23</v>
      </c>
      <c r="C16" s="24">
        <f ca="1">+C8+C12</f>
        <v>0.38112692404176329</v>
      </c>
      <c r="D16" s="23" t="s">
        <v>24</v>
      </c>
      <c r="E16" s="21">
        <f ca="1">ROUND(2*(E14-$C$15)/$C$16,0)/2+E13</f>
        <v>1861</v>
      </c>
    </row>
    <row r="17" spans="1:25" s="10" customFormat="1" ht="12.95" customHeight="1" x14ac:dyDescent="0.2">
      <c r="A17" s="23" t="s">
        <v>25</v>
      </c>
      <c r="C17" s="10">
        <f>COUNT(C21:C2190)</f>
        <v>12</v>
      </c>
      <c r="D17" s="23" t="s">
        <v>26</v>
      </c>
      <c r="E17" s="25">
        <f ca="1">+$C$15+$C$16*E16-15018.5-$C$9/24</f>
        <v>45349.83499894436</v>
      </c>
    </row>
    <row r="18" spans="1:25" s="10" customFormat="1" ht="12.95" customHeight="1" x14ac:dyDescent="0.2">
      <c r="A18" s="13" t="s">
        <v>27</v>
      </c>
      <c r="C18" s="26">
        <f ca="1">+C15</f>
        <v>59658.6619599693</v>
      </c>
      <c r="D18" s="27">
        <f ca="1">+C16</f>
        <v>0.38112692404176329</v>
      </c>
      <c r="E18" s="28" t="s">
        <v>28</v>
      </c>
    </row>
    <row r="19" spans="1:25" s="10" customFormat="1" ht="12.95" customHeight="1" x14ac:dyDescent="0.2">
      <c r="A19" s="23" t="s">
        <v>29</v>
      </c>
      <c r="E19" s="29">
        <v>21</v>
      </c>
      <c r="S19" s="10">
        <f ca="1">SQRT(SUM(S21:S49)/(COUNT(S21:S49)-1))</f>
        <v>1.4914659762109133E-3</v>
      </c>
    </row>
    <row r="20" spans="1:25" s="10" customFormat="1" ht="12.95" customHeight="1" x14ac:dyDescent="0.2">
      <c r="A20" s="20" t="s">
        <v>30</v>
      </c>
      <c r="B20" s="20" t="s">
        <v>31</v>
      </c>
      <c r="C20" s="20" t="s">
        <v>32</v>
      </c>
      <c r="D20" s="20" t="s">
        <v>33</v>
      </c>
      <c r="E20" s="20" t="s">
        <v>34</v>
      </c>
      <c r="F20" s="20" t="s">
        <v>35</v>
      </c>
      <c r="G20" s="20" t="s">
        <v>36</v>
      </c>
      <c r="H20" s="30" t="s">
        <v>37</v>
      </c>
      <c r="I20" s="30" t="s">
        <v>60</v>
      </c>
      <c r="J20" s="30" t="s">
        <v>62</v>
      </c>
      <c r="K20" s="30" t="s">
        <v>38</v>
      </c>
      <c r="L20" s="30" t="s">
        <v>39</v>
      </c>
      <c r="M20" s="30" t="s">
        <v>40</v>
      </c>
      <c r="N20" s="30" t="s">
        <v>41</v>
      </c>
      <c r="O20" s="30" t="s">
        <v>42</v>
      </c>
      <c r="P20" s="30" t="s">
        <v>43</v>
      </c>
      <c r="Q20" s="20" t="s">
        <v>44</v>
      </c>
      <c r="R20" s="31" t="s">
        <v>45</v>
      </c>
    </row>
    <row r="21" spans="1:25" s="10" customFormat="1" ht="12.95" customHeight="1" x14ac:dyDescent="0.2">
      <c r="A21" s="4" t="s">
        <v>46</v>
      </c>
      <c r="B21" s="5" t="s">
        <v>47</v>
      </c>
      <c r="C21" s="4">
        <v>55585.940199999997</v>
      </c>
      <c r="D21" s="4">
        <v>2.9999999999999997E-4</v>
      </c>
      <c r="E21" s="10">
        <f t="shared" ref="E21:E26" si="0">+(C21-C$7)/C$8</f>
        <v>0</v>
      </c>
      <c r="F21" s="10">
        <f t="shared" ref="F21:F27" si="1">ROUND(2*E21,0)/2</f>
        <v>0</v>
      </c>
      <c r="G21" s="10">
        <f t="shared" ref="G21:G26" si="2">+C21-(C$7+F21*C$8)</f>
        <v>0</v>
      </c>
      <c r="H21" s="10">
        <f>+G21</f>
        <v>0</v>
      </c>
      <c r="O21" s="10">
        <f t="shared" ref="O21:O26" ca="1" si="3">+C$11+C$12*$F21</f>
        <v>-5.5034097535582721E-4</v>
      </c>
      <c r="Q21" s="32">
        <f t="shared" ref="Q21:Q26" si="4">+C21-15018.5</f>
        <v>40567.440199999997</v>
      </c>
      <c r="S21" s="10">
        <f t="shared" ref="S21:S26" ca="1" si="5">+(O21-G21)^2</f>
        <v>3.0287518915560322E-7</v>
      </c>
    </row>
    <row r="22" spans="1:25" s="10" customFormat="1" ht="12.95" customHeight="1" x14ac:dyDescent="0.2">
      <c r="A22" s="4" t="s">
        <v>46</v>
      </c>
      <c r="B22" s="5" t="s">
        <v>47</v>
      </c>
      <c r="C22" s="4">
        <v>55663.688699999999</v>
      </c>
      <c r="D22" s="4">
        <v>4.0000000000000002E-4</v>
      </c>
      <c r="E22" s="10">
        <f t="shared" si="0"/>
        <v>203.99898195328927</v>
      </c>
      <c r="F22" s="10">
        <f t="shared" si="1"/>
        <v>204</v>
      </c>
      <c r="G22" s="10">
        <f t="shared" si="2"/>
        <v>-3.8800000038463622E-4</v>
      </c>
      <c r="H22" s="10">
        <f>+G22</f>
        <v>-3.8800000038463622E-4</v>
      </c>
      <c r="O22" s="10">
        <f t="shared" ca="1" si="3"/>
        <v>4.5416354435646252E-4</v>
      </c>
      <c r="Q22" s="32">
        <f t="shared" si="4"/>
        <v>40645.188699999999</v>
      </c>
      <c r="S22" s="10">
        <f t="shared" ca="1" si="5"/>
        <v>7.092394360908926E-7</v>
      </c>
    </row>
    <row r="23" spans="1:25" s="10" customFormat="1" ht="12.95" customHeight="1" x14ac:dyDescent="0.2">
      <c r="A23" s="4" t="s">
        <v>48</v>
      </c>
      <c r="B23" s="5" t="s">
        <v>47</v>
      </c>
      <c r="C23" s="4">
        <v>55946.864999999998</v>
      </c>
      <c r="D23" s="4">
        <v>2.0000000000000001E-4</v>
      </c>
      <c r="E23" s="10">
        <f t="shared" si="0"/>
        <v>947.00594560272214</v>
      </c>
      <c r="F23" s="10">
        <f t="shared" si="1"/>
        <v>947</v>
      </c>
      <c r="G23" s="10">
        <f t="shared" si="2"/>
        <v>2.2660000031464733E-3</v>
      </c>
      <c r="H23" s="10">
        <f>+G23</f>
        <v>2.2660000031464733E-3</v>
      </c>
      <c r="O23" s="10">
        <f t="shared" ca="1" si="3"/>
        <v>4.1127265744850469E-3</v>
      </c>
      <c r="Q23" s="32">
        <f t="shared" si="4"/>
        <v>40928.364999999998</v>
      </c>
      <c r="S23" s="10">
        <f t="shared" ca="1" si="5"/>
        <v>3.4103990292879236E-6</v>
      </c>
    </row>
    <row r="24" spans="1:25" s="10" customFormat="1" ht="12.95" customHeight="1" x14ac:dyDescent="0.2">
      <c r="A24" s="4" t="s">
        <v>48</v>
      </c>
      <c r="B24" s="5" t="s">
        <v>47</v>
      </c>
      <c r="C24" s="4">
        <v>56030.714999999997</v>
      </c>
      <c r="D24" s="4">
        <v>2E-3</v>
      </c>
      <c r="E24" s="10">
        <f t="shared" si="0"/>
        <v>1167.0142369110133</v>
      </c>
      <c r="F24" s="10">
        <f t="shared" si="1"/>
        <v>1167</v>
      </c>
      <c r="G24" s="10">
        <f t="shared" si="2"/>
        <v>5.425999996077735E-3</v>
      </c>
      <c r="H24" s="10">
        <f>+G24</f>
        <v>5.425999996077735E-3</v>
      </c>
      <c r="O24" s="10">
        <f t="shared" ca="1" si="3"/>
        <v>5.1960157624100656E-3</v>
      </c>
      <c r="Q24" s="32">
        <f t="shared" si="4"/>
        <v>41012.214999999997</v>
      </c>
      <c r="S24" s="10">
        <f t="shared" ca="1" si="5"/>
        <v>5.2892747735705129E-8</v>
      </c>
    </row>
    <row r="25" spans="1:25" s="10" customFormat="1" ht="12.95" customHeight="1" x14ac:dyDescent="0.2">
      <c r="A25" s="33" t="s">
        <v>49</v>
      </c>
      <c r="B25" s="5" t="s">
        <v>50</v>
      </c>
      <c r="C25" s="4">
        <v>56312.940399999999</v>
      </c>
      <c r="D25" s="4">
        <v>2.0000000000000001E-4</v>
      </c>
      <c r="E25" s="10">
        <f t="shared" si="0"/>
        <v>1907.5261989599189</v>
      </c>
      <c r="F25" s="10">
        <f t="shared" si="1"/>
        <v>1907.5</v>
      </c>
      <c r="G25" s="10">
        <f t="shared" si="2"/>
        <v>9.9850000042351894E-3</v>
      </c>
      <c r="H25" s="10">
        <f>+G25</f>
        <v>9.9850000042351894E-3</v>
      </c>
      <c r="O25" s="10">
        <f t="shared" ca="1" si="3"/>
        <v>8.8422686881304124E-3</v>
      </c>
      <c r="Q25" s="32">
        <f t="shared" si="4"/>
        <v>41294.440399999999</v>
      </c>
      <c r="S25" s="10">
        <f t="shared" ca="1" si="5"/>
        <v>1.3058348608065559E-6</v>
      </c>
    </row>
    <row r="26" spans="1:25" s="10" customFormat="1" ht="12.95" customHeight="1" x14ac:dyDescent="0.2">
      <c r="A26" s="13" t="s">
        <v>51</v>
      </c>
      <c r="C26" s="16">
        <v>57806.766199999998</v>
      </c>
      <c r="D26" s="16">
        <v>2.9999999999999997E-4</v>
      </c>
      <c r="E26" s="10">
        <f t="shared" si="0"/>
        <v>5827.0737454148566</v>
      </c>
      <c r="F26" s="10">
        <f t="shared" si="1"/>
        <v>5827</v>
      </c>
      <c r="G26" s="10">
        <f t="shared" si="2"/>
        <v>2.8105999997933395E-2</v>
      </c>
      <c r="I26" s="10">
        <f t="shared" ref="I26:I31" si="6">+G26</f>
        <v>2.8105999997933395E-2</v>
      </c>
      <c r="O26" s="10">
        <f t="shared" ca="1" si="3"/>
        <v>2.8142050379367272E-2</v>
      </c>
      <c r="Q26" s="32">
        <f t="shared" si="4"/>
        <v>42788.266199999998</v>
      </c>
      <c r="S26" s="10">
        <f t="shared" ca="1" si="5"/>
        <v>1.2996300015280102E-9</v>
      </c>
      <c r="Y26" s="10" t="s">
        <v>61</v>
      </c>
    </row>
    <row r="27" spans="1:25" s="10" customFormat="1" ht="12.95" customHeight="1" x14ac:dyDescent="0.2">
      <c r="A27" s="13" t="s">
        <v>52</v>
      </c>
      <c r="C27" s="16">
        <v>58846.861299999997</v>
      </c>
      <c r="D27" s="16">
        <v>2.0000000000000001E-4</v>
      </c>
      <c r="E27" s="10">
        <f t="shared" ref="E27:E32" si="7">+(C27-C$7)/C$8</f>
        <v>8556.1082802882011</v>
      </c>
      <c r="F27" s="10">
        <f t="shared" si="1"/>
        <v>8556</v>
      </c>
      <c r="G27" s="10">
        <f t="shared" ref="G27:G32" si="8">+C27-(C$7+F27*C$8)</f>
        <v>4.1268000000854954E-2</v>
      </c>
      <c r="I27" s="10">
        <f t="shared" si="6"/>
        <v>4.1268000000854954E-2</v>
      </c>
      <c r="O27" s="10">
        <f t="shared" ref="O27:O32" ca="1" si="9">+C$11+C$12*$F27</f>
        <v>4.1579760351400798E-2</v>
      </c>
      <c r="Q27" s="32">
        <f t="shared" ref="Q27:Q32" si="10">+C27-15018.5</f>
        <v>43828.361299999997</v>
      </c>
      <c r="S27" s="10">
        <f t="shared" ref="S27:S32" ca="1" si="11">+(O27-G27)^2</f>
        <v>9.7194516172467259E-8</v>
      </c>
      <c r="Y27" s="10" t="s">
        <v>61</v>
      </c>
    </row>
    <row r="28" spans="1:25" s="10" customFormat="1" ht="12.95" customHeight="1" x14ac:dyDescent="0.2">
      <c r="A28" s="34" t="s">
        <v>53</v>
      </c>
      <c r="B28" s="35" t="s">
        <v>50</v>
      </c>
      <c r="C28" s="36">
        <v>58925.946499999998</v>
      </c>
      <c r="D28" s="36" t="s">
        <v>54</v>
      </c>
      <c r="E28" s="10">
        <f t="shared" si="7"/>
        <v>8763.6145381269016</v>
      </c>
      <c r="F28" s="10">
        <f>ROUND(2*E28,0)/2</f>
        <v>8763.5</v>
      </c>
      <c r="G28" s="10">
        <f t="shared" si="8"/>
        <v>4.3653000000631437E-2</v>
      </c>
      <c r="I28" s="10">
        <f t="shared" si="6"/>
        <v>4.3653000000631437E-2</v>
      </c>
      <c r="O28" s="10">
        <f t="shared" ca="1" si="9"/>
        <v>4.2601499017284619E-2</v>
      </c>
      <c r="Q28" s="32">
        <f t="shared" si="10"/>
        <v>43907.446499999998</v>
      </c>
      <c r="S28" s="10">
        <f t="shared" ca="1" si="11"/>
        <v>1.1056543179793243E-6</v>
      </c>
      <c r="Y28" s="10" t="s">
        <v>61</v>
      </c>
    </row>
    <row r="29" spans="1:25" s="10" customFormat="1" ht="12.95" customHeight="1" x14ac:dyDescent="0.2">
      <c r="A29" s="34" t="s">
        <v>53</v>
      </c>
      <c r="B29" s="35" t="s">
        <v>50</v>
      </c>
      <c r="C29" s="36">
        <v>58925.947099999998</v>
      </c>
      <c r="D29" s="36" t="s">
        <v>55</v>
      </c>
      <c r="E29" s="10">
        <f t="shared" si="7"/>
        <v>8763.6161124259434</v>
      </c>
      <c r="F29" s="10">
        <f>ROUND(2*E29,0)/2</f>
        <v>8763.5</v>
      </c>
      <c r="G29" s="10">
        <f t="shared" si="8"/>
        <v>4.4253000000026077E-2</v>
      </c>
      <c r="I29" s="10">
        <f t="shared" si="6"/>
        <v>4.4253000000026077E-2</v>
      </c>
      <c r="O29" s="10">
        <f t="shared" ca="1" si="9"/>
        <v>4.2601499017284619E-2</v>
      </c>
      <c r="Q29" s="32">
        <f t="shared" si="10"/>
        <v>43907.447099999998</v>
      </c>
      <c r="S29" s="10">
        <f t="shared" ca="1" si="11"/>
        <v>2.7274554959960012E-6</v>
      </c>
      <c r="Y29" s="10" t="s">
        <v>61</v>
      </c>
    </row>
    <row r="30" spans="1:25" s="10" customFormat="1" ht="12.95" customHeight="1" x14ac:dyDescent="0.2">
      <c r="A30" s="34" t="s">
        <v>53</v>
      </c>
      <c r="B30" s="35" t="s">
        <v>50</v>
      </c>
      <c r="C30" s="36">
        <v>58925.947899999999</v>
      </c>
      <c r="D30" s="36" t="s">
        <v>56</v>
      </c>
      <c r="E30" s="10">
        <f t="shared" si="7"/>
        <v>8763.618211491339</v>
      </c>
      <c r="F30" s="10">
        <f>ROUND(2*E30,0)/2</f>
        <v>8763.5</v>
      </c>
      <c r="G30" s="10">
        <f t="shared" si="8"/>
        <v>4.505300000164425E-2</v>
      </c>
      <c r="I30" s="10">
        <f t="shared" si="6"/>
        <v>4.505300000164425E-2</v>
      </c>
      <c r="O30" s="10">
        <f t="shared" ca="1" si="9"/>
        <v>4.2601499017284619E-2</v>
      </c>
      <c r="Q30" s="32">
        <f t="shared" si="10"/>
        <v>43907.447899999999</v>
      </c>
      <c r="S30" s="10">
        <f t="shared" ca="1" si="11"/>
        <v>6.0098570763162385E-6</v>
      </c>
      <c r="Y30" s="10" t="s">
        <v>61</v>
      </c>
    </row>
    <row r="31" spans="1:25" s="10" customFormat="1" ht="12.95" customHeight="1" x14ac:dyDescent="0.2">
      <c r="A31" s="6" t="s">
        <v>57</v>
      </c>
      <c r="B31" s="7" t="s">
        <v>47</v>
      </c>
      <c r="C31" s="8">
        <v>59566.237199999858</v>
      </c>
      <c r="D31" s="36" t="s">
        <v>54</v>
      </c>
      <c r="E31" s="10">
        <f t="shared" si="7"/>
        <v>10443.629598920714</v>
      </c>
      <c r="F31" s="10">
        <f>ROUND(2*E31,0)/2</f>
        <v>10443.5</v>
      </c>
      <c r="G31" s="10">
        <f t="shared" si="8"/>
        <v>4.9392999862902798E-2</v>
      </c>
      <c r="I31" s="10">
        <f t="shared" si="6"/>
        <v>4.9392999862902798E-2</v>
      </c>
      <c r="O31" s="10">
        <f t="shared" ca="1" si="9"/>
        <v>5.0873889179621122E-2</v>
      </c>
      <c r="Q31" s="32">
        <f t="shared" si="10"/>
        <v>44547.737199999858</v>
      </c>
      <c r="S31" s="10">
        <f t="shared" ca="1" si="11"/>
        <v>2.1930331683704656E-6</v>
      </c>
      <c r="Y31" s="10" t="s">
        <v>61</v>
      </c>
    </row>
    <row r="32" spans="1:25" s="10" customFormat="1" ht="12.95" customHeight="1" x14ac:dyDescent="0.2">
      <c r="A32" s="9" t="s">
        <v>59</v>
      </c>
      <c r="B32" s="37" t="s">
        <v>47</v>
      </c>
      <c r="C32" s="38">
        <v>59658.659399999997</v>
      </c>
      <c r="D32" s="39">
        <v>2.9999999999999997E-4</v>
      </c>
      <c r="E32" s="10">
        <f t="shared" si="7"/>
        <v>10686.129900661728</v>
      </c>
      <c r="F32" s="10">
        <f>ROUND(2*E32,0)/2</f>
        <v>10686</v>
      </c>
      <c r="G32" s="10">
        <f t="shared" si="8"/>
        <v>4.9507999996421859E-2</v>
      </c>
      <c r="I32" s="10">
        <f t="shared" ref="I32" si="12">+G32</f>
        <v>4.9507999996421859E-2</v>
      </c>
      <c r="O32" s="10">
        <f t="shared" ca="1" si="9"/>
        <v>5.206796930722029E-2</v>
      </c>
      <c r="Q32" s="32">
        <f t="shared" si="10"/>
        <v>44640.159399999997</v>
      </c>
      <c r="S32" s="10">
        <f t="shared" ca="1" si="11"/>
        <v>6.5534428722297936E-6</v>
      </c>
      <c r="Y32" s="10" t="s">
        <v>61</v>
      </c>
    </row>
    <row r="33" s="10" customFormat="1" ht="12.95" customHeight="1" x14ac:dyDescent="0.2"/>
    <row r="34" s="10" customFormat="1" ht="12.95" customHeight="1" x14ac:dyDescent="0.2"/>
    <row r="35" s="10" customFormat="1" ht="12.95" customHeight="1" x14ac:dyDescent="0.2"/>
    <row r="36" s="10" customFormat="1" ht="12.95" customHeight="1" x14ac:dyDescent="0.2"/>
    <row r="37" s="10" customFormat="1" ht="12.95" customHeight="1" x14ac:dyDescent="0.2"/>
    <row r="38" s="10" customFormat="1" ht="12.95" customHeight="1" x14ac:dyDescent="0.2"/>
    <row r="39" s="10" customFormat="1" ht="12.95" customHeight="1" x14ac:dyDescent="0.2"/>
    <row r="40" s="10" customFormat="1" ht="12.95" customHeight="1" x14ac:dyDescent="0.2"/>
    <row r="41" s="10" customFormat="1" ht="12.95" customHeight="1" x14ac:dyDescent="0.2"/>
    <row r="42" s="10" customFormat="1" ht="12.95" customHeight="1" x14ac:dyDescent="0.2"/>
    <row r="43" s="10" customFormat="1" ht="12.95" customHeight="1" x14ac:dyDescent="0.2"/>
    <row r="44" s="10" customFormat="1" ht="12.95" customHeight="1" x14ac:dyDescent="0.2"/>
    <row r="45" s="10" customFormat="1" ht="12.95" customHeight="1" x14ac:dyDescent="0.2"/>
    <row r="46" s="10" customFormat="1" ht="12.95" customHeight="1" x14ac:dyDescent="0.2"/>
    <row r="47" s="10" customFormat="1" ht="12.95" customHeight="1" x14ac:dyDescent="0.2"/>
    <row r="48" s="10" customFormat="1" ht="12.95" customHeight="1" x14ac:dyDescent="0.2"/>
    <row r="49" s="10" customFormat="1" ht="12.95" customHeight="1" x14ac:dyDescent="0.2"/>
    <row r="50" s="10" customFormat="1" ht="12.95" customHeight="1" x14ac:dyDescent="0.2"/>
    <row r="51" s="10" customFormat="1" ht="12.95" customHeight="1" x14ac:dyDescent="0.2"/>
    <row r="52" s="10" customFormat="1" ht="12.95" customHeight="1" x14ac:dyDescent="0.2"/>
    <row r="53" s="10" customFormat="1" ht="12.95" customHeight="1" x14ac:dyDescent="0.2"/>
    <row r="54" s="10" customFormat="1" ht="12.95" customHeight="1" x14ac:dyDescent="0.2"/>
    <row r="55" s="10" customFormat="1" ht="12.95" customHeight="1" x14ac:dyDescent="0.2"/>
    <row r="56" s="10" customFormat="1" ht="12.95" customHeight="1" x14ac:dyDescent="0.2"/>
    <row r="57" s="10" customFormat="1" ht="12.95" customHeight="1" x14ac:dyDescent="0.2"/>
    <row r="58" s="10" customFormat="1" ht="12.95" customHeight="1" x14ac:dyDescent="0.2"/>
    <row r="59" s="10" customFormat="1" ht="12.95" customHeight="1" x14ac:dyDescent="0.2"/>
    <row r="60" s="10" customFormat="1" ht="12.95" customHeight="1" x14ac:dyDescent="0.2"/>
    <row r="61" s="10" customFormat="1" ht="12.95" customHeight="1" x14ac:dyDescent="0.2"/>
    <row r="62" s="10" customFormat="1" ht="12.95" customHeight="1" x14ac:dyDescent="0.2"/>
    <row r="63" s="10" customFormat="1" ht="12.95" customHeight="1" x14ac:dyDescent="0.2"/>
    <row r="64" s="10" customFormat="1" ht="12.95" customHeight="1" x14ac:dyDescent="0.2"/>
    <row r="65" s="10" customFormat="1" ht="12.95" customHeight="1" x14ac:dyDescent="0.2"/>
    <row r="66" s="10" customFormat="1" ht="12.95" customHeight="1" x14ac:dyDescent="0.2"/>
    <row r="67" s="10" customFormat="1" ht="12.95" customHeight="1" x14ac:dyDescent="0.2"/>
    <row r="68" s="10" customFormat="1" ht="12.95" customHeight="1" x14ac:dyDescent="0.2"/>
    <row r="69" s="10" customFormat="1" ht="12.95" customHeight="1" x14ac:dyDescent="0.2"/>
    <row r="70" s="10" customFormat="1" ht="12.95" customHeight="1" x14ac:dyDescent="0.2"/>
    <row r="71" s="10" customFormat="1" ht="12.95" customHeight="1" x14ac:dyDescent="0.2"/>
    <row r="72" s="10" customFormat="1" ht="12.95" customHeight="1" x14ac:dyDescent="0.2"/>
    <row r="73" s="10" customFormat="1" ht="12.95" customHeight="1" x14ac:dyDescent="0.2"/>
    <row r="74" s="10" customFormat="1" ht="12.95" customHeight="1" x14ac:dyDescent="0.2"/>
    <row r="75" s="10" customFormat="1" ht="12.95" customHeight="1" x14ac:dyDescent="0.2"/>
    <row r="76" s="10" customFormat="1" ht="12.95" customHeight="1" x14ac:dyDescent="0.2"/>
    <row r="77" s="10" customFormat="1" ht="12.95" customHeight="1" x14ac:dyDescent="0.2"/>
    <row r="78" s="10" customFormat="1" ht="12.95" customHeight="1" x14ac:dyDescent="0.2"/>
    <row r="79" s="10" customFormat="1" ht="12.95" customHeight="1" x14ac:dyDescent="0.2"/>
    <row r="80" s="10" customFormat="1" ht="12.95" customHeight="1" x14ac:dyDescent="0.2"/>
    <row r="81" s="10" customFormat="1" ht="12.95" customHeight="1" x14ac:dyDescent="0.2"/>
    <row r="82" s="10" customFormat="1" ht="12.95" customHeight="1" x14ac:dyDescent="0.2"/>
    <row r="83" s="10" customFormat="1" ht="12.95" customHeight="1" x14ac:dyDescent="0.2"/>
    <row r="84" s="10" customFormat="1" ht="12.95" customHeight="1" x14ac:dyDescent="0.2"/>
    <row r="85" s="10" customFormat="1" ht="12.95" customHeight="1" x14ac:dyDescent="0.2"/>
    <row r="86" s="10" customFormat="1" ht="12.95" customHeight="1" x14ac:dyDescent="0.2"/>
    <row r="87" s="10" customFormat="1" ht="12.95" customHeight="1" x14ac:dyDescent="0.2"/>
    <row r="88" s="10" customFormat="1" ht="12.95" customHeight="1" x14ac:dyDescent="0.2"/>
    <row r="89" s="10" customFormat="1" ht="12.95" customHeight="1" x14ac:dyDescent="0.2"/>
    <row r="90" s="10" customFormat="1" ht="12.95" customHeight="1" x14ac:dyDescent="0.2"/>
    <row r="91" s="10" customFormat="1" ht="12.95" customHeight="1" x14ac:dyDescent="0.2"/>
    <row r="92" s="10" customFormat="1" ht="12.95" customHeight="1" x14ac:dyDescent="0.2"/>
    <row r="93" s="10" customFormat="1" ht="12.95" customHeight="1" x14ac:dyDescent="0.2"/>
    <row r="94" s="10" customFormat="1" ht="12.95" customHeight="1" x14ac:dyDescent="0.2"/>
    <row r="95" s="10" customFormat="1" ht="12.95" customHeight="1" x14ac:dyDescent="0.2"/>
    <row r="96" s="10" customFormat="1" ht="12.95" customHeight="1" x14ac:dyDescent="0.2"/>
    <row r="97" s="10" customFormat="1" ht="12.95" customHeight="1" x14ac:dyDescent="0.2"/>
    <row r="98" s="10" customFormat="1" ht="12.95" customHeight="1" x14ac:dyDescent="0.2"/>
    <row r="99" s="10" customFormat="1" ht="12.95" customHeight="1" x14ac:dyDescent="0.2"/>
    <row r="100" s="10" customFormat="1" ht="12.95" customHeight="1" x14ac:dyDescent="0.2"/>
    <row r="101" s="10" customFormat="1" ht="12.95" customHeight="1" x14ac:dyDescent="0.2"/>
    <row r="102" s="10" customFormat="1" ht="12.95" customHeight="1" x14ac:dyDescent="0.2"/>
    <row r="103" s="10" customFormat="1" ht="12.95" customHeight="1" x14ac:dyDescent="0.2"/>
    <row r="104" s="10" customFormat="1" ht="12.95" customHeight="1" x14ac:dyDescent="0.2"/>
    <row r="105" s="10" customFormat="1" ht="12.95" customHeight="1" x14ac:dyDescent="0.2"/>
    <row r="106" s="10" customFormat="1" ht="12.95" customHeight="1" x14ac:dyDescent="0.2"/>
    <row r="107" s="10" customFormat="1" ht="12.95" customHeight="1" x14ac:dyDescent="0.2"/>
    <row r="108" s="10" customFormat="1" ht="12.95" customHeight="1" x14ac:dyDescent="0.2"/>
    <row r="109" s="10" customFormat="1" ht="12.95" customHeight="1" x14ac:dyDescent="0.2"/>
    <row r="110" s="10" customFormat="1" ht="12.95" customHeight="1" x14ac:dyDescent="0.2"/>
    <row r="111" s="10" customFormat="1" ht="12.95" customHeight="1" x14ac:dyDescent="0.2"/>
    <row r="112" s="10" customFormat="1" ht="12.95" customHeight="1" x14ac:dyDescent="0.2"/>
    <row r="113" s="10" customFormat="1" ht="12.95" customHeight="1" x14ac:dyDescent="0.2"/>
    <row r="114" s="10" customFormat="1" ht="12.95" customHeight="1" x14ac:dyDescent="0.2"/>
    <row r="115" s="10" customFormat="1" ht="12.95" customHeight="1" x14ac:dyDescent="0.2"/>
    <row r="116" s="10" customFormat="1" ht="12.95" customHeight="1" x14ac:dyDescent="0.2"/>
    <row r="117" s="10" customFormat="1" ht="12.95" customHeight="1" x14ac:dyDescent="0.2"/>
    <row r="118" s="10" customFormat="1" ht="12.95" customHeight="1" x14ac:dyDescent="0.2"/>
    <row r="119" s="10" customFormat="1" ht="12.95" customHeight="1" x14ac:dyDescent="0.2"/>
    <row r="120" s="10" customFormat="1" ht="12.95" customHeight="1" x14ac:dyDescent="0.2"/>
    <row r="121" s="10" customFormat="1" ht="12.95" customHeight="1" x14ac:dyDescent="0.2"/>
    <row r="122" s="10" customFormat="1" ht="12.95" customHeight="1" x14ac:dyDescent="0.2"/>
    <row r="123" s="10" customFormat="1" ht="12.95" customHeight="1" x14ac:dyDescent="0.2"/>
    <row r="124" s="10" customFormat="1" ht="12.95" customHeight="1" x14ac:dyDescent="0.2"/>
    <row r="125" s="10" customFormat="1" ht="12.95" customHeight="1" x14ac:dyDescent="0.2"/>
    <row r="126" s="10" customFormat="1" ht="12.95" customHeight="1" x14ac:dyDescent="0.2"/>
    <row r="127" s="10" customFormat="1" ht="12.95" customHeight="1" x14ac:dyDescent="0.2"/>
    <row r="128" s="10" customFormat="1" ht="12.95" customHeight="1" x14ac:dyDescent="0.2"/>
    <row r="129" s="10" customFormat="1" ht="12.95" customHeight="1" x14ac:dyDescent="0.2"/>
    <row r="130" s="10" customFormat="1" ht="12.95" customHeight="1" x14ac:dyDescent="0.2"/>
    <row r="131" s="10" customFormat="1" ht="12.95" customHeight="1" x14ac:dyDescent="0.2"/>
    <row r="132" s="10" customFormat="1" ht="12.95" customHeight="1" x14ac:dyDescent="0.2"/>
    <row r="133" s="10" customFormat="1" ht="12.95" customHeight="1" x14ac:dyDescent="0.2"/>
    <row r="134" s="10" customFormat="1" ht="12.95" customHeight="1" x14ac:dyDescent="0.2"/>
    <row r="135" s="10" customFormat="1" ht="12.95" customHeight="1" x14ac:dyDescent="0.2"/>
    <row r="136" s="10" customFormat="1" ht="12.95" customHeight="1" x14ac:dyDescent="0.2"/>
    <row r="137" s="10" customFormat="1" ht="12.95" customHeight="1" x14ac:dyDescent="0.2"/>
    <row r="138" s="10" customFormat="1" ht="12.95" customHeight="1" x14ac:dyDescent="0.2"/>
    <row r="139" s="10" customFormat="1" ht="12.95" customHeight="1" x14ac:dyDescent="0.2"/>
    <row r="140" s="10" customFormat="1" ht="12.95" customHeight="1" x14ac:dyDescent="0.2"/>
    <row r="141" s="10" customFormat="1" ht="12.95" customHeight="1" x14ac:dyDescent="0.2"/>
    <row r="142" s="10" customFormat="1" ht="12.95" customHeight="1" x14ac:dyDescent="0.2"/>
    <row r="143" s="10" customFormat="1" ht="12.95" customHeight="1" x14ac:dyDescent="0.2"/>
    <row r="144" s="10" customFormat="1" ht="12.95" customHeight="1" x14ac:dyDescent="0.2"/>
    <row r="145" s="10" customFormat="1" ht="12.95" customHeight="1" x14ac:dyDescent="0.2"/>
    <row r="146" s="10" customFormat="1" ht="12.95" customHeight="1" x14ac:dyDescent="0.2"/>
    <row r="147" s="10" customFormat="1" ht="12.95" customHeight="1" x14ac:dyDescent="0.2"/>
    <row r="148" s="10" customFormat="1" ht="12.95" customHeight="1" x14ac:dyDescent="0.2"/>
    <row r="149" s="10" customFormat="1" ht="12.95" customHeight="1" x14ac:dyDescent="0.2"/>
    <row r="150" s="10" customFormat="1" ht="12.95" customHeight="1" x14ac:dyDescent="0.2"/>
    <row r="151" s="10" customFormat="1" ht="12.95" customHeight="1" x14ac:dyDescent="0.2"/>
    <row r="152" s="10" customFormat="1" ht="12.95" customHeight="1" x14ac:dyDescent="0.2"/>
    <row r="153" s="10" customFormat="1" ht="12.95" customHeight="1" x14ac:dyDescent="0.2"/>
    <row r="154" s="10" customFormat="1" ht="12.95" customHeight="1" x14ac:dyDescent="0.2"/>
    <row r="155" s="10" customFormat="1" ht="12.95" customHeight="1" x14ac:dyDescent="0.2"/>
    <row r="156" s="10" customFormat="1" ht="12.95" customHeight="1" x14ac:dyDescent="0.2"/>
    <row r="157" s="10" customFormat="1" ht="12.95" customHeight="1" x14ac:dyDescent="0.2"/>
    <row r="158" s="10" customFormat="1" ht="12.95" customHeight="1" x14ac:dyDescent="0.2"/>
    <row r="159" s="10" customFormat="1" ht="12.95" customHeight="1" x14ac:dyDescent="0.2"/>
    <row r="160" s="10" customFormat="1" ht="12.95" customHeight="1" x14ac:dyDescent="0.2"/>
    <row r="161" s="10" customFormat="1" ht="12.95" customHeight="1" x14ac:dyDescent="0.2"/>
    <row r="162" s="10" customFormat="1" ht="12.95" customHeight="1" x14ac:dyDescent="0.2"/>
    <row r="163" s="10" customFormat="1" ht="12.95" customHeight="1" x14ac:dyDescent="0.2"/>
    <row r="164" s="10" customFormat="1" ht="12.95" customHeight="1" x14ac:dyDescent="0.2"/>
    <row r="165" s="10" customFormat="1" ht="12.95" customHeight="1" x14ac:dyDescent="0.2"/>
    <row r="166" s="10" customFormat="1" ht="12.95" customHeight="1" x14ac:dyDescent="0.2"/>
    <row r="167" s="10" customFormat="1" ht="12.95" customHeight="1" x14ac:dyDescent="0.2"/>
    <row r="168" s="10" customFormat="1" ht="12.95" customHeight="1" x14ac:dyDescent="0.2"/>
    <row r="169" s="10" customFormat="1" ht="12.95" customHeight="1" x14ac:dyDescent="0.2"/>
    <row r="170" s="10" customFormat="1" ht="12.95" customHeight="1" x14ac:dyDescent="0.2"/>
    <row r="171" s="10" customFormat="1" ht="12.95" customHeight="1" x14ac:dyDescent="0.2"/>
    <row r="172" s="10" customFormat="1" ht="12.95" customHeight="1" x14ac:dyDescent="0.2"/>
    <row r="173" s="10" customFormat="1" ht="12.95" customHeight="1" x14ac:dyDescent="0.2"/>
    <row r="174" s="10" customFormat="1" ht="12.95" customHeight="1" x14ac:dyDescent="0.2"/>
    <row r="175" s="10" customFormat="1" ht="12.95" customHeight="1" x14ac:dyDescent="0.2"/>
    <row r="176" s="10" customFormat="1" ht="12.95" customHeight="1" x14ac:dyDescent="0.2"/>
    <row r="177" s="10" customFormat="1" ht="12.95" customHeight="1" x14ac:dyDescent="0.2"/>
    <row r="178" s="10" customFormat="1" ht="12.95" customHeight="1" x14ac:dyDescent="0.2"/>
    <row r="179" s="10" customFormat="1" ht="12.95" customHeight="1" x14ac:dyDescent="0.2"/>
    <row r="180" s="10" customFormat="1" ht="12.95" customHeight="1" x14ac:dyDescent="0.2"/>
    <row r="181" s="10" customFormat="1" ht="12.95" customHeight="1" x14ac:dyDescent="0.2"/>
    <row r="182" s="10" customFormat="1" ht="12.95" customHeight="1" x14ac:dyDescent="0.2"/>
    <row r="183" s="10" customFormat="1" ht="12.95" customHeight="1" x14ac:dyDescent="0.2"/>
    <row r="184" s="10" customFormat="1" ht="12.95" customHeight="1" x14ac:dyDescent="0.2"/>
    <row r="185" s="10" customFormat="1" ht="12.95" customHeight="1" x14ac:dyDescent="0.2"/>
    <row r="186" s="10" customFormat="1" ht="12.95" customHeight="1" x14ac:dyDescent="0.2"/>
    <row r="187" s="10" customFormat="1" ht="12.95" customHeight="1" x14ac:dyDescent="0.2"/>
    <row r="188" s="10" customFormat="1" ht="12.95" customHeight="1" x14ac:dyDescent="0.2"/>
    <row r="189" s="10" customFormat="1" ht="12.95" customHeight="1" x14ac:dyDescent="0.2"/>
    <row r="190" s="10" customFormat="1" ht="12.95" customHeight="1" x14ac:dyDescent="0.2"/>
    <row r="191" s="10" customFormat="1" ht="12.95" customHeight="1" x14ac:dyDescent="0.2"/>
    <row r="192" s="10" customFormat="1" ht="12.95" customHeight="1" x14ac:dyDescent="0.2"/>
    <row r="193" s="10" customFormat="1" ht="12.95" customHeight="1" x14ac:dyDescent="0.2"/>
    <row r="194" s="10" customFormat="1" ht="12.95" customHeight="1" x14ac:dyDescent="0.2"/>
    <row r="195" s="10" customFormat="1" ht="12.95" customHeight="1" x14ac:dyDescent="0.2"/>
    <row r="196" s="10" customFormat="1" ht="12.95" customHeight="1" x14ac:dyDescent="0.2"/>
    <row r="197" s="10" customFormat="1" ht="12.95" customHeight="1" x14ac:dyDescent="0.2"/>
    <row r="198" s="10" customFormat="1" ht="12.95" customHeight="1" x14ac:dyDescent="0.2"/>
    <row r="199" s="10" customFormat="1" ht="12.95" customHeight="1" x14ac:dyDescent="0.2"/>
    <row r="200" s="10" customFormat="1" ht="12.95" customHeight="1" x14ac:dyDescent="0.2"/>
    <row r="201" s="10" customFormat="1" ht="12.95" customHeight="1" x14ac:dyDescent="0.2"/>
    <row r="202" s="10" customFormat="1" ht="12.95" customHeight="1" x14ac:dyDescent="0.2"/>
    <row r="203" s="10" customFormat="1" ht="12.95" customHeight="1" x14ac:dyDescent="0.2"/>
    <row r="204" s="10" customFormat="1" ht="12.95" customHeight="1" x14ac:dyDescent="0.2"/>
    <row r="205" s="10" customFormat="1" ht="12.95" customHeight="1" x14ac:dyDescent="0.2"/>
    <row r="206" s="10" customFormat="1" ht="12.95" customHeight="1" x14ac:dyDescent="0.2"/>
    <row r="207" s="10" customFormat="1" ht="12.95" customHeight="1" x14ac:dyDescent="0.2"/>
    <row r="208" s="10" customFormat="1" ht="12.95" customHeight="1" x14ac:dyDescent="0.2"/>
    <row r="209" s="10" customFormat="1" ht="12.95" customHeight="1" x14ac:dyDescent="0.2"/>
    <row r="210" s="10" customFormat="1" ht="12.95" customHeight="1" x14ac:dyDescent="0.2"/>
    <row r="211" s="10" customFormat="1" ht="12.95" customHeight="1" x14ac:dyDescent="0.2"/>
    <row r="212" s="10" customFormat="1" ht="12.95" customHeight="1" x14ac:dyDescent="0.2"/>
    <row r="213" s="10" customFormat="1" ht="12.95" customHeight="1" x14ac:dyDescent="0.2"/>
    <row r="214" s="10" customFormat="1" ht="12.95" customHeight="1" x14ac:dyDescent="0.2"/>
    <row r="215" s="10" customFormat="1" ht="12.95" customHeight="1" x14ac:dyDescent="0.2"/>
    <row r="216" s="10" customFormat="1" ht="12.95" customHeight="1" x14ac:dyDescent="0.2"/>
    <row r="217" s="10" customFormat="1" ht="12.95" customHeight="1" x14ac:dyDescent="0.2"/>
    <row r="218" s="10" customFormat="1" ht="12.95" customHeight="1" x14ac:dyDescent="0.2"/>
    <row r="219" s="10" customFormat="1" ht="12.95" customHeight="1" x14ac:dyDescent="0.2"/>
    <row r="220" s="10" customFormat="1" ht="12.95" customHeight="1" x14ac:dyDescent="0.2"/>
    <row r="221" s="10" customFormat="1" ht="12.95" customHeight="1" x14ac:dyDescent="0.2"/>
    <row r="222" s="10" customFormat="1" ht="12.95" customHeight="1" x14ac:dyDescent="0.2"/>
    <row r="223" s="10" customFormat="1" ht="12.95" customHeight="1" x14ac:dyDescent="0.2"/>
    <row r="224" s="10" customFormat="1" ht="12.95" customHeight="1" x14ac:dyDescent="0.2"/>
    <row r="225" s="10" customFormat="1" ht="12.95" customHeight="1" x14ac:dyDescent="0.2"/>
    <row r="226" s="10" customFormat="1" ht="12.95" customHeight="1" x14ac:dyDescent="0.2"/>
    <row r="227" s="10" customFormat="1" ht="12.95" customHeight="1" x14ac:dyDescent="0.2"/>
    <row r="228" s="10" customFormat="1" ht="12.95" customHeight="1" x14ac:dyDescent="0.2"/>
    <row r="229" s="10" customFormat="1" ht="12.95" customHeight="1" x14ac:dyDescent="0.2"/>
    <row r="230" s="10" customFormat="1" ht="12.95" customHeight="1" x14ac:dyDescent="0.2"/>
    <row r="231" s="10" customFormat="1" ht="12.95" customHeight="1" x14ac:dyDescent="0.2"/>
    <row r="232" s="10" customFormat="1" ht="12.95" customHeight="1" x14ac:dyDescent="0.2"/>
    <row r="233" s="10" customFormat="1" ht="12.95" customHeight="1" x14ac:dyDescent="0.2"/>
    <row r="234" s="10" customFormat="1" ht="12.95" customHeight="1" x14ac:dyDescent="0.2"/>
    <row r="235" s="10" customFormat="1" ht="12.95" customHeight="1" x14ac:dyDescent="0.2"/>
    <row r="236" s="10" customFormat="1" ht="12.95" customHeight="1" x14ac:dyDescent="0.2"/>
    <row r="237" s="10" customFormat="1" ht="12.95" customHeight="1" x14ac:dyDescent="0.2"/>
    <row r="238" s="10" customFormat="1" ht="12.95" customHeight="1" x14ac:dyDescent="0.2"/>
    <row r="239" s="10" customFormat="1" ht="12.95" customHeight="1" x14ac:dyDescent="0.2"/>
    <row r="240" s="10" customFormat="1" ht="12.95" customHeight="1" x14ac:dyDescent="0.2"/>
    <row r="241" s="10" customFormat="1" ht="12.95" customHeight="1" x14ac:dyDescent="0.2"/>
    <row r="242" s="10" customFormat="1" ht="12.95" customHeight="1" x14ac:dyDescent="0.2"/>
    <row r="243" s="10" customFormat="1" ht="12.95" customHeight="1" x14ac:dyDescent="0.2"/>
    <row r="244" s="10" customFormat="1" ht="12.95" customHeight="1" x14ac:dyDescent="0.2"/>
    <row r="245" s="10" customFormat="1" ht="12.95" customHeight="1" x14ac:dyDescent="0.2"/>
    <row r="246" s="10" customFormat="1" ht="12.95" customHeight="1" x14ac:dyDescent="0.2"/>
    <row r="247" s="10" customFormat="1" ht="12.95" customHeight="1" x14ac:dyDescent="0.2"/>
    <row r="248" s="10" customFormat="1" ht="12.95" customHeight="1" x14ac:dyDescent="0.2"/>
    <row r="249" s="10" customFormat="1" ht="12.95" customHeight="1" x14ac:dyDescent="0.2"/>
    <row r="250" s="10" customFormat="1" ht="12.95" customHeight="1" x14ac:dyDescent="0.2"/>
    <row r="251" s="10" customFormat="1" ht="12.95" customHeight="1" x14ac:dyDescent="0.2"/>
    <row r="252" s="10" customFormat="1" ht="12.95" customHeight="1" x14ac:dyDescent="0.2"/>
    <row r="253" s="10" customFormat="1" ht="12.95" customHeight="1" x14ac:dyDescent="0.2"/>
    <row r="254" s="10" customFormat="1" ht="12.95" customHeight="1" x14ac:dyDescent="0.2"/>
    <row r="255" s="10" customFormat="1" ht="12.95" customHeight="1" x14ac:dyDescent="0.2"/>
    <row r="256" s="10" customFormat="1" ht="12.95" customHeight="1" x14ac:dyDescent="0.2"/>
    <row r="257" s="10" customFormat="1" ht="12.95" customHeight="1" x14ac:dyDescent="0.2"/>
    <row r="258" s="10" customFormat="1" ht="12.95" customHeight="1" x14ac:dyDescent="0.2"/>
    <row r="259" s="10" customFormat="1" ht="12.95" customHeight="1" x14ac:dyDescent="0.2"/>
    <row r="260" s="10" customFormat="1" ht="12.95" customHeight="1" x14ac:dyDescent="0.2"/>
    <row r="261" s="10" customFormat="1" ht="12.95" customHeight="1" x14ac:dyDescent="0.2"/>
    <row r="262" s="10" customFormat="1" ht="12.95" customHeight="1" x14ac:dyDescent="0.2"/>
    <row r="263" s="10" customFormat="1" ht="12.95" customHeight="1" x14ac:dyDescent="0.2"/>
    <row r="264" s="10" customFormat="1" ht="12.95" customHeight="1" x14ac:dyDescent="0.2"/>
    <row r="265" s="10" customFormat="1" ht="12.95" customHeight="1" x14ac:dyDescent="0.2"/>
    <row r="266" s="10" customFormat="1" ht="12.95" customHeight="1" x14ac:dyDescent="0.2"/>
    <row r="267" s="10" customFormat="1" ht="12.95" customHeight="1" x14ac:dyDescent="0.2"/>
    <row r="268" s="10" customFormat="1" ht="12.95" customHeight="1" x14ac:dyDescent="0.2"/>
    <row r="269" s="10" customFormat="1" ht="12.95" customHeight="1" x14ac:dyDescent="0.2"/>
    <row r="270" s="10" customFormat="1" ht="12.95" customHeight="1" x14ac:dyDescent="0.2"/>
    <row r="271" s="10" customFormat="1" ht="12.95" customHeight="1" x14ac:dyDescent="0.2"/>
    <row r="272" s="10" customFormat="1" ht="12.95" customHeight="1" x14ac:dyDescent="0.2"/>
    <row r="273" s="10" customFormat="1" ht="12.95" customHeight="1" x14ac:dyDescent="0.2"/>
    <row r="274" s="10" customFormat="1" ht="12.95" customHeight="1" x14ac:dyDescent="0.2"/>
    <row r="275" s="10" customFormat="1" ht="12.95" customHeight="1" x14ac:dyDescent="0.2"/>
    <row r="276" s="10" customFormat="1" ht="12.95" customHeight="1" x14ac:dyDescent="0.2"/>
    <row r="277" s="10" customFormat="1" ht="12.95" customHeight="1" x14ac:dyDescent="0.2"/>
    <row r="278" s="10" customFormat="1" ht="12.95" customHeight="1" x14ac:dyDescent="0.2"/>
    <row r="279" s="10" customFormat="1" ht="12.95" customHeight="1" x14ac:dyDescent="0.2"/>
    <row r="280" s="10" customFormat="1" ht="12.95" customHeight="1" x14ac:dyDescent="0.2"/>
    <row r="281" s="10" customFormat="1" ht="12.95" customHeight="1" x14ac:dyDescent="0.2"/>
    <row r="282" s="10" customFormat="1" ht="12.95" customHeight="1" x14ac:dyDescent="0.2"/>
    <row r="283" s="10" customFormat="1" ht="12.95" customHeight="1" x14ac:dyDescent="0.2"/>
    <row r="284" s="10" customFormat="1" ht="12.95" customHeight="1" x14ac:dyDescent="0.2"/>
    <row r="285" s="10" customFormat="1" ht="12.95" customHeight="1" x14ac:dyDescent="0.2"/>
    <row r="286" s="10" customFormat="1" ht="12.95" customHeight="1" x14ac:dyDescent="0.2"/>
    <row r="287" s="10" customFormat="1" ht="12.95" customHeight="1" x14ac:dyDescent="0.2"/>
    <row r="288" s="10" customFormat="1" ht="12.95" customHeight="1" x14ac:dyDescent="0.2"/>
    <row r="289" s="10" customFormat="1" ht="12.95" customHeight="1" x14ac:dyDescent="0.2"/>
    <row r="290" s="10" customFormat="1" ht="12.95" customHeight="1" x14ac:dyDescent="0.2"/>
    <row r="291" s="10" customFormat="1" ht="12.95" customHeight="1" x14ac:dyDescent="0.2"/>
    <row r="292" s="10" customFormat="1" ht="12.95" customHeight="1" x14ac:dyDescent="0.2"/>
    <row r="293" s="10" customFormat="1" ht="12.95" customHeight="1" x14ac:dyDescent="0.2"/>
    <row r="294" s="10" customFormat="1" ht="12.95" customHeight="1" x14ac:dyDescent="0.2"/>
    <row r="295" s="10" customFormat="1" ht="12.95" customHeight="1" x14ac:dyDescent="0.2"/>
    <row r="296" s="10" customFormat="1" ht="12.95" customHeight="1" x14ac:dyDescent="0.2"/>
    <row r="297" s="10" customFormat="1" ht="12.95" customHeight="1" x14ac:dyDescent="0.2"/>
    <row r="298" s="10" customFormat="1" ht="12.95" customHeight="1" x14ac:dyDescent="0.2"/>
    <row r="299" s="10" customFormat="1" ht="12.95" customHeight="1" x14ac:dyDescent="0.2"/>
    <row r="300" s="10" customFormat="1" ht="12.95" customHeight="1" x14ac:dyDescent="0.2"/>
    <row r="301" s="10" customFormat="1" ht="12.95" customHeight="1" x14ac:dyDescent="0.2"/>
    <row r="302" s="10" customFormat="1" ht="12.95" customHeight="1" x14ac:dyDescent="0.2"/>
    <row r="303" s="10" customFormat="1" ht="12.95" customHeight="1" x14ac:dyDescent="0.2"/>
    <row r="304" s="10" customFormat="1" ht="12.95" customHeight="1" x14ac:dyDescent="0.2"/>
    <row r="305" s="10" customFormat="1" ht="12.95" customHeight="1" x14ac:dyDescent="0.2"/>
    <row r="306" s="10" customFormat="1" ht="12.95" customHeight="1" x14ac:dyDescent="0.2"/>
    <row r="307" s="10" customFormat="1" ht="12.95" customHeight="1" x14ac:dyDescent="0.2"/>
    <row r="308" s="10" customFormat="1" ht="12.95" customHeight="1" x14ac:dyDescent="0.2"/>
    <row r="309" s="10" customFormat="1" ht="12.95" customHeight="1" x14ac:dyDescent="0.2"/>
    <row r="310" s="10" customFormat="1" ht="12.95" customHeight="1" x14ac:dyDescent="0.2"/>
    <row r="311" s="10" customFormat="1" ht="12.95" customHeight="1" x14ac:dyDescent="0.2"/>
    <row r="312" s="10" customFormat="1" ht="12.95" customHeight="1" x14ac:dyDescent="0.2"/>
    <row r="313" s="10" customFormat="1" ht="12.95" customHeight="1" x14ac:dyDescent="0.2"/>
    <row r="314" s="10" customFormat="1" ht="12.95" customHeight="1" x14ac:dyDescent="0.2"/>
    <row r="315" s="10" customFormat="1" ht="12.95" customHeight="1" x14ac:dyDescent="0.2"/>
    <row r="316" s="10" customFormat="1" ht="12.95" customHeight="1" x14ac:dyDescent="0.2"/>
    <row r="317" s="10" customFormat="1" ht="12.95" customHeight="1" x14ac:dyDescent="0.2"/>
    <row r="318" s="10" customFormat="1" ht="12.95" customHeight="1" x14ac:dyDescent="0.2"/>
    <row r="319" s="10" customFormat="1" ht="12.95" customHeight="1" x14ac:dyDescent="0.2"/>
    <row r="320" s="10" customFormat="1" ht="12.95" customHeight="1" x14ac:dyDescent="0.2"/>
    <row r="321" s="10" customFormat="1" ht="12.95" customHeight="1" x14ac:dyDescent="0.2"/>
    <row r="322" s="10" customFormat="1" ht="12.95" customHeight="1" x14ac:dyDescent="0.2"/>
    <row r="323" s="10" customFormat="1" ht="12.95" customHeight="1" x14ac:dyDescent="0.2"/>
    <row r="324" s="10" customFormat="1" ht="12.95" customHeight="1" x14ac:dyDescent="0.2"/>
    <row r="325" s="10" customFormat="1" ht="12.95" customHeight="1" x14ac:dyDescent="0.2"/>
    <row r="326" s="10" customFormat="1" ht="12.95" customHeight="1" x14ac:dyDescent="0.2"/>
    <row r="327" s="10" customFormat="1" ht="12.95" customHeight="1" x14ac:dyDescent="0.2"/>
    <row r="328" s="10" customFormat="1" ht="12.95" customHeight="1" x14ac:dyDescent="0.2"/>
    <row r="329" s="10" customFormat="1" ht="12.95" customHeight="1" x14ac:dyDescent="0.2"/>
    <row r="330" s="10" customFormat="1" ht="12.95" customHeight="1" x14ac:dyDescent="0.2"/>
    <row r="331" s="10" customFormat="1" ht="12.95" customHeight="1" x14ac:dyDescent="0.2"/>
    <row r="332" s="10" customFormat="1" ht="12.95" customHeight="1" x14ac:dyDescent="0.2"/>
    <row r="333" s="10" customFormat="1" ht="12.95" customHeight="1" x14ac:dyDescent="0.2"/>
    <row r="334" s="10" customFormat="1" ht="12.95" customHeight="1" x14ac:dyDescent="0.2"/>
    <row r="335" s="10" customFormat="1" ht="12.95" customHeight="1" x14ac:dyDescent="0.2"/>
    <row r="336" s="10" customFormat="1" ht="12.95" customHeight="1" x14ac:dyDescent="0.2"/>
    <row r="337" s="10" customFormat="1" ht="12.95" customHeight="1" x14ac:dyDescent="0.2"/>
    <row r="338" s="10" customFormat="1" ht="12.95" customHeight="1" x14ac:dyDescent="0.2"/>
    <row r="339" s="10" customFormat="1" ht="12.95" customHeight="1" x14ac:dyDescent="0.2"/>
    <row r="340" s="10" customFormat="1" ht="12.95" customHeight="1" x14ac:dyDescent="0.2"/>
    <row r="341" s="10" customFormat="1" ht="12.95" customHeight="1" x14ac:dyDescent="0.2"/>
    <row r="342" s="10" customFormat="1" ht="12.95" customHeight="1" x14ac:dyDescent="0.2"/>
    <row r="343" s="10" customFormat="1" ht="12.95" customHeight="1" x14ac:dyDescent="0.2"/>
    <row r="344" s="10" customFormat="1" ht="12.95" customHeight="1" x14ac:dyDescent="0.2"/>
    <row r="345" s="10" customFormat="1" ht="12.95" customHeight="1" x14ac:dyDescent="0.2"/>
    <row r="346" s="10" customFormat="1" ht="12.95" customHeight="1" x14ac:dyDescent="0.2"/>
    <row r="347" s="10" customFormat="1" ht="12.95" customHeight="1" x14ac:dyDescent="0.2"/>
    <row r="348" s="10" customFormat="1" ht="12.95" customHeight="1" x14ac:dyDescent="0.2"/>
    <row r="349" s="10" customFormat="1" ht="12.95" customHeight="1" x14ac:dyDescent="0.2"/>
    <row r="350" s="10" customFormat="1" ht="12.95" customHeight="1" x14ac:dyDescent="0.2"/>
    <row r="351" s="10" customFormat="1" ht="12.95" customHeight="1" x14ac:dyDescent="0.2"/>
    <row r="352" s="10" customFormat="1" ht="12.95" customHeight="1" x14ac:dyDescent="0.2"/>
    <row r="353" s="10" customFormat="1" ht="12.95" customHeight="1" x14ac:dyDescent="0.2"/>
    <row r="354" s="10" customFormat="1" ht="12.95" customHeight="1" x14ac:dyDescent="0.2"/>
    <row r="355" s="10" customFormat="1" ht="12.95" customHeight="1" x14ac:dyDescent="0.2"/>
    <row r="356" s="10" customFormat="1" ht="12.95" customHeight="1" x14ac:dyDescent="0.2"/>
    <row r="357" s="10" customFormat="1" ht="12.95" customHeight="1" x14ac:dyDescent="0.2"/>
    <row r="358" s="10" customFormat="1" ht="12.95" customHeight="1" x14ac:dyDescent="0.2"/>
    <row r="359" s="10" customFormat="1" ht="12.95" customHeight="1" x14ac:dyDescent="0.2"/>
    <row r="360" s="10" customFormat="1" ht="12.95" customHeight="1" x14ac:dyDescent="0.2"/>
    <row r="361" s="10" customFormat="1" ht="12.95" customHeight="1" x14ac:dyDescent="0.2"/>
    <row r="362" s="10" customFormat="1" ht="12.95" customHeight="1" x14ac:dyDescent="0.2"/>
    <row r="363" s="10" customFormat="1" ht="12.95" customHeight="1" x14ac:dyDescent="0.2"/>
    <row r="364" s="10" customFormat="1" ht="12.95" customHeight="1" x14ac:dyDescent="0.2"/>
    <row r="365" s="10" customFormat="1" ht="12.95" customHeight="1" x14ac:dyDescent="0.2"/>
    <row r="366" s="10" customFormat="1" ht="12.95" customHeight="1" x14ac:dyDescent="0.2"/>
    <row r="367" s="10" customFormat="1" ht="12.95" customHeight="1" x14ac:dyDescent="0.2"/>
    <row r="368" s="10" customFormat="1" ht="12.95" customHeight="1" x14ac:dyDescent="0.2"/>
    <row r="369" s="10" customFormat="1" ht="12.95" customHeight="1" x14ac:dyDescent="0.2"/>
    <row r="370" s="10" customFormat="1" ht="12.95" customHeight="1" x14ac:dyDescent="0.2"/>
    <row r="371" s="10" customFormat="1" ht="12.95" customHeight="1" x14ac:dyDescent="0.2"/>
    <row r="372" s="10" customFormat="1" ht="12.95" customHeight="1" x14ac:dyDescent="0.2"/>
    <row r="373" s="10" customFormat="1" ht="12.95" customHeight="1" x14ac:dyDescent="0.2"/>
    <row r="374" s="10" customFormat="1" ht="12.95" customHeight="1" x14ac:dyDescent="0.2"/>
    <row r="375" s="10" customFormat="1" ht="12.95" customHeight="1" x14ac:dyDescent="0.2"/>
    <row r="376" s="10" customFormat="1" ht="12.95" customHeight="1" x14ac:dyDescent="0.2"/>
    <row r="377" s="10" customFormat="1" ht="12.95" customHeight="1" x14ac:dyDescent="0.2"/>
    <row r="378" s="10" customFormat="1" ht="12.95" customHeight="1" x14ac:dyDescent="0.2"/>
    <row r="379" s="10" customFormat="1" ht="12.95" customHeight="1" x14ac:dyDescent="0.2"/>
    <row r="380" s="10" customFormat="1" ht="12.95" customHeight="1" x14ac:dyDescent="0.2"/>
    <row r="381" s="10" customFormat="1" ht="12.95" customHeight="1" x14ac:dyDescent="0.2"/>
    <row r="382" s="10" customFormat="1" ht="12.95" customHeight="1" x14ac:dyDescent="0.2"/>
    <row r="383" s="10" customFormat="1" ht="12.95" customHeight="1" x14ac:dyDescent="0.2"/>
    <row r="384" s="10" customFormat="1" ht="12.95" customHeight="1" x14ac:dyDescent="0.2"/>
    <row r="385" s="10" customFormat="1" ht="12.95" customHeight="1" x14ac:dyDescent="0.2"/>
    <row r="386" s="10" customFormat="1" ht="12.95" customHeight="1" x14ac:dyDescent="0.2"/>
    <row r="387" s="10" customFormat="1" ht="12.95" customHeight="1" x14ac:dyDescent="0.2"/>
    <row r="388" s="10" customFormat="1" ht="12.95" customHeight="1" x14ac:dyDescent="0.2"/>
    <row r="389" s="10" customFormat="1" ht="12.95" customHeight="1" x14ac:dyDescent="0.2"/>
    <row r="390" s="10" customFormat="1" ht="12.95" customHeight="1" x14ac:dyDescent="0.2"/>
    <row r="391" s="10" customFormat="1" ht="12.95" customHeight="1" x14ac:dyDescent="0.2"/>
    <row r="392" s="10" customFormat="1" ht="12.95" customHeight="1" x14ac:dyDescent="0.2"/>
    <row r="393" s="10" customFormat="1" ht="12.95" customHeight="1" x14ac:dyDescent="0.2"/>
    <row r="394" s="10" customFormat="1" ht="12.95" customHeight="1" x14ac:dyDescent="0.2"/>
    <row r="395" s="10" customFormat="1" ht="12.95" customHeight="1" x14ac:dyDescent="0.2"/>
    <row r="396" s="10" customFormat="1" ht="12.95" customHeight="1" x14ac:dyDescent="0.2"/>
    <row r="397" s="10" customFormat="1" ht="12.95" customHeight="1" x14ac:dyDescent="0.2"/>
    <row r="398" s="10" customFormat="1" ht="12.95" customHeight="1" x14ac:dyDescent="0.2"/>
    <row r="399" s="10" customFormat="1" ht="12.95" customHeight="1" x14ac:dyDescent="0.2"/>
    <row r="400" s="10" customFormat="1" ht="12.95" customHeight="1" x14ac:dyDescent="0.2"/>
    <row r="401" s="10" customFormat="1" ht="12.95" customHeight="1" x14ac:dyDescent="0.2"/>
    <row r="402" s="10" customFormat="1" ht="12.95" customHeight="1" x14ac:dyDescent="0.2"/>
    <row r="403" s="10" customFormat="1" ht="12.95" customHeight="1" x14ac:dyDescent="0.2"/>
    <row r="404" s="10" customFormat="1" ht="12.95" customHeight="1" x14ac:dyDescent="0.2"/>
    <row r="405" s="10" customFormat="1" ht="12.95" customHeight="1" x14ac:dyDescent="0.2"/>
    <row r="406" s="10" customFormat="1" ht="12.95" customHeight="1" x14ac:dyDescent="0.2"/>
    <row r="407" s="10" customFormat="1" ht="12.95" customHeight="1" x14ac:dyDescent="0.2"/>
    <row r="408" s="10" customFormat="1" ht="12.95" customHeight="1" x14ac:dyDescent="0.2"/>
    <row r="409" s="10" customFormat="1" ht="12.95" customHeight="1" x14ac:dyDescent="0.2"/>
    <row r="410" s="10" customFormat="1" ht="12.95" customHeight="1" x14ac:dyDescent="0.2"/>
    <row r="411" s="10" customFormat="1" ht="12.95" customHeight="1" x14ac:dyDescent="0.2"/>
    <row r="412" s="10" customFormat="1" ht="12.95" customHeight="1" x14ac:dyDescent="0.2"/>
    <row r="413" s="10" customFormat="1" ht="12.95" customHeight="1" x14ac:dyDescent="0.2"/>
    <row r="414" s="10" customFormat="1" ht="12.95" customHeight="1" x14ac:dyDescent="0.2"/>
    <row r="415" s="10" customFormat="1" ht="12.95" customHeight="1" x14ac:dyDescent="0.2"/>
    <row r="416" s="10" customFormat="1" ht="12.95" customHeight="1" x14ac:dyDescent="0.2"/>
    <row r="417" s="10" customFormat="1" ht="12.95" customHeight="1" x14ac:dyDescent="0.2"/>
    <row r="418" s="10" customFormat="1" ht="12.95" customHeight="1" x14ac:dyDescent="0.2"/>
    <row r="419" s="10" customFormat="1" ht="12.95" customHeight="1" x14ac:dyDescent="0.2"/>
    <row r="420" s="10" customFormat="1" ht="12.95" customHeight="1" x14ac:dyDescent="0.2"/>
    <row r="421" s="10" customFormat="1" ht="12.95" customHeight="1" x14ac:dyDescent="0.2"/>
    <row r="422" s="10" customFormat="1" ht="12.95" customHeight="1" x14ac:dyDescent="0.2"/>
    <row r="423" s="10" customFormat="1" ht="12.95" customHeight="1" x14ac:dyDescent="0.2"/>
    <row r="424" s="10" customFormat="1" ht="12.95" customHeight="1" x14ac:dyDescent="0.2"/>
    <row r="425" s="10" customFormat="1" ht="12.95" customHeight="1" x14ac:dyDescent="0.2"/>
    <row r="426" s="10" customFormat="1" ht="12.95" customHeight="1" x14ac:dyDescent="0.2"/>
    <row r="427" s="10" customFormat="1" ht="12.95" customHeight="1" x14ac:dyDescent="0.2"/>
    <row r="428" s="10" customFormat="1" ht="12.95" customHeight="1" x14ac:dyDescent="0.2"/>
    <row r="429" s="10" customFormat="1" ht="12.95" customHeight="1" x14ac:dyDescent="0.2"/>
    <row r="430" s="10" customFormat="1" ht="12.95" customHeight="1" x14ac:dyDescent="0.2"/>
    <row r="431" s="10" customFormat="1" ht="12.95" customHeight="1" x14ac:dyDescent="0.2"/>
    <row r="432" s="10" customFormat="1" ht="12.95" customHeight="1" x14ac:dyDescent="0.2"/>
    <row r="433" s="10" customFormat="1" ht="12.95" customHeight="1" x14ac:dyDescent="0.2"/>
    <row r="434" s="10" customFormat="1" ht="12.95" customHeight="1" x14ac:dyDescent="0.2"/>
    <row r="435" s="10" customFormat="1" ht="12.95" customHeight="1" x14ac:dyDescent="0.2"/>
    <row r="436" s="10" customFormat="1" ht="12.95" customHeight="1" x14ac:dyDescent="0.2"/>
    <row r="437" s="10" customFormat="1" ht="12.95" customHeight="1" x14ac:dyDescent="0.2"/>
    <row r="438" s="10" customFormat="1" ht="12.95" customHeight="1" x14ac:dyDescent="0.2"/>
    <row r="439" s="10" customFormat="1" ht="12.95" customHeight="1" x14ac:dyDescent="0.2"/>
    <row r="440" s="10" customFormat="1" ht="12.95" customHeight="1" x14ac:dyDescent="0.2"/>
    <row r="441" s="10" customFormat="1" ht="12.95" customHeight="1" x14ac:dyDescent="0.2"/>
    <row r="442" s="10" customFormat="1" ht="12.95" customHeight="1" x14ac:dyDescent="0.2"/>
    <row r="443" s="10" customFormat="1" ht="12.95" customHeight="1" x14ac:dyDescent="0.2"/>
    <row r="444" s="10" customFormat="1" ht="12.95" customHeight="1" x14ac:dyDescent="0.2"/>
    <row r="445" s="10" customFormat="1" ht="12.95" customHeight="1" x14ac:dyDescent="0.2"/>
    <row r="446" s="10" customFormat="1" ht="12.95" customHeight="1" x14ac:dyDescent="0.2"/>
    <row r="447" s="10" customFormat="1" ht="12.95" customHeight="1" x14ac:dyDescent="0.2"/>
    <row r="448" s="10" customFormat="1" ht="12.95" customHeight="1" x14ac:dyDescent="0.2"/>
    <row r="449" s="10" customFormat="1" ht="12.95" customHeight="1" x14ac:dyDescent="0.2"/>
    <row r="450" s="10" customFormat="1" ht="12.95" customHeight="1" x14ac:dyDescent="0.2"/>
    <row r="451" s="10" customFormat="1" ht="12.95" customHeight="1" x14ac:dyDescent="0.2"/>
    <row r="452" s="10" customFormat="1" ht="12.95" customHeight="1" x14ac:dyDescent="0.2"/>
    <row r="453" s="10" customFormat="1" ht="12.95" customHeight="1" x14ac:dyDescent="0.2"/>
    <row r="454" s="10" customFormat="1" ht="12.95" customHeight="1" x14ac:dyDescent="0.2"/>
    <row r="455" s="10" customFormat="1" ht="12.95" customHeight="1" x14ac:dyDescent="0.2"/>
    <row r="456" s="10" customFormat="1" ht="12.95" customHeight="1" x14ac:dyDescent="0.2"/>
    <row r="457" s="10" customFormat="1" ht="12.95" customHeight="1" x14ac:dyDescent="0.2"/>
    <row r="458" s="10" customFormat="1" ht="12.95" customHeight="1" x14ac:dyDescent="0.2"/>
    <row r="459" s="10" customFormat="1" ht="12.95" customHeight="1" x14ac:dyDescent="0.2"/>
    <row r="460" s="10" customFormat="1" ht="12.95" customHeight="1" x14ac:dyDescent="0.2"/>
    <row r="461" s="10" customFormat="1" ht="12.95" customHeight="1" x14ac:dyDescent="0.2"/>
    <row r="462" s="10" customFormat="1" ht="12.95" customHeight="1" x14ac:dyDescent="0.2"/>
    <row r="463" s="10" customFormat="1" ht="12.95" customHeight="1" x14ac:dyDescent="0.2"/>
    <row r="464" s="10" customFormat="1" ht="12.95" customHeight="1" x14ac:dyDescent="0.2"/>
    <row r="465" s="10" customFormat="1" ht="12.95" customHeight="1" x14ac:dyDescent="0.2"/>
    <row r="466" s="10" customFormat="1" ht="12.95" customHeight="1" x14ac:dyDescent="0.2"/>
    <row r="467" s="10" customFormat="1" ht="12.95" customHeight="1" x14ac:dyDescent="0.2"/>
    <row r="468" s="10" customFormat="1" ht="12.95" customHeight="1" x14ac:dyDescent="0.2"/>
    <row r="469" s="10" customFormat="1" ht="12.95" customHeight="1" x14ac:dyDescent="0.2"/>
    <row r="470" s="10" customFormat="1" ht="12.95" customHeight="1" x14ac:dyDescent="0.2"/>
    <row r="471" s="10" customFormat="1" ht="12.95" customHeight="1" x14ac:dyDescent="0.2"/>
    <row r="472" s="10" customFormat="1" ht="12.95" customHeight="1" x14ac:dyDescent="0.2"/>
    <row r="473" s="10" customFormat="1" ht="12.95" customHeight="1" x14ac:dyDescent="0.2"/>
    <row r="474" s="10" customFormat="1" ht="12.95" customHeight="1" x14ac:dyDescent="0.2"/>
    <row r="475" s="10" customFormat="1" ht="12.95" customHeight="1" x14ac:dyDescent="0.2"/>
    <row r="476" s="10" customFormat="1" ht="12.95" customHeight="1" x14ac:dyDescent="0.2"/>
    <row r="477" s="10" customFormat="1" ht="12.95" customHeight="1" x14ac:dyDescent="0.2"/>
    <row r="478" s="10" customFormat="1" ht="12.95" customHeight="1" x14ac:dyDescent="0.2"/>
    <row r="479" s="10" customFormat="1" ht="12.95" customHeight="1" x14ac:dyDescent="0.2"/>
    <row r="480" s="10" customFormat="1" ht="12.95" customHeight="1" x14ac:dyDescent="0.2"/>
    <row r="481" s="10" customFormat="1" ht="12.95" customHeight="1" x14ac:dyDescent="0.2"/>
    <row r="482" s="10" customFormat="1" ht="12.95" customHeight="1" x14ac:dyDescent="0.2"/>
    <row r="483" s="10" customFormat="1" ht="12.95" customHeight="1" x14ac:dyDescent="0.2"/>
    <row r="484" s="10" customFormat="1" ht="12.95" customHeight="1" x14ac:dyDescent="0.2"/>
    <row r="485" s="10" customFormat="1" ht="12.95" customHeight="1" x14ac:dyDescent="0.2"/>
    <row r="486" s="10" customFormat="1" ht="12.95" customHeight="1" x14ac:dyDescent="0.2"/>
    <row r="487" s="10" customFormat="1" ht="12.95" customHeight="1" x14ac:dyDescent="0.2"/>
    <row r="488" s="10" customFormat="1" ht="12.95" customHeight="1" x14ac:dyDescent="0.2"/>
    <row r="489" s="10" customFormat="1" ht="12.95" customHeight="1" x14ac:dyDescent="0.2"/>
    <row r="490" s="10" customFormat="1" ht="12.95" customHeight="1" x14ac:dyDescent="0.2"/>
    <row r="491" s="10" customFormat="1" ht="12.95" customHeight="1" x14ac:dyDescent="0.2"/>
    <row r="492" s="10" customFormat="1" ht="12.95" customHeight="1" x14ac:dyDescent="0.2"/>
    <row r="493" s="10" customFormat="1" ht="12.95" customHeight="1" x14ac:dyDescent="0.2"/>
    <row r="494" s="10" customFormat="1" ht="12.95" customHeight="1" x14ac:dyDescent="0.2"/>
    <row r="495" s="10" customFormat="1" ht="12.95" customHeight="1" x14ac:dyDescent="0.2"/>
    <row r="496" s="10" customFormat="1" ht="12.95" customHeight="1" x14ac:dyDescent="0.2"/>
    <row r="497" s="10" customFormat="1" ht="12.95" customHeight="1" x14ac:dyDescent="0.2"/>
    <row r="498" s="10" customFormat="1" ht="12.95" customHeight="1" x14ac:dyDescent="0.2"/>
    <row r="499" s="10" customFormat="1" ht="12.95" customHeight="1" x14ac:dyDescent="0.2"/>
    <row r="500" s="10" customFormat="1" ht="12.95" customHeight="1" x14ac:dyDescent="0.2"/>
    <row r="501" s="10" customFormat="1" ht="12.95" customHeight="1" x14ac:dyDescent="0.2"/>
    <row r="502" s="10" customFormat="1" ht="12.95" customHeight="1" x14ac:dyDescent="0.2"/>
    <row r="503" s="10" customFormat="1" ht="12.95" customHeight="1" x14ac:dyDescent="0.2"/>
    <row r="504" s="10" customFormat="1" ht="12.95" customHeight="1" x14ac:dyDescent="0.2"/>
    <row r="505" s="10" customFormat="1" ht="12.95" customHeight="1" x14ac:dyDescent="0.2"/>
    <row r="506" s="10" customFormat="1" ht="12.95" customHeight="1" x14ac:dyDescent="0.2"/>
    <row r="507" s="10" customFormat="1" ht="12.95" customHeight="1" x14ac:dyDescent="0.2"/>
    <row r="508" s="10" customFormat="1" ht="12.95" customHeight="1" x14ac:dyDescent="0.2"/>
    <row r="509" s="10" customFormat="1" ht="12.95" customHeight="1" x14ac:dyDescent="0.2"/>
    <row r="510" s="10" customFormat="1" ht="12.95" customHeight="1" x14ac:dyDescent="0.2"/>
    <row r="511" s="10" customFormat="1" ht="12.95" customHeight="1" x14ac:dyDescent="0.2"/>
    <row r="512" s="10" customFormat="1" ht="12.95" customHeight="1" x14ac:dyDescent="0.2"/>
    <row r="513" s="10" customFormat="1" ht="12.95" customHeight="1" x14ac:dyDescent="0.2"/>
    <row r="514" s="10" customFormat="1" ht="12.95" customHeight="1" x14ac:dyDescent="0.2"/>
    <row r="515" s="10" customFormat="1" ht="12.95" customHeight="1" x14ac:dyDescent="0.2"/>
    <row r="516" s="10" customFormat="1" ht="12.95" customHeight="1" x14ac:dyDescent="0.2"/>
    <row r="517" s="10" customFormat="1" ht="12.95" customHeight="1" x14ac:dyDescent="0.2"/>
    <row r="518" s="10" customFormat="1" ht="12.95" customHeight="1" x14ac:dyDescent="0.2"/>
    <row r="519" s="10" customFormat="1" ht="12.95" customHeight="1" x14ac:dyDescent="0.2"/>
    <row r="520" s="10" customFormat="1" ht="12.95" customHeight="1" x14ac:dyDescent="0.2"/>
    <row r="521" s="10" customFormat="1" ht="12.95" customHeight="1" x14ac:dyDescent="0.2"/>
    <row r="522" s="10" customFormat="1" ht="12.95" customHeight="1" x14ac:dyDescent="0.2"/>
    <row r="523" s="10" customFormat="1" ht="12.95" customHeight="1" x14ac:dyDescent="0.2"/>
    <row r="524" s="10" customFormat="1" ht="12.95" customHeight="1" x14ac:dyDescent="0.2"/>
    <row r="525" s="10" customFormat="1" ht="12.95" customHeight="1" x14ac:dyDescent="0.2"/>
    <row r="526" s="10" customFormat="1" ht="12.95" customHeight="1" x14ac:dyDescent="0.2"/>
    <row r="527" s="10" customFormat="1" ht="12.95" customHeight="1" x14ac:dyDescent="0.2"/>
    <row r="528" s="10" customFormat="1" ht="12.95" customHeight="1" x14ac:dyDescent="0.2"/>
    <row r="529" s="10" customFormat="1" ht="12.95" customHeight="1" x14ac:dyDescent="0.2"/>
    <row r="530" s="10" customFormat="1" ht="12.95" customHeight="1" x14ac:dyDescent="0.2"/>
    <row r="531" s="10" customFormat="1" ht="12.95" customHeight="1" x14ac:dyDescent="0.2"/>
    <row r="532" s="10" customFormat="1" ht="12.95" customHeight="1" x14ac:dyDescent="0.2"/>
    <row r="533" s="10" customFormat="1" ht="12.95" customHeight="1" x14ac:dyDescent="0.2"/>
    <row r="534" s="10" customFormat="1" ht="12.95" customHeight="1" x14ac:dyDescent="0.2"/>
    <row r="535" s="10" customFormat="1" ht="12.95" customHeight="1" x14ac:dyDescent="0.2"/>
    <row r="536" s="10" customFormat="1" ht="12.95" customHeight="1" x14ac:dyDescent="0.2"/>
    <row r="537" s="10" customFormat="1" ht="12.95" customHeight="1" x14ac:dyDescent="0.2"/>
    <row r="538" s="10" customFormat="1" ht="12.95" customHeight="1" x14ac:dyDescent="0.2"/>
    <row r="539" s="10" customFormat="1" ht="12.95" customHeight="1" x14ac:dyDescent="0.2"/>
    <row r="540" s="10" customFormat="1" ht="12.95" customHeight="1" x14ac:dyDescent="0.2"/>
    <row r="541" s="10" customFormat="1" ht="12.95" customHeight="1" x14ac:dyDescent="0.2"/>
    <row r="542" s="10" customFormat="1" ht="12.95" customHeight="1" x14ac:dyDescent="0.2"/>
    <row r="543" s="10" customFormat="1" ht="12.95" customHeight="1" x14ac:dyDescent="0.2"/>
    <row r="544" s="10" customFormat="1" ht="12.95" customHeight="1" x14ac:dyDescent="0.2"/>
    <row r="545" s="10" customFormat="1" ht="12.95" customHeight="1" x14ac:dyDescent="0.2"/>
    <row r="546" s="10" customFormat="1" ht="12.95" customHeight="1" x14ac:dyDescent="0.2"/>
    <row r="547" s="10" customFormat="1" ht="12.95" customHeight="1" x14ac:dyDescent="0.2"/>
    <row r="548" s="10" customFormat="1" ht="12.95" customHeight="1" x14ac:dyDescent="0.2"/>
    <row r="549" s="10" customFormat="1" ht="12.95" customHeight="1" x14ac:dyDescent="0.2"/>
    <row r="550" s="10" customFormat="1" ht="12.95" customHeight="1" x14ac:dyDescent="0.2"/>
    <row r="551" s="10" customFormat="1" ht="12.95" customHeight="1" x14ac:dyDescent="0.2"/>
    <row r="552" s="10" customFormat="1" ht="12.95" customHeight="1" x14ac:dyDescent="0.2"/>
    <row r="553" s="10" customFormat="1" ht="12.95" customHeight="1" x14ac:dyDescent="0.2"/>
    <row r="554" s="10" customFormat="1" ht="12.95" customHeight="1" x14ac:dyDescent="0.2"/>
    <row r="555" s="10" customFormat="1" ht="12.95" customHeight="1" x14ac:dyDescent="0.2"/>
    <row r="556" s="10" customFormat="1" ht="12.95" customHeight="1" x14ac:dyDescent="0.2"/>
    <row r="557" s="10" customFormat="1" ht="12.95" customHeight="1" x14ac:dyDescent="0.2"/>
    <row r="558" s="10" customFormat="1" ht="12.95" customHeight="1" x14ac:dyDescent="0.2"/>
    <row r="559" s="10" customFormat="1" ht="12.95" customHeight="1" x14ac:dyDescent="0.2"/>
    <row r="560" s="10" customFormat="1" ht="12.95" customHeight="1" x14ac:dyDescent="0.2"/>
    <row r="561" s="10" customFormat="1" ht="12.95" customHeight="1" x14ac:dyDescent="0.2"/>
    <row r="562" s="10" customFormat="1" ht="12.95" customHeight="1" x14ac:dyDescent="0.2"/>
    <row r="563" s="10" customFormat="1" ht="12.95" customHeight="1" x14ac:dyDescent="0.2"/>
    <row r="564" s="10" customFormat="1" ht="12.95" customHeight="1" x14ac:dyDescent="0.2"/>
    <row r="565" s="10" customFormat="1" ht="12.95" customHeight="1" x14ac:dyDescent="0.2"/>
    <row r="566" s="10" customFormat="1" ht="12.95" customHeight="1" x14ac:dyDescent="0.2"/>
    <row r="567" s="10" customFormat="1" ht="12.95" customHeight="1" x14ac:dyDescent="0.2"/>
    <row r="568" s="10" customFormat="1" ht="12.95" customHeight="1" x14ac:dyDescent="0.2"/>
    <row r="569" s="10" customFormat="1" ht="12.95" customHeight="1" x14ac:dyDescent="0.2"/>
    <row r="570" s="10" customFormat="1" ht="12.95" customHeight="1" x14ac:dyDescent="0.2"/>
    <row r="571" s="10" customFormat="1" ht="12.95" customHeight="1" x14ac:dyDescent="0.2"/>
    <row r="572" s="10" customFormat="1" ht="12.95" customHeight="1" x14ac:dyDescent="0.2"/>
    <row r="573" s="10" customFormat="1" ht="12.95" customHeight="1" x14ac:dyDescent="0.2"/>
    <row r="574" s="10" customFormat="1" ht="12.95" customHeight="1" x14ac:dyDescent="0.2"/>
    <row r="575" s="10" customFormat="1" ht="12.95" customHeight="1" x14ac:dyDescent="0.2"/>
    <row r="576" s="10" customFormat="1" ht="12.95" customHeight="1" x14ac:dyDescent="0.2"/>
    <row r="577" s="10" customFormat="1" ht="12.95" customHeight="1" x14ac:dyDescent="0.2"/>
    <row r="578" s="10" customFormat="1" ht="12.95" customHeight="1" x14ac:dyDescent="0.2"/>
    <row r="579" s="10" customFormat="1" ht="12.95" customHeight="1" x14ac:dyDescent="0.2"/>
    <row r="580" s="10" customFormat="1" ht="12.95" customHeight="1" x14ac:dyDescent="0.2"/>
    <row r="581" s="10" customFormat="1" ht="12.95" customHeight="1" x14ac:dyDescent="0.2"/>
    <row r="582" s="10" customFormat="1" ht="12.95" customHeight="1" x14ac:dyDescent="0.2"/>
    <row r="583" s="10" customFormat="1" ht="12.95" customHeight="1" x14ac:dyDescent="0.2"/>
    <row r="584" s="10" customFormat="1" ht="12.95" customHeight="1" x14ac:dyDescent="0.2"/>
    <row r="585" s="10" customFormat="1" ht="12.95" customHeight="1" x14ac:dyDescent="0.2"/>
    <row r="586" s="10" customFormat="1" ht="12.95" customHeight="1" x14ac:dyDescent="0.2"/>
    <row r="587" s="10" customFormat="1" ht="12.95" customHeight="1" x14ac:dyDescent="0.2"/>
    <row r="588" s="10" customFormat="1" ht="12.95" customHeight="1" x14ac:dyDescent="0.2"/>
    <row r="589" s="10" customFormat="1" ht="12.95" customHeight="1" x14ac:dyDescent="0.2"/>
    <row r="590" s="10" customFormat="1" ht="12.95" customHeight="1" x14ac:dyDescent="0.2"/>
    <row r="591" s="10" customFormat="1" ht="12.95" customHeight="1" x14ac:dyDescent="0.2"/>
    <row r="592" s="10" customFormat="1" ht="12.95" customHeight="1" x14ac:dyDescent="0.2"/>
    <row r="593" s="10" customFormat="1" ht="12.95" customHeight="1" x14ac:dyDescent="0.2"/>
    <row r="594" s="10" customFormat="1" ht="12.95" customHeight="1" x14ac:dyDescent="0.2"/>
    <row r="595" s="10" customFormat="1" ht="12.95" customHeight="1" x14ac:dyDescent="0.2"/>
    <row r="596" s="10" customFormat="1" ht="12.95" customHeight="1" x14ac:dyDescent="0.2"/>
    <row r="597" s="10" customFormat="1" ht="12.95" customHeight="1" x14ac:dyDescent="0.2"/>
    <row r="598" s="10" customFormat="1" ht="12.95" customHeight="1" x14ac:dyDescent="0.2"/>
    <row r="599" s="10" customFormat="1" ht="12.95" customHeight="1" x14ac:dyDescent="0.2"/>
    <row r="600" s="10" customFormat="1" ht="12.95" customHeight="1" x14ac:dyDescent="0.2"/>
    <row r="601" s="10" customFormat="1" ht="12.95" customHeight="1" x14ac:dyDescent="0.2"/>
    <row r="602" s="10" customFormat="1" ht="12.95" customHeight="1" x14ac:dyDescent="0.2"/>
    <row r="603" s="10" customFormat="1" ht="12.95" customHeight="1" x14ac:dyDescent="0.2"/>
    <row r="604" s="10" customFormat="1" ht="12.95" customHeight="1" x14ac:dyDescent="0.2"/>
    <row r="605" s="10" customFormat="1" ht="12.95" customHeight="1" x14ac:dyDescent="0.2"/>
    <row r="606" s="10" customFormat="1" ht="12.95" customHeight="1" x14ac:dyDescent="0.2"/>
    <row r="607" s="10" customFormat="1" ht="12.95" customHeight="1" x14ac:dyDescent="0.2"/>
    <row r="608" s="10" customFormat="1" ht="12.95" customHeight="1" x14ac:dyDescent="0.2"/>
    <row r="609" s="10" customFormat="1" ht="12.95" customHeight="1" x14ac:dyDescent="0.2"/>
    <row r="610" s="10" customFormat="1" ht="12.95" customHeight="1" x14ac:dyDescent="0.2"/>
    <row r="611" s="10" customFormat="1" ht="12.95" customHeight="1" x14ac:dyDescent="0.2"/>
    <row r="612" s="10" customFormat="1" ht="12.95" customHeight="1" x14ac:dyDescent="0.2"/>
    <row r="613" s="10" customFormat="1" ht="12.95" customHeight="1" x14ac:dyDescent="0.2"/>
    <row r="614" s="10" customFormat="1" ht="12.95" customHeight="1" x14ac:dyDescent="0.2"/>
    <row r="615" s="10" customFormat="1" ht="12.95" customHeight="1" x14ac:dyDescent="0.2"/>
    <row r="616" s="10" customFormat="1" ht="12.95" customHeight="1" x14ac:dyDescent="0.2"/>
    <row r="617" s="10" customFormat="1" ht="12.95" customHeight="1" x14ac:dyDescent="0.2"/>
    <row r="618" s="10" customFormat="1" ht="12.95" customHeight="1" x14ac:dyDescent="0.2"/>
    <row r="619" s="10" customFormat="1" ht="12.95" customHeight="1" x14ac:dyDescent="0.2"/>
    <row r="620" s="10" customFormat="1" ht="12.95" customHeight="1" x14ac:dyDescent="0.2"/>
    <row r="621" s="10" customFormat="1" ht="12.95" customHeight="1" x14ac:dyDescent="0.2"/>
    <row r="622" s="10" customFormat="1" ht="12.95" customHeight="1" x14ac:dyDescent="0.2"/>
    <row r="623" s="10" customFormat="1" ht="12.9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2023-01-24T05:34:54Z</dcterms:created>
  <dcterms:modified xsi:type="dcterms:W3CDTF">2024-02-27T00:06:14Z</dcterms:modified>
</cp:coreProperties>
</file>