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0E2F32F-A084-4C50-9F99-93D8A37B5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R26" i="1" s="1"/>
  <c r="Q26" i="1"/>
  <c r="E28" i="1"/>
  <c r="F28" i="1" s="1"/>
  <c r="G28" i="1" s="1"/>
  <c r="K28" i="1" s="1"/>
  <c r="Q28" i="1"/>
  <c r="E27" i="1"/>
  <c r="F27" i="1" s="1"/>
  <c r="G27" i="1" s="1"/>
  <c r="K27" i="1" s="1"/>
  <c r="Q27" i="1"/>
  <c r="E25" i="1"/>
  <c r="F25" i="1" s="1"/>
  <c r="G25" i="1" s="1"/>
  <c r="K25" i="1" s="1"/>
  <c r="D9" i="1"/>
  <c r="C9" i="1"/>
  <c r="Q25" i="1"/>
  <c r="E22" i="1"/>
  <c r="F22" i="1"/>
  <c r="G22" i="1" s="1"/>
  <c r="K22" i="1" s="1"/>
  <c r="E23" i="1"/>
  <c r="F23" i="1" s="1"/>
  <c r="G23" i="1" s="1"/>
  <c r="K23" i="1" s="1"/>
  <c r="E24" i="1"/>
  <c r="F24" i="1"/>
  <c r="G24" i="1" s="1"/>
  <c r="K24" i="1" s="1"/>
  <c r="Q22" i="1"/>
  <c r="Q23" i="1"/>
  <c r="Q24" i="1"/>
  <c r="C21" i="1"/>
  <c r="E21" i="1"/>
  <c r="F21" i="1"/>
  <c r="G21" i="1"/>
  <c r="I21" i="1" s="1"/>
  <c r="A21" i="1"/>
  <c r="F16" i="1"/>
  <c r="C17" i="1"/>
  <c r="Q21" i="1"/>
  <c r="C11" i="1"/>
  <c r="C12" i="1"/>
  <c r="O26" i="1" l="1"/>
  <c r="S26" i="1" s="1"/>
  <c r="O28" i="1"/>
  <c r="S28" i="1" s="1"/>
  <c r="O27" i="1"/>
  <c r="S27" i="1" s="1"/>
  <c r="C16" i="1"/>
  <c r="D18" i="1" s="1"/>
  <c r="O22" i="1"/>
  <c r="S22" i="1" s="1"/>
  <c r="O25" i="1"/>
  <c r="S25" i="1" s="1"/>
  <c r="O21" i="1"/>
  <c r="S21" i="1" s="1"/>
  <c r="O23" i="1"/>
  <c r="S23" i="1" s="1"/>
  <c r="O24" i="1"/>
  <c r="S24" i="1" s="1"/>
  <c r="C15" i="1"/>
  <c r="F17" i="1"/>
  <c r="F18" i="1" l="1"/>
  <c r="F19" i="1" s="1"/>
  <c r="C18" i="1"/>
  <c r="S19" i="1"/>
</calcChain>
</file>

<file path=xl/sharedStrings.xml><?xml version="1.0" encoding="utf-8"?>
<sst xmlns="http://schemas.openxmlformats.org/spreadsheetml/2006/main" count="66" uniqueCount="58">
  <si>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</si>
  <si>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</si>
  <si>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</si>
  <si>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</si>
  <si>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</si>
  <si>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</si>
  <si>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</si>
  <si>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</si>
  <si>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</si>
  <si>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</si>
  <si>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</si>
  <si>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</si>
  <si>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</si>
  <si>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</si>
  <si>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</si>
  <si>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</si>
  <si>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</si>
  <si>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</si>
  <si>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</si>
  <si>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</si>
  <si>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</si>
  <si>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</si>
  <si>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</si>
  <si>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</si>
  <si>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</si>
  <si>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</si>
  <si>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</si>
  <si>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</si>
  <si>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</si>
  <si>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</si>
  <si>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</si>
  <si>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</si>
  <si>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</si>
  <si>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</si>
  <si>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</si>
  <si>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</si>
  <si>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</si>
  <si>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</si>
  <si>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</si>
  <si>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G4916-0492</t>
  </si>
  <si>
    <t>G4916-0492_Sex.xls</t>
  </si>
  <si>
    <t>EC</t>
  </si>
  <si>
    <t>Sex</t>
  </si>
  <si>
    <t>VSX</t>
  </si>
  <si>
    <t>IBVS 5992</t>
  </si>
  <si>
    <t>II</t>
  </si>
  <si>
    <t>IBVS 6029</t>
  </si>
  <si>
    <t>I</t>
  </si>
  <si>
    <t>RHN 2021</t>
  </si>
  <si>
    <t>pg</t>
  </si>
  <si>
    <t>vis</t>
  </si>
  <si>
    <t>PE</t>
  </si>
  <si>
    <t>CCD</t>
  </si>
  <si>
    <t>DE Sex / GSC 4916-0492</t>
  </si>
  <si>
    <t>VSB, 91</t>
  </si>
  <si>
    <t>Ic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</si>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</sst>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165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Sex - O-C Diagr.</a:t>
            </a:r>
          </a:p>
        </c:rich>
      </c:tx>
      <c:layout>
        <c:manualLayout>
          <c:xMode val="edge"/>
          <c:yMode val="edge"/>
          <c:x val="0.39849624060150374"/>
          <c:y val="2.046783625730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25-476A-8361-48CE552F3F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25-476A-8361-48CE552F3F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25-476A-8361-48CE552F3F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-7.4600009247660637E-4</c:v>
                </c:pt>
                <c:pt idx="2">
                  <c:v>-1.2605000956682488E-3</c:v>
                </c:pt>
                <c:pt idx="3">
                  <c:v>-2.0140000924584456E-3</c:v>
                </c:pt>
                <c:pt idx="4">
                  <c:v>1.2244999015820213E-3</c:v>
                </c:pt>
                <c:pt idx="6">
                  <c:v>9.0649998310254887E-4</c:v>
                </c:pt>
                <c:pt idx="7">
                  <c:v>2.8579999416251667E-3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25-476A-8361-48CE552F3F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25-476A-8361-48CE552F3F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25-476A-8361-48CE552F3F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25-476A-8361-48CE552F3F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3.3918638074841318E-3</c:v>
                </c:pt>
                <c:pt idx="1">
                  <c:v>-3.6353068654461874E-3</c:v>
                </c:pt>
                <c:pt idx="2">
                  <c:v>-4.3489712019955211E-3</c:v>
                </c:pt>
                <c:pt idx="3">
                  <c:v>-4.4887755004597539E-3</c:v>
                </c:pt>
                <c:pt idx="4">
                  <c:v>-1.1143948202164798E-2</c:v>
                </c:pt>
                <c:pt idx="5">
                  <c:v>-1.1181601230180102E-2</c:v>
                </c:pt>
                <c:pt idx="6">
                  <c:v>-1.1195546796111696E-2</c:v>
                </c:pt>
                <c:pt idx="7">
                  <c:v>-1.1882714557391E-2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25-476A-8361-48CE552F3F2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5">
                  <c:v>-5.5453500091971364E-2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25-476A-8361-48CE552F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417920"/>
        <c:axId val="1"/>
      </c:scatterChart>
      <c:valAx>
        <c:axId val="105041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17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A3F34E-8A4D-A808-33BF-A40D561BC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12" customFormat="1" ht="20.25" x14ac:dyDescent="0.2">
      <c r="A1" s="45" t="s">
        <v>53</v>
      </c>
      <c r="E1" s="12" t="s">
        <v>40</v>
      </c>
    </row>
    <row r="2" spans="1:6" s="12" customFormat="1" ht="12.95" customHeight="1" x14ac:dyDescent="0.2">
      <c r="A2" s="12" t="s">
        <v>23</v>
      </c>
      <c r="B2" s="12" t="s">
        <v>41</v>
      </c>
      <c r="C2" s="13" t="s">
        <v>38</v>
      </c>
      <c r="D2" s="14" t="s">
        <v>42</v>
      </c>
      <c r="E2" s="2" t="s">
        <v>39</v>
      </c>
      <c r="F2" s="12" t="e">
        <v>#N/A</v>
      </c>
    </row>
    <row r="3" spans="1:6" s="12" customFormat="1" ht="12.95" customHeight="1" thickBot="1" x14ac:dyDescent="0.25"/>
    <row r="4" spans="1:6" s="12" customFormat="1" ht="12.95" customHeight="1" thickTop="1" thickBot="1" x14ac:dyDescent="0.25">
      <c r="A4" s="15" t="s">
        <v>0</v>
      </c>
      <c r="C4" s="16" t="s">
        <v>37</v>
      </c>
      <c r="D4" s="17" t="s">
        <v>37</v>
      </c>
    </row>
    <row r="5" spans="1:6" s="12" customFormat="1" ht="12.95" customHeight="1" thickTop="1" x14ac:dyDescent="0.2">
      <c r="A5" s="18" t="s">
        <v>28</v>
      </c>
      <c r="B5" s="19">
        <v>-9.5</v>
      </c>
      <c r="C5" s="12" t="s">
        <v>29</v>
      </c>
    </row>
    <row r="6" spans="1:6" s="12" customFormat="1" ht="12.95" customHeight="1" x14ac:dyDescent="0.2">
      <c r="A6" s="15" t="s">
        <v>1</v>
      </c>
    </row>
    <row r="7" spans="1:6" s="12" customFormat="1" ht="12.95" customHeight="1" x14ac:dyDescent="0.2">
      <c r="A7" s="12" t="s">
        <v>2</v>
      </c>
      <c r="C7" s="46">
        <v>51871.100000000093</v>
      </c>
      <c r="D7" s="21" t="s">
        <v>43</v>
      </c>
    </row>
    <row r="8" spans="1:6" s="12" customFormat="1" ht="12.95" customHeight="1" x14ac:dyDescent="0.2">
      <c r="A8" s="12" t="s">
        <v>3</v>
      </c>
      <c r="C8" s="46">
        <v>0.368307</v>
      </c>
      <c r="D8" s="21" t="s">
        <v>43</v>
      </c>
    </row>
    <row r="9" spans="1:6" s="12" customFormat="1" ht="12.95" customHeight="1" x14ac:dyDescent="0.2">
      <c r="A9" s="22" t="s">
        <v>32</v>
      </c>
      <c r="B9" s="23">
        <v>21</v>
      </c>
      <c r="C9" s="24" t="str">
        <f>"F"&amp;B9</f>
        <v>F21</v>
      </c>
      <c r="D9" s="25" t="str">
        <f>"G"&amp;B9</f>
        <v>G21</v>
      </c>
    </row>
    <row r="10" spans="1:6" s="12" customFormat="1" ht="12.95" customHeight="1" thickBot="1" x14ac:dyDescent="0.25">
      <c r="C10" s="26" t="s">
        <v>19</v>
      </c>
      <c r="D10" s="26" t="s">
        <v>20</v>
      </c>
    </row>
    <row r="11" spans="1:6" s="12" customFormat="1" ht="12.95" customHeight="1" x14ac:dyDescent="0.2">
      <c r="A11" s="12" t="s">
        <v>15</v>
      </c>
      <c r="C11" s="25">
        <f ca="1">INTERCEPT(INDIRECT($D$9):G992,INDIRECT($C$9):F992)</f>
        <v>3.3918638074841318E-3</v>
      </c>
      <c r="D11" s="14"/>
    </row>
    <row r="12" spans="1:6" s="12" customFormat="1" ht="12.95" customHeight="1" x14ac:dyDescent="0.2">
      <c r="A12" s="12" t="s">
        <v>16</v>
      </c>
      <c r="C12" s="25">
        <f ca="1">SLOPE(INDIRECT($D$9):G992,INDIRECT($C$9):F992)</f>
        <v>-6.9727829657971022E-7</v>
      </c>
      <c r="D12" s="14"/>
    </row>
    <row r="13" spans="1:6" s="12" customFormat="1" ht="12.95" customHeight="1" x14ac:dyDescent="0.2">
      <c r="A13" s="12" t="s">
        <v>18</v>
      </c>
      <c r="C13" s="14" t="s">
        <v>13</v>
      </c>
    </row>
    <row r="14" spans="1:6" s="12" customFormat="1" ht="12.95" customHeight="1" x14ac:dyDescent="0.2"/>
    <row r="15" spans="1:6" s="12" customFormat="1" ht="12.95" customHeight="1" x14ac:dyDescent="0.2">
      <c r="A15" s="27" t="s">
        <v>17</v>
      </c>
      <c r="C15" s="28">
        <f ca="1">(C7+C11)+(C8+C12)*INT(MAX(F21:F3533))</f>
        <v>59939.221259285536</v>
      </c>
      <c r="E15" s="29" t="s">
        <v>34</v>
      </c>
      <c r="F15" s="19">
        <v>1</v>
      </c>
    </row>
    <row r="16" spans="1:6" s="12" customFormat="1" ht="12.95" customHeight="1" x14ac:dyDescent="0.2">
      <c r="A16" s="15" t="s">
        <v>4</v>
      </c>
      <c r="C16" s="30">
        <f ca="1">+C8+C12</f>
        <v>0.36830630272170339</v>
      </c>
      <c r="E16" s="29" t="s">
        <v>30</v>
      </c>
      <c r="F16" s="31">
        <f ca="1">NOW()+15018.5+$B$5/24</f>
        <v>60375.784747106482</v>
      </c>
    </row>
    <row r="17" spans="1:19" s="12" customFormat="1" ht="12.95" customHeight="1" thickBot="1" x14ac:dyDescent="0.25">
      <c r="A17" s="29" t="s">
        <v>27</v>
      </c>
      <c r="C17" s="12">
        <f>COUNT(C21:C2191)</f>
        <v>8</v>
      </c>
      <c r="E17" s="29" t="s">
        <v>35</v>
      </c>
      <c r="F17" s="31">
        <f ca="1">ROUND(2*(F16-$C$7)/$C$8,0)/2+F15</f>
        <v>23092.5</v>
      </c>
    </row>
    <row r="18" spans="1:19" s="12" customFormat="1" ht="12.95" customHeight="1" thickTop="1" thickBot="1" x14ac:dyDescent="0.25">
      <c r="A18" s="15" t="s">
        <v>5</v>
      </c>
      <c r="C18" s="32">
        <f ca="1">+C15</f>
        <v>59939.221259285536</v>
      </c>
      <c r="D18" s="33">
        <f ca="1">+C16</f>
        <v>0.36830630272170339</v>
      </c>
      <c r="E18" s="29" t="s">
        <v>36</v>
      </c>
      <c r="F18" s="25">
        <f ca="1">ROUND(2*(F16-$C$15)/$C$16,0)/2+F15</f>
        <v>1186.5</v>
      </c>
    </row>
    <row r="19" spans="1:19" s="12" customFormat="1" ht="12.95" customHeight="1" thickTop="1" x14ac:dyDescent="0.2">
      <c r="E19" s="29" t="s">
        <v>31</v>
      </c>
      <c r="F19" s="34">
        <f ca="1">+$C$15+$C$16*F18-15018.5-$B$5/24</f>
        <v>45358.112520798175</v>
      </c>
      <c r="S19" s="12">
        <f ca="1">SQRT(SUM(S21:S50)/(COUNT(S21:S50)-1))</f>
        <v>1.8944444109489738E-2</v>
      </c>
    </row>
    <row r="20" spans="1:19" s="12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5" t="s">
        <v>49</v>
      </c>
      <c r="I20" s="35" t="s">
        <v>50</v>
      </c>
      <c r="J20" s="35" t="s">
        <v>51</v>
      </c>
      <c r="K20" s="35" t="s">
        <v>52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6" t="s">
        <v>14</v>
      </c>
      <c r="R20" s="37" t="s">
        <v>33</v>
      </c>
    </row>
    <row r="21" spans="1:19" s="12" customFormat="1" ht="12.95" customHeight="1" x14ac:dyDescent="0.2">
      <c r="A21" s="12" t="str">
        <f>D7</f>
        <v>VSX</v>
      </c>
      <c r="C21" s="20">
        <f>C$7</f>
        <v>51871.100000000093</v>
      </c>
      <c r="D21" s="20" t="s">
        <v>13</v>
      </c>
      <c r="E21" s="12">
        <f t="shared" ref="E21:E28" si="0">+(C21-C$7)/C$8</f>
        <v>0</v>
      </c>
      <c r="F21" s="12">
        <f t="shared" ref="F21:F28" si="1">ROUND(2*E21,0)/2</f>
        <v>0</v>
      </c>
      <c r="G21" s="12">
        <f t="shared" ref="G21:G28" si="2">+C21-(C$7+F21*C$8)</f>
        <v>0</v>
      </c>
      <c r="I21" s="12">
        <f>+G21</f>
        <v>0</v>
      </c>
      <c r="O21" s="12">
        <f t="shared" ref="O21:O28" ca="1" si="3">+C$11+C$12*$F21</f>
        <v>3.3918638074841318E-3</v>
      </c>
      <c r="Q21" s="38">
        <f t="shared" ref="Q21:Q28" si="4">+C21-15018.5</f>
        <v>36852.600000000093</v>
      </c>
      <c r="S21" s="12">
        <f t="shared" ref="S21:S28" ca="1" si="5">+(O21-G21)^2</f>
        <v>1.1504740088520752E-5</v>
      </c>
    </row>
    <row r="22" spans="1:19" s="12" customFormat="1" ht="12.95" customHeight="1" x14ac:dyDescent="0.2">
      <c r="A22" s="3" t="s">
        <v>44</v>
      </c>
      <c r="B22" s="4" t="s">
        <v>45</v>
      </c>
      <c r="C22" s="3">
        <v>55582.897199999999</v>
      </c>
      <c r="D22" s="3">
        <v>8.9999999999999998E-4</v>
      </c>
      <c r="E22" s="12">
        <f t="shared" si="0"/>
        <v>10077.997974515571</v>
      </c>
      <c r="F22" s="12">
        <f t="shared" si="1"/>
        <v>10078</v>
      </c>
      <c r="G22" s="12">
        <f t="shared" si="2"/>
        <v>-7.4600009247660637E-4</v>
      </c>
      <c r="K22" s="12">
        <f>+G22</f>
        <v>-7.4600009247660637E-4</v>
      </c>
      <c r="O22" s="12">
        <f t="shared" ca="1" si="3"/>
        <v>-3.6353068654461874E-3</v>
      </c>
      <c r="Q22" s="38">
        <f t="shared" si="4"/>
        <v>40564.397199999999</v>
      </c>
      <c r="S22" s="12">
        <f t="shared" ca="1" si="5"/>
        <v>8.3480936283278948E-6</v>
      </c>
    </row>
    <row r="23" spans="1:19" s="12" customFormat="1" ht="12.95" customHeight="1" x14ac:dyDescent="0.2">
      <c r="A23" s="3" t="s">
        <v>46</v>
      </c>
      <c r="B23" s="4" t="s">
        <v>47</v>
      </c>
      <c r="C23" s="3">
        <v>55959.858899999999</v>
      </c>
      <c r="D23" s="3">
        <v>5.0000000000000001E-4</v>
      </c>
      <c r="E23" s="12">
        <f t="shared" si="0"/>
        <v>11101.496577583121</v>
      </c>
      <c r="F23" s="12">
        <f t="shared" si="1"/>
        <v>11101.5</v>
      </c>
      <c r="G23" s="12">
        <f t="shared" si="2"/>
        <v>-1.2605000956682488E-3</v>
      </c>
      <c r="K23" s="12">
        <f>+G23</f>
        <v>-1.2605000956682488E-3</v>
      </c>
      <c r="O23" s="12">
        <f t="shared" ca="1" si="3"/>
        <v>-4.3489712019955211E-3</v>
      </c>
      <c r="Q23" s="38">
        <f t="shared" si="4"/>
        <v>40941.358899999999</v>
      </c>
      <c r="S23" s="12">
        <f t="shared" ca="1" si="5"/>
        <v>9.5386537746184053E-6</v>
      </c>
    </row>
    <row r="24" spans="1:19" s="12" customFormat="1" ht="12.95" customHeight="1" x14ac:dyDescent="0.2">
      <c r="A24" s="3" t="s">
        <v>46</v>
      </c>
      <c r="B24" s="4" t="s">
        <v>45</v>
      </c>
      <c r="C24" s="3">
        <v>56033.703699999998</v>
      </c>
      <c r="D24" s="3">
        <v>6.9999999999999999E-4</v>
      </c>
      <c r="E24" s="12">
        <f t="shared" si="0"/>
        <v>11301.994531735496</v>
      </c>
      <c r="F24" s="12">
        <f t="shared" si="1"/>
        <v>11302</v>
      </c>
      <c r="G24" s="12">
        <f t="shared" si="2"/>
        <v>-2.0140000924584456E-3</v>
      </c>
      <c r="K24" s="12">
        <f>+G24</f>
        <v>-2.0140000924584456E-3</v>
      </c>
      <c r="O24" s="12">
        <f t="shared" ca="1" si="3"/>
        <v>-4.4887755004597539E-3</v>
      </c>
      <c r="Q24" s="38">
        <f t="shared" si="4"/>
        <v>41015.203699999998</v>
      </c>
      <c r="S24" s="12">
        <f t="shared" ca="1" si="5"/>
        <v>6.1245133200480425E-6</v>
      </c>
    </row>
    <row r="25" spans="1:19" s="12" customFormat="1" ht="12.95" customHeight="1" x14ac:dyDescent="0.2">
      <c r="A25" s="15" t="s">
        <v>48</v>
      </c>
      <c r="C25" s="5">
        <v>59549.013099999996</v>
      </c>
      <c r="D25" s="6">
        <v>1E-4</v>
      </c>
      <c r="E25" s="12">
        <f t="shared" si="0"/>
        <v>20846.503324671819</v>
      </c>
      <c r="F25" s="12">
        <f t="shared" si="1"/>
        <v>20846.5</v>
      </c>
      <c r="G25" s="12">
        <f t="shared" si="2"/>
        <v>1.2244999015820213E-3</v>
      </c>
      <c r="K25" s="12">
        <f>+G25</f>
        <v>1.2244999015820213E-3</v>
      </c>
      <c r="O25" s="12">
        <f t="shared" ca="1" si="3"/>
        <v>-1.1143948202164798E-2</v>
      </c>
      <c r="Q25" s="38">
        <f t="shared" si="4"/>
        <v>44530.513099999996</v>
      </c>
      <c r="S25" s="12">
        <f t="shared" ca="1" si="5"/>
        <v>1.5297850849507828E-4</v>
      </c>
    </row>
    <row r="26" spans="1:19" s="12" customFormat="1" ht="12.95" customHeight="1" x14ac:dyDescent="0.2">
      <c r="A26" s="11" t="s">
        <v>57</v>
      </c>
      <c r="B26" s="39" t="s">
        <v>45</v>
      </c>
      <c r="C26" s="40">
        <v>59568.845000000001</v>
      </c>
      <c r="D26" s="41">
        <v>2.0000000000000001E-4</v>
      </c>
      <c r="E26" s="12">
        <f t="shared" si="0"/>
        <v>20900.349436746812</v>
      </c>
      <c r="F26" s="12">
        <f t="shared" si="1"/>
        <v>20900.5</v>
      </c>
      <c r="G26" s="12">
        <f t="shared" si="2"/>
        <v>-5.5453500091971364E-2</v>
      </c>
      <c r="O26" s="12">
        <f t="shared" ca="1" si="3"/>
        <v>-1.1181601230180102E-2</v>
      </c>
      <c r="Q26" s="38">
        <f t="shared" si="4"/>
        <v>44550.345000000001</v>
      </c>
      <c r="R26" s="12">
        <f>+G26</f>
        <v>-5.5453500091971364E-2</v>
      </c>
      <c r="S26" s="12">
        <f t="shared" ca="1" si="5"/>
        <v>1.9600010288286741E-3</v>
      </c>
    </row>
    <row r="27" spans="1:19" s="12" customFormat="1" ht="12.95" customHeight="1" x14ac:dyDescent="0.2">
      <c r="A27" s="7" t="s">
        <v>54</v>
      </c>
      <c r="B27" s="8" t="s">
        <v>47</v>
      </c>
      <c r="C27" s="9">
        <v>59576.267500000075</v>
      </c>
      <c r="D27" s="42" t="s">
        <v>55</v>
      </c>
      <c r="E27" s="12">
        <f t="shared" si="0"/>
        <v>20920.502461261887</v>
      </c>
      <c r="F27" s="12">
        <f t="shared" si="1"/>
        <v>20920.5</v>
      </c>
      <c r="G27" s="12">
        <f t="shared" si="2"/>
        <v>9.0649998310254887E-4</v>
      </c>
      <c r="K27" s="12">
        <f>+G27</f>
        <v>9.0649998310254887E-4</v>
      </c>
      <c r="O27" s="12">
        <f t="shared" ca="1" si="3"/>
        <v>-1.1195546796111696E-2</v>
      </c>
      <c r="Q27" s="38">
        <f t="shared" si="4"/>
        <v>44557.767500000075</v>
      </c>
      <c r="S27" s="12">
        <f t="shared" ca="1" si="5"/>
        <v>1.4645953624628987E-4</v>
      </c>
    </row>
    <row r="28" spans="1:19" s="12" customFormat="1" ht="12.95" customHeight="1" x14ac:dyDescent="0.2">
      <c r="A28" s="43" t="s">
        <v>56</v>
      </c>
      <c r="B28" s="44" t="s">
        <v>45</v>
      </c>
      <c r="C28" s="10">
        <v>59939.236000000034</v>
      </c>
      <c r="D28" s="20"/>
      <c r="E28" s="12">
        <f t="shared" si="0"/>
        <v>21906.007759830631</v>
      </c>
      <c r="F28" s="12">
        <f t="shared" si="1"/>
        <v>21906</v>
      </c>
      <c r="G28" s="12">
        <f t="shared" si="2"/>
        <v>2.8579999416251667E-3</v>
      </c>
      <c r="K28" s="12">
        <f>+G28</f>
        <v>2.8579999416251667E-3</v>
      </c>
      <c r="O28" s="12">
        <f t="shared" ca="1" si="3"/>
        <v>-1.1882714557391E-2</v>
      </c>
      <c r="Q28" s="38">
        <f t="shared" si="4"/>
        <v>44920.736000000034</v>
      </c>
      <c r="S28" s="12">
        <f t="shared" ca="1" si="5"/>
        <v>2.1728866394150545E-4</v>
      </c>
    </row>
    <row r="29" spans="1:19" s="12" customFormat="1" ht="12.95" customHeight="1" x14ac:dyDescent="0.2">
      <c r="C29" s="20"/>
      <c r="D29" s="20"/>
      <c r="Q29" s="38"/>
    </row>
    <row r="30" spans="1:19" s="12" customFormat="1" ht="12.95" customHeight="1" x14ac:dyDescent="0.2">
      <c r="C30" s="20"/>
      <c r="D30" s="20"/>
      <c r="Q30" s="38"/>
    </row>
    <row r="31" spans="1:19" s="12" customFormat="1" ht="12.95" customHeight="1" x14ac:dyDescent="0.2">
      <c r="C31" s="20"/>
      <c r="D31" s="20"/>
      <c r="Q31" s="38"/>
    </row>
    <row r="32" spans="1:19" s="12" customFormat="1" ht="12.95" customHeight="1" x14ac:dyDescent="0.2">
      <c r="C32" s="20"/>
      <c r="D32" s="20"/>
      <c r="Q32" s="38"/>
    </row>
    <row r="33" spans="3:17" s="12" customFormat="1" ht="12.95" customHeight="1" x14ac:dyDescent="0.2">
      <c r="C33" s="20"/>
      <c r="D33" s="20"/>
      <c r="Q33" s="38"/>
    </row>
    <row r="34" spans="3:17" s="12" customFormat="1" ht="12.95" customHeight="1" x14ac:dyDescent="0.2">
      <c r="C34" s="20"/>
      <c r="D34" s="20"/>
    </row>
    <row r="35" spans="3:17" s="12" customFormat="1" ht="12.95" customHeight="1" x14ac:dyDescent="0.2">
      <c r="C35" s="20"/>
      <c r="D35" s="20"/>
    </row>
    <row r="36" spans="3:17" s="12" customFormat="1" ht="12.95" customHeight="1" x14ac:dyDescent="0.2">
      <c r="C36" s="20"/>
      <c r="D36" s="20"/>
    </row>
    <row r="37" spans="3:17" s="12" customFormat="1" ht="12.95" customHeight="1" x14ac:dyDescent="0.2">
      <c r="C37" s="20"/>
      <c r="D37" s="20"/>
    </row>
    <row r="38" spans="3:17" s="12" customFormat="1" ht="12.95" customHeight="1" x14ac:dyDescent="0.2">
      <c r="C38" s="20"/>
      <c r="D38" s="20"/>
    </row>
    <row r="39" spans="3:17" s="12" customFormat="1" ht="12.95" customHeight="1" x14ac:dyDescent="0.2">
      <c r="C39" s="20"/>
      <c r="D39" s="20"/>
    </row>
    <row r="40" spans="3:17" s="12" customFormat="1" ht="12.95" customHeight="1" x14ac:dyDescent="0.2">
      <c r="C40" s="20"/>
      <c r="D40" s="20"/>
    </row>
    <row r="41" spans="3:17" s="12" customFormat="1" ht="12.95" customHeight="1" x14ac:dyDescent="0.2">
      <c r="C41" s="20"/>
      <c r="D41" s="20"/>
    </row>
    <row r="42" spans="3:17" s="12" customFormat="1" ht="12.95" customHeight="1" x14ac:dyDescent="0.2">
      <c r="C42" s="20"/>
      <c r="D42" s="20"/>
    </row>
    <row r="43" spans="3:17" s="12" customFormat="1" ht="12.95" customHeight="1" x14ac:dyDescent="0.2">
      <c r="C43" s="20"/>
      <c r="D43" s="20"/>
    </row>
    <row r="44" spans="3:17" s="12" customFormat="1" ht="12.95" customHeight="1" x14ac:dyDescent="0.2">
      <c r="C44" s="20"/>
      <c r="D44" s="20"/>
    </row>
    <row r="45" spans="3:17" s="12" customFormat="1" ht="12.95" customHeight="1" x14ac:dyDescent="0.2">
      <c r="C45" s="20"/>
      <c r="D45" s="20"/>
    </row>
    <row r="46" spans="3:17" s="12" customFormat="1" ht="12.95" customHeight="1" x14ac:dyDescent="0.2">
      <c r="C46" s="20"/>
      <c r="D46" s="20"/>
    </row>
    <row r="47" spans="3:17" s="12" customFormat="1" ht="12.95" customHeight="1" x14ac:dyDescent="0.2">
      <c r="C47" s="20"/>
      <c r="D47" s="20"/>
    </row>
    <row r="48" spans="3:17" s="12" customFormat="1" ht="12.95" customHeight="1" x14ac:dyDescent="0.2">
      <c r="C48" s="20"/>
      <c r="D48" s="20"/>
    </row>
    <row r="49" spans="3:4" s="12" customFormat="1" ht="12.95" customHeight="1" x14ac:dyDescent="0.2">
      <c r="C49" s="20"/>
      <c r="D49" s="20"/>
    </row>
    <row r="50" spans="3:4" s="12" customFormat="1" ht="12.95" customHeight="1" x14ac:dyDescent="0.2">
      <c r="C50" s="20"/>
      <c r="D50" s="20"/>
    </row>
    <row r="51" spans="3:4" s="12" customFormat="1" ht="12.95" customHeight="1" x14ac:dyDescent="0.2">
      <c r="C51" s="20"/>
      <c r="D51" s="20"/>
    </row>
    <row r="52" spans="3:4" s="12" customFormat="1" ht="12.95" customHeight="1" x14ac:dyDescent="0.2">
      <c r="C52" s="20"/>
      <c r="D52" s="20"/>
    </row>
    <row r="53" spans="3:4" s="12" customFormat="1" ht="12.95" customHeight="1" x14ac:dyDescent="0.2">
      <c r="C53" s="20"/>
      <c r="D53" s="20"/>
    </row>
    <row r="54" spans="3:4" s="12" customFormat="1" ht="12.95" customHeight="1" x14ac:dyDescent="0.2">
      <c r="C54" s="20"/>
      <c r="D54" s="20"/>
    </row>
    <row r="55" spans="3:4" s="12" customFormat="1" ht="12.95" customHeight="1" x14ac:dyDescent="0.2">
      <c r="C55" s="20"/>
      <c r="D55" s="20"/>
    </row>
    <row r="56" spans="3:4" s="12" customFormat="1" ht="12.95" customHeight="1" x14ac:dyDescent="0.2">
      <c r="C56" s="20"/>
      <c r="D56" s="20"/>
    </row>
    <row r="57" spans="3:4" s="12" customFormat="1" ht="12.95" customHeight="1" x14ac:dyDescent="0.2">
      <c r="C57" s="20"/>
      <c r="D57" s="20"/>
    </row>
    <row r="58" spans="3:4" s="12" customFormat="1" ht="12.95" customHeight="1" x14ac:dyDescent="0.2">
      <c r="C58" s="20"/>
      <c r="D58" s="20"/>
    </row>
    <row r="59" spans="3:4" s="12" customFormat="1" ht="12.95" customHeight="1" x14ac:dyDescent="0.2">
      <c r="C59" s="20"/>
      <c r="D59" s="20"/>
    </row>
    <row r="60" spans="3:4" s="12" customFormat="1" ht="12.95" customHeight="1" x14ac:dyDescent="0.2">
      <c r="C60" s="20"/>
      <c r="D60" s="20"/>
    </row>
    <row r="61" spans="3:4" s="12" customFormat="1" ht="12.95" customHeight="1" x14ac:dyDescent="0.2">
      <c r="C61" s="20"/>
      <c r="D61" s="20"/>
    </row>
    <row r="62" spans="3:4" s="12" customFormat="1" ht="12.95" customHeight="1" x14ac:dyDescent="0.2">
      <c r="C62" s="20"/>
      <c r="D62" s="20"/>
    </row>
    <row r="63" spans="3:4" s="12" customFormat="1" ht="12.95" customHeight="1" x14ac:dyDescent="0.2">
      <c r="C63" s="20"/>
      <c r="D63" s="20"/>
    </row>
    <row r="64" spans="3:4" s="12" customFormat="1" ht="12.95" customHeight="1" x14ac:dyDescent="0.2">
      <c r="C64" s="20"/>
      <c r="D64" s="20"/>
    </row>
    <row r="65" spans="3:4" s="12" customFormat="1" ht="12.95" customHeight="1" x14ac:dyDescent="0.2">
      <c r="C65" s="20"/>
      <c r="D65" s="20"/>
    </row>
    <row r="66" spans="3:4" s="12" customFormat="1" ht="12.95" customHeight="1" x14ac:dyDescent="0.2">
      <c r="C66" s="20"/>
      <c r="D66" s="20"/>
    </row>
    <row r="67" spans="3:4" s="12" customFormat="1" ht="12.95" customHeight="1" x14ac:dyDescent="0.2">
      <c r="C67" s="20"/>
      <c r="D67" s="20"/>
    </row>
    <row r="68" spans="3:4" s="12" customFormat="1" ht="12.95" customHeight="1" x14ac:dyDescent="0.2">
      <c r="C68" s="20"/>
      <c r="D68" s="20"/>
    </row>
    <row r="69" spans="3:4" s="12" customFormat="1" ht="12.95" customHeight="1" x14ac:dyDescent="0.2">
      <c r="C69" s="20"/>
      <c r="D69" s="20"/>
    </row>
    <row r="70" spans="3:4" s="12" customFormat="1" ht="12.95" customHeight="1" x14ac:dyDescent="0.2">
      <c r="C70" s="20"/>
      <c r="D70" s="20"/>
    </row>
    <row r="71" spans="3:4" s="12" customFormat="1" ht="12.95" customHeight="1" x14ac:dyDescent="0.2">
      <c r="C71" s="20"/>
      <c r="D71" s="20"/>
    </row>
    <row r="72" spans="3:4" s="12" customFormat="1" ht="12.95" customHeight="1" x14ac:dyDescent="0.2">
      <c r="C72" s="20"/>
      <c r="D72" s="20"/>
    </row>
    <row r="73" spans="3:4" s="12" customFormat="1" ht="12.95" customHeight="1" x14ac:dyDescent="0.2">
      <c r="C73" s="20"/>
      <c r="D73" s="20"/>
    </row>
    <row r="74" spans="3:4" s="12" customFormat="1" ht="12.95" customHeight="1" x14ac:dyDescent="0.2">
      <c r="C74" s="20"/>
      <c r="D74" s="20"/>
    </row>
    <row r="75" spans="3:4" s="12" customFormat="1" ht="12.95" customHeight="1" x14ac:dyDescent="0.2">
      <c r="C75" s="20"/>
      <c r="D75" s="20"/>
    </row>
    <row r="76" spans="3:4" s="12" customFormat="1" ht="12.95" customHeight="1" x14ac:dyDescent="0.2">
      <c r="C76" s="20"/>
      <c r="D76" s="20"/>
    </row>
    <row r="77" spans="3:4" s="12" customFormat="1" ht="12.95" customHeight="1" x14ac:dyDescent="0.2">
      <c r="C77" s="20"/>
      <c r="D77" s="20"/>
    </row>
    <row r="78" spans="3:4" s="12" customFormat="1" ht="12.95" customHeight="1" x14ac:dyDescent="0.2">
      <c r="C78" s="20"/>
      <c r="D78" s="20"/>
    </row>
    <row r="79" spans="3:4" s="12" customFormat="1" ht="12.95" customHeight="1" x14ac:dyDescent="0.2">
      <c r="C79" s="20"/>
      <c r="D79" s="20"/>
    </row>
    <row r="80" spans="3:4" s="12" customFormat="1" ht="12.95" customHeight="1" x14ac:dyDescent="0.2">
      <c r="C80" s="20"/>
      <c r="D80" s="20"/>
    </row>
    <row r="81" spans="3:4" s="12" customFormat="1" ht="12.95" customHeight="1" x14ac:dyDescent="0.2">
      <c r="C81" s="20"/>
      <c r="D81" s="20"/>
    </row>
    <row r="82" spans="3:4" s="12" customFormat="1" ht="12.95" customHeight="1" x14ac:dyDescent="0.2">
      <c r="C82" s="20"/>
      <c r="D82" s="20"/>
    </row>
    <row r="83" spans="3:4" s="12" customFormat="1" ht="12.95" customHeight="1" x14ac:dyDescent="0.2">
      <c r="C83" s="20"/>
      <c r="D83" s="20"/>
    </row>
    <row r="84" spans="3:4" s="12" customFormat="1" ht="12.95" customHeight="1" x14ac:dyDescent="0.2">
      <c r="C84" s="20"/>
      <c r="D84" s="20"/>
    </row>
    <row r="85" spans="3:4" s="12" customFormat="1" ht="12.95" customHeight="1" x14ac:dyDescent="0.2">
      <c r="C85" s="20"/>
      <c r="D85" s="20"/>
    </row>
    <row r="86" spans="3:4" s="12" customFormat="1" ht="12.95" customHeight="1" x14ac:dyDescent="0.2">
      <c r="C86" s="20"/>
      <c r="D86" s="20"/>
    </row>
    <row r="87" spans="3:4" s="12" customFormat="1" ht="12.95" customHeight="1" x14ac:dyDescent="0.2">
      <c r="C87" s="20"/>
      <c r="D87" s="20"/>
    </row>
    <row r="88" spans="3:4" s="12" customFormat="1" ht="12.95" customHeight="1" x14ac:dyDescent="0.2">
      <c r="C88" s="20"/>
      <c r="D88" s="20"/>
    </row>
    <row r="89" spans="3:4" s="12" customFormat="1" ht="12.95" customHeight="1" x14ac:dyDescent="0.2">
      <c r="C89" s="20"/>
      <c r="D89" s="20"/>
    </row>
    <row r="90" spans="3:4" s="12" customFormat="1" ht="12.95" customHeight="1" x14ac:dyDescent="0.2">
      <c r="C90" s="20"/>
      <c r="D90" s="20"/>
    </row>
    <row r="91" spans="3:4" s="12" customFormat="1" ht="12.95" customHeight="1" x14ac:dyDescent="0.2">
      <c r="C91" s="20"/>
      <c r="D91" s="20"/>
    </row>
    <row r="92" spans="3:4" s="12" customFormat="1" ht="12.95" customHeight="1" x14ac:dyDescent="0.2">
      <c r="C92" s="20"/>
      <c r="D92" s="20"/>
    </row>
    <row r="93" spans="3:4" s="12" customFormat="1" ht="12.95" customHeight="1" x14ac:dyDescent="0.2">
      <c r="C93" s="20"/>
      <c r="D93" s="20"/>
    </row>
    <row r="94" spans="3:4" s="12" customFormat="1" ht="12.95" customHeight="1" x14ac:dyDescent="0.2">
      <c r="C94" s="20"/>
      <c r="D94" s="20"/>
    </row>
    <row r="95" spans="3:4" s="12" customFormat="1" ht="12.95" customHeight="1" x14ac:dyDescent="0.2">
      <c r="C95" s="20"/>
      <c r="D95" s="20"/>
    </row>
    <row r="96" spans="3:4" s="12" customFormat="1" ht="12.95" customHeight="1" x14ac:dyDescent="0.2">
      <c r="C96" s="20"/>
      <c r="D96" s="20"/>
    </row>
    <row r="97" spans="3:4" s="12" customFormat="1" ht="12.95" customHeight="1" x14ac:dyDescent="0.2">
      <c r="C97" s="20"/>
      <c r="D97" s="20"/>
    </row>
    <row r="98" spans="3:4" s="12" customFormat="1" ht="12.95" customHeight="1" x14ac:dyDescent="0.2">
      <c r="C98" s="20"/>
      <c r="D98" s="20"/>
    </row>
    <row r="99" spans="3:4" s="12" customFormat="1" ht="12.95" customHeight="1" x14ac:dyDescent="0.2">
      <c r="C99" s="20"/>
      <c r="D99" s="20"/>
    </row>
    <row r="100" spans="3:4" s="12" customFormat="1" ht="12.95" customHeight="1" x14ac:dyDescent="0.2">
      <c r="C100" s="20"/>
      <c r="D100" s="20"/>
    </row>
    <row r="101" spans="3:4" s="12" customFormat="1" ht="12.95" customHeight="1" x14ac:dyDescent="0.2">
      <c r="C101" s="20"/>
      <c r="D101" s="20"/>
    </row>
    <row r="102" spans="3:4" s="12" customFormat="1" ht="12.95" customHeight="1" x14ac:dyDescent="0.2">
      <c r="C102" s="20"/>
      <c r="D102" s="20"/>
    </row>
    <row r="103" spans="3:4" s="12" customFormat="1" ht="12.95" customHeight="1" x14ac:dyDescent="0.2">
      <c r="C103" s="20"/>
      <c r="D103" s="20"/>
    </row>
    <row r="104" spans="3:4" s="12" customFormat="1" ht="12.95" customHeight="1" x14ac:dyDescent="0.2">
      <c r="C104" s="20"/>
      <c r="D104" s="20"/>
    </row>
    <row r="105" spans="3:4" s="12" customFormat="1" ht="12.95" customHeight="1" x14ac:dyDescent="0.2">
      <c r="C105" s="20"/>
      <c r="D105" s="20"/>
    </row>
    <row r="106" spans="3:4" s="12" customFormat="1" ht="12.95" customHeight="1" x14ac:dyDescent="0.2">
      <c r="C106" s="20"/>
      <c r="D106" s="20"/>
    </row>
    <row r="107" spans="3:4" s="12" customFormat="1" ht="12.95" customHeight="1" x14ac:dyDescent="0.2">
      <c r="C107" s="20"/>
      <c r="D107" s="20"/>
    </row>
    <row r="108" spans="3:4" s="12" customFormat="1" ht="12.95" customHeight="1" x14ac:dyDescent="0.2">
      <c r="C108" s="20"/>
      <c r="D108" s="20"/>
    </row>
    <row r="109" spans="3:4" s="12" customFormat="1" ht="12.95" customHeight="1" x14ac:dyDescent="0.2">
      <c r="C109" s="20"/>
      <c r="D109" s="20"/>
    </row>
    <row r="110" spans="3:4" s="12" customFormat="1" ht="12.95" customHeight="1" x14ac:dyDescent="0.2">
      <c r="C110" s="20"/>
      <c r="D110" s="20"/>
    </row>
    <row r="111" spans="3:4" s="12" customFormat="1" ht="12.95" customHeight="1" x14ac:dyDescent="0.2">
      <c r="C111" s="20"/>
      <c r="D111" s="20"/>
    </row>
    <row r="112" spans="3:4" s="12" customFormat="1" ht="12.95" customHeight="1" x14ac:dyDescent="0.2">
      <c r="C112" s="20"/>
      <c r="D112" s="20"/>
    </row>
    <row r="113" spans="3:4" s="12" customFormat="1" ht="12.95" customHeight="1" x14ac:dyDescent="0.2">
      <c r="C113" s="20"/>
      <c r="D113" s="20"/>
    </row>
    <row r="114" spans="3:4" s="12" customFormat="1" ht="12.95" customHeight="1" x14ac:dyDescent="0.2">
      <c r="C114" s="20"/>
      <c r="D114" s="20"/>
    </row>
    <row r="115" spans="3:4" s="12" customFormat="1" ht="12.95" customHeight="1" x14ac:dyDescent="0.2">
      <c r="C115" s="20"/>
      <c r="D115" s="20"/>
    </row>
    <row r="116" spans="3:4" s="12" customFormat="1" ht="12.95" customHeight="1" x14ac:dyDescent="0.2">
      <c r="C116" s="20"/>
      <c r="D116" s="20"/>
    </row>
    <row r="117" spans="3:4" s="12" customFormat="1" ht="12.95" customHeight="1" x14ac:dyDescent="0.2">
      <c r="C117" s="20"/>
      <c r="D117" s="20"/>
    </row>
    <row r="118" spans="3:4" s="12" customFormat="1" ht="12.95" customHeight="1" x14ac:dyDescent="0.2">
      <c r="C118" s="20"/>
      <c r="D118" s="20"/>
    </row>
    <row r="119" spans="3:4" s="12" customFormat="1" ht="12.95" customHeight="1" x14ac:dyDescent="0.2">
      <c r="C119" s="20"/>
      <c r="D119" s="20"/>
    </row>
    <row r="120" spans="3:4" s="12" customFormat="1" ht="12.95" customHeight="1" x14ac:dyDescent="0.2">
      <c r="C120" s="20"/>
      <c r="D120" s="20"/>
    </row>
    <row r="121" spans="3:4" s="12" customFormat="1" ht="12.95" customHeight="1" x14ac:dyDescent="0.2">
      <c r="C121" s="20"/>
      <c r="D121" s="20"/>
    </row>
    <row r="122" spans="3:4" s="12" customFormat="1" ht="12.95" customHeight="1" x14ac:dyDescent="0.2">
      <c r="C122" s="20"/>
      <c r="D122" s="20"/>
    </row>
    <row r="123" spans="3:4" s="12" customFormat="1" ht="12.95" customHeight="1" x14ac:dyDescent="0.2">
      <c r="C123" s="20"/>
      <c r="D123" s="20"/>
    </row>
    <row r="124" spans="3:4" s="12" customFormat="1" ht="12.95" customHeight="1" x14ac:dyDescent="0.2">
      <c r="C124" s="20"/>
      <c r="D124" s="20"/>
    </row>
    <row r="125" spans="3:4" s="12" customFormat="1" ht="12.95" customHeight="1" x14ac:dyDescent="0.2">
      <c r="C125" s="20"/>
      <c r="D125" s="20"/>
    </row>
    <row r="126" spans="3:4" s="12" customFormat="1" ht="12.95" customHeight="1" x14ac:dyDescent="0.2">
      <c r="C126" s="20"/>
      <c r="D126" s="20"/>
    </row>
    <row r="127" spans="3:4" s="12" customFormat="1" ht="12.95" customHeight="1" x14ac:dyDescent="0.2">
      <c r="C127" s="20"/>
      <c r="D127" s="20"/>
    </row>
    <row r="128" spans="3:4" s="12" customFormat="1" ht="12.95" customHeight="1" x14ac:dyDescent="0.2">
      <c r="C128" s="20"/>
      <c r="D128" s="20"/>
    </row>
    <row r="129" spans="3:4" s="12" customFormat="1" ht="12.95" customHeight="1" x14ac:dyDescent="0.2">
      <c r="C129" s="20"/>
      <c r="D129" s="20"/>
    </row>
    <row r="130" spans="3:4" s="12" customFormat="1" ht="12.95" customHeight="1" x14ac:dyDescent="0.2">
      <c r="C130" s="20"/>
      <c r="D130" s="20"/>
    </row>
    <row r="131" spans="3:4" s="12" customFormat="1" ht="12.95" customHeight="1" x14ac:dyDescent="0.2">
      <c r="C131" s="20"/>
      <c r="D131" s="20"/>
    </row>
    <row r="132" spans="3:4" s="12" customFormat="1" ht="12.95" customHeight="1" x14ac:dyDescent="0.2">
      <c r="C132" s="20"/>
      <c r="D132" s="20"/>
    </row>
    <row r="133" spans="3:4" s="12" customFormat="1" ht="12.95" customHeight="1" x14ac:dyDescent="0.2">
      <c r="C133" s="20"/>
      <c r="D133" s="20"/>
    </row>
    <row r="134" spans="3:4" s="12" customFormat="1" ht="12.95" customHeight="1" x14ac:dyDescent="0.2">
      <c r="C134" s="20"/>
      <c r="D134" s="20"/>
    </row>
    <row r="135" spans="3:4" s="12" customFormat="1" ht="12.95" customHeight="1" x14ac:dyDescent="0.2">
      <c r="C135" s="20"/>
      <c r="D135" s="20"/>
    </row>
    <row r="136" spans="3:4" s="12" customFormat="1" ht="12.95" customHeight="1" x14ac:dyDescent="0.2">
      <c r="C136" s="20"/>
      <c r="D136" s="20"/>
    </row>
    <row r="137" spans="3:4" s="12" customFormat="1" ht="12.95" customHeight="1" x14ac:dyDescent="0.2">
      <c r="C137" s="20"/>
      <c r="D137" s="20"/>
    </row>
    <row r="138" spans="3:4" s="12" customFormat="1" ht="12.95" customHeight="1" x14ac:dyDescent="0.2">
      <c r="C138" s="20"/>
      <c r="D138" s="20"/>
    </row>
    <row r="139" spans="3:4" s="12" customFormat="1" ht="12.95" customHeight="1" x14ac:dyDescent="0.2">
      <c r="C139" s="20"/>
      <c r="D139" s="20"/>
    </row>
    <row r="140" spans="3:4" s="12" customFormat="1" ht="12.95" customHeight="1" x14ac:dyDescent="0.2">
      <c r="C140" s="20"/>
      <c r="D140" s="20"/>
    </row>
    <row r="141" spans="3:4" s="12" customFormat="1" ht="12.95" customHeight="1" x14ac:dyDescent="0.2">
      <c r="C141" s="20"/>
      <c r="D141" s="20"/>
    </row>
    <row r="142" spans="3:4" s="12" customFormat="1" ht="12.95" customHeight="1" x14ac:dyDescent="0.2">
      <c r="C142" s="20"/>
      <c r="D142" s="20"/>
    </row>
    <row r="143" spans="3:4" s="12" customFormat="1" ht="12.95" customHeight="1" x14ac:dyDescent="0.2">
      <c r="C143" s="20"/>
      <c r="D143" s="20"/>
    </row>
    <row r="144" spans="3:4" s="12" customFormat="1" ht="12.95" customHeight="1" x14ac:dyDescent="0.2">
      <c r="C144" s="20"/>
      <c r="D144" s="20"/>
    </row>
    <row r="145" spans="3:4" s="12" customFormat="1" ht="12.95" customHeight="1" x14ac:dyDescent="0.2">
      <c r="C145" s="20"/>
      <c r="D145" s="20"/>
    </row>
    <row r="146" spans="3:4" s="12" customFormat="1" ht="12.95" customHeight="1" x14ac:dyDescent="0.2">
      <c r="C146" s="20"/>
      <c r="D146" s="20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S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2024-03-06T05:50:02Z</dcterms:modified>
</cp:coreProperties>
</file>