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7ACACFD-CFCC-4D25-BD5B-DAD106739F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6" i="1"/>
  <c r="O23" i="1"/>
  <c r="O27" i="1"/>
  <c r="O22" i="1"/>
  <c r="O28" i="1"/>
  <c r="O25" i="1"/>
  <c r="C16" i="1"/>
  <c r="D18" i="1" s="1"/>
  <c r="C15" i="1"/>
  <c r="O21" i="1"/>
  <c r="I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<sst xmlns="http://schemas.openxmlformats.org/spreadsheetml/2006/main" count="67" uniqueCount="51">
  <si>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</si>
  <si>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</si>
  <si>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</si>
  <si>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</si>
  <si>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</si>
  <si>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</si>
  <si>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</si>
  <si>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</si>
  <si>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</si>
  <si>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</si>
  <si>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</si>
  <si>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</si>
  <si>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</si>
  <si>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</si>
  <si>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</si>
  <si>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</si>
  <si>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</si>
  <si>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</si>
  <si>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</si>
  <si>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</si>
  <si>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</si>
  <si>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</si>
  <si>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</si>
  <si>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</si>
  <si>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</si>
  <si>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</si>
  <si>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</si>
  <si>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</si>
  <si>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</si>
  <si>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</si>
  <si>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</si>
  <si>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</si>
  <si>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</si>
  <si>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</si>
  <si>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</si>
  <si>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</si>
  <si>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</si>
  <si>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</si>
  <si>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</si>
  <si>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</si>
  <si>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</si>
  <si>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</si>
  <si>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</si>
  <si>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</si>
  <si>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</si>
  <si>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NSVS 13057841 Sex</t>
  </si>
  <si>
    <t>BAV 91 Feb 2024</t>
  </si>
  <si>
    <t>I</t>
  </si>
  <si>
    <t>EW</t>
  </si>
  <si>
    <t>VSX</t>
  </si>
  <si>
    <t>14.00-14.60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</si>
</sst>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13057841 Sex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-1.2948499999765772E-2</c:v>
                </c:pt>
                <c:pt idx="2">
                  <c:v>-1.2356999999610707E-2</c:v>
                </c:pt>
                <c:pt idx="3">
                  <c:v>-1.2592500002938323E-2</c:v>
                </c:pt>
                <c:pt idx="4">
                  <c:v>-1.2639000000490341E-2</c:v>
                </c:pt>
                <c:pt idx="5">
                  <c:v>-1.186500000039814E-2</c:v>
                </c:pt>
                <c:pt idx="6">
                  <c:v>-1.3300500002515037E-2</c:v>
                </c:pt>
                <c:pt idx="7">
                  <c:v>-1.2097500002710149E-2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-9.2570474298971778E-6</c:v>
                </c:pt>
                <c:pt idx="1">
                  <c:v>-1.2423738686923603E-2</c:v>
                </c:pt>
                <c:pt idx="2">
                  <c:v>-1.246478951537195E-2</c:v>
                </c:pt>
                <c:pt idx="3">
                  <c:v>-1.2465112750241623E-2</c:v>
                </c:pt>
                <c:pt idx="4">
                  <c:v>-1.2556588218358807E-2</c:v>
                </c:pt>
                <c:pt idx="5">
                  <c:v>-1.2625114010729278E-2</c:v>
                </c:pt>
                <c:pt idx="6">
                  <c:v>-1.2625437245598951E-2</c:v>
                </c:pt>
                <c:pt idx="7">
                  <c:v>-1.2629962533774358E-2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19203.5</c:v>
                      </c:pt>
                      <c:pt idx="2">
                        <c:v>19267</c:v>
                      </c:pt>
                      <c:pt idx="3">
                        <c:v>19267.5</c:v>
                      </c:pt>
                      <c:pt idx="4">
                        <c:v>19409</c:v>
                      </c:pt>
                      <c:pt idx="5">
                        <c:v>19515</c:v>
                      </c:pt>
                      <c:pt idx="6">
                        <c:v>19515.5</c:v>
                      </c:pt>
                      <c:pt idx="7">
                        <c:v>19522.5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13057841 Sex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-1.2948499999765772E-2</c:v>
                </c:pt>
                <c:pt idx="2">
                  <c:v>-1.2356999999610707E-2</c:v>
                </c:pt>
                <c:pt idx="3">
                  <c:v>-1.2592500002938323E-2</c:v>
                </c:pt>
                <c:pt idx="4">
                  <c:v>-1.2639000000490341E-2</c:v>
                </c:pt>
                <c:pt idx="5">
                  <c:v>-1.186500000039814E-2</c:v>
                </c:pt>
                <c:pt idx="6">
                  <c:v>-1.3300500002515037E-2</c:v>
                </c:pt>
                <c:pt idx="7">
                  <c:v>-1.2097500002710149E-2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-9.2570474298971778E-6</c:v>
                </c:pt>
                <c:pt idx="1">
                  <c:v>-1.2423738686923603E-2</c:v>
                </c:pt>
                <c:pt idx="2">
                  <c:v>-1.246478951537195E-2</c:v>
                </c:pt>
                <c:pt idx="3">
                  <c:v>-1.2465112750241623E-2</c:v>
                </c:pt>
                <c:pt idx="4">
                  <c:v>-1.2556588218358807E-2</c:v>
                </c:pt>
                <c:pt idx="5">
                  <c:v>-1.2625114010729278E-2</c:v>
                </c:pt>
                <c:pt idx="6">
                  <c:v>-1.2625437245598951E-2</c:v>
                </c:pt>
                <c:pt idx="7">
                  <c:v>-1.2629962533774358E-2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19203.5</c:v>
                </c:pt>
                <c:pt idx="2">
                  <c:v>19267</c:v>
                </c:pt>
                <c:pt idx="3">
                  <c:v>19267.5</c:v>
                </c:pt>
                <c:pt idx="4">
                  <c:v>19409</c:v>
                </c:pt>
                <c:pt idx="5">
                  <c:v>19515</c:v>
                </c:pt>
                <c:pt idx="6">
                  <c:v>19515.5</c:v>
                </c:pt>
                <c:pt idx="7">
                  <c:v>19522.5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5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54536.44</v>
      </c>
      <c r="D7" s="13" t="s">
        <v>49</v>
      </c>
    </row>
    <row r="8" spans="1:15" ht="12.95" customHeight="1" x14ac:dyDescent="0.2">
      <c r="A8" s="20" t="s">
        <v>3</v>
      </c>
      <c r="C8" s="28">
        <v>0.28147100000000003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-9.2570474298971778E-6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-6.4646973934406256E-7</v>
      </c>
      <c r="D12" s="21"/>
      <c r="E12" s="35" t="s">
        <v>44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60547.807868055555</v>
      </c>
    </row>
    <row r="15" spans="1:15" ht="12.95" customHeight="1" x14ac:dyDescent="0.2">
      <c r="A15" s="17" t="s">
        <v>17</v>
      </c>
      <c r="C15" s="18">
        <f ca="1">(C7+C11)+(C8+C12)*INT(MAX(F21:F3533))</f>
        <v>60031.304232360701</v>
      </c>
      <c r="E15" s="37" t="s">
        <v>33</v>
      </c>
      <c r="F15" s="39">
        <f ca="1">ROUND(2*(F14-$C$7)/$C$8,0)/2+F13</f>
        <v>21358</v>
      </c>
    </row>
    <row r="16" spans="1:15" ht="12.95" customHeight="1" x14ac:dyDescent="0.2">
      <c r="A16" s="17" t="s">
        <v>4</v>
      </c>
      <c r="C16" s="18">
        <f ca="1">+C8+C12</f>
        <v>0.28147035353026068</v>
      </c>
      <c r="E16" s="37" t="s">
        <v>34</v>
      </c>
      <c r="F16" s="39">
        <f ca="1">ROUND(2*(F14-$C$15)/$C$16,0)/2+F13</f>
        <v>1836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42</v>
      </c>
      <c r="F17" s="40">
        <f ca="1">+$C$15+$C$16*$F$16-15018.5-$C$5/24</f>
        <v>45529.979634775598</v>
      </c>
    </row>
    <row r="18" spans="1:21" ht="12.95" customHeight="1" thickTop="1" thickBot="1" x14ac:dyDescent="0.25">
      <c r="A18" s="17" t="s">
        <v>5</v>
      </c>
      <c r="C18" s="24">
        <f ca="1">+C15</f>
        <v>60031.304232360701</v>
      </c>
      <c r="D18" s="25">
        <f ca="1">+C16</f>
        <v>0.28147035353026068</v>
      </c>
      <c r="E18" s="42" t="s">
        <v>43</v>
      </c>
      <c r="F18" s="41">
        <f ca="1">+($C$15+$C$16*$F$16)-($C$16/2)-15018.5-$C$5/24</f>
        <v>45529.838899598835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49</v>
      </c>
      <c r="J20" s="19" t="s">
        <v>37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54536.44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I21" s="20">
        <f>+G21</f>
        <v>0</v>
      </c>
      <c r="O21" s="20">
        <f ca="1">+C$11+C$12*$F21</f>
        <v>-9.2570474298971778E-6</v>
      </c>
      <c r="Q21" s="26">
        <f>+C21-15018.5</f>
        <v>39517.94</v>
      </c>
    </row>
    <row r="22" spans="1:21" ht="12.95" customHeight="1" x14ac:dyDescent="0.2">
      <c r="A22" s="43" t="s">
        <v>46</v>
      </c>
      <c r="B22" s="44" t="s">
        <v>47</v>
      </c>
      <c r="C22" s="43">
        <v>59941.655400000003</v>
      </c>
      <c r="D22" s="43">
        <v>3.5000000000000001E-3</v>
      </c>
      <c r="E22" s="20">
        <f t="shared" ref="E22:E28" si="0">+(C22-C$7)/C$8</f>
        <v>19203.453997036995</v>
      </c>
      <c r="F22" s="20">
        <f t="shared" ref="F22:F28" si="1">ROUND(2*E22,0)/2</f>
        <v>19203.5</v>
      </c>
      <c r="G22" s="20">
        <f t="shared" ref="G22:G28" si="2">+C22-(C$7+F22*C$8)</f>
        <v>-1.2948499999765772E-2</v>
      </c>
      <c r="K22" s="20">
        <f t="shared" ref="K22:K28" si="3">+G22</f>
        <v>-1.2948499999765772E-2</v>
      </c>
      <c r="O22" s="20">
        <f t="shared" ref="O22:O28" ca="1" si="4">+C$11+C$12*$F22</f>
        <v>-1.2423738686923603E-2</v>
      </c>
      <c r="Q22" s="26">
        <f t="shared" ref="Q22:Q28" si="5">+C22-15018.5</f>
        <v>44923.155400000003</v>
      </c>
    </row>
    <row r="23" spans="1:21" ht="12.95" customHeight="1" x14ac:dyDescent="0.2">
      <c r="A23" s="43" t="s">
        <v>46</v>
      </c>
      <c r="B23" s="44" t="s">
        <v>47</v>
      </c>
      <c r="C23" s="43">
        <v>59959.529399999999</v>
      </c>
      <c r="D23" s="43">
        <v>3.5000000000000001E-3</v>
      </c>
      <c r="E23" s="20">
        <f t="shared" si="0"/>
        <v>19266.956098496812</v>
      </c>
      <c r="F23" s="20">
        <f t="shared" si="1"/>
        <v>19267</v>
      </c>
      <c r="G23" s="20">
        <f t="shared" si="2"/>
        <v>-1.2356999999610707E-2</v>
      </c>
      <c r="K23" s="20">
        <f t="shared" si="3"/>
        <v>-1.2356999999610707E-2</v>
      </c>
      <c r="O23" s="20">
        <f t="shared" ca="1" si="4"/>
        <v>-1.246478951537195E-2</v>
      </c>
      <c r="Q23" s="26">
        <f t="shared" si="5"/>
        <v>44941.029399999999</v>
      </c>
    </row>
    <row r="24" spans="1:21" ht="12.95" customHeight="1" x14ac:dyDescent="0.2">
      <c r="A24" s="43" t="s">
        <v>46</v>
      </c>
      <c r="B24" s="44" t="s">
        <v>47</v>
      </c>
      <c r="C24" s="43">
        <v>59959.669900000001</v>
      </c>
      <c r="D24" s="43">
        <v>3.5000000000000001E-3</v>
      </c>
      <c r="E24" s="20">
        <f t="shared" si="0"/>
        <v>19267.455261820927</v>
      </c>
      <c r="F24" s="20">
        <f t="shared" si="1"/>
        <v>19267.5</v>
      </c>
      <c r="G24" s="20">
        <f t="shared" si="2"/>
        <v>-1.2592500002938323E-2</v>
      </c>
      <c r="K24" s="20">
        <f t="shared" si="3"/>
        <v>-1.2592500002938323E-2</v>
      </c>
      <c r="O24" s="20">
        <f t="shared" ca="1" si="4"/>
        <v>-1.2465112750241623E-2</v>
      </c>
      <c r="Q24" s="26">
        <f t="shared" si="5"/>
        <v>44941.169900000001</v>
      </c>
    </row>
    <row r="25" spans="1:21" ht="12.95" customHeight="1" x14ac:dyDescent="0.2">
      <c r="A25" s="43" t="s">
        <v>46</v>
      </c>
      <c r="B25" s="44" t="s">
        <v>47</v>
      </c>
      <c r="C25" s="43">
        <v>59999.498</v>
      </c>
      <c r="D25" s="43">
        <v>3.5000000000000001E-3</v>
      </c>
      <c r="E25" s="20">
        <f t="shared" si="0"/>
        <v>19408.955096617403</v>
      </c>
      <c r="F25" s="20">
        <f t="shared" si="1"/>
        <v>19409</v>
      </c>
      <c r="G25" s="20">
        <f t="shared" si="2"/>
        <v>-1.2639000000490341E-2</v>
      </c>
      <c r="K25" s="20">
        <f t="shared" si="3"/>
        <v>-1.2639000000490341E-2</v>
      </c>
      <c r="O25" s="20">
        <f t="shared" ca="1" si="4"/>
        <v>-1.2556588218358807E-2</v>
      </c>
      <c r="Q25" s="26">
        <f t="shared" si="5"/>
        <v>44980.998</v>
      </c>
    </row>
    <row r="26" spans="1:21" ht="12.95" customHeight="1" x14ac:dyDescent="0.2">
      <c r="A26" s="43" t="s">
        <v>46</v>
      </c>
      <c r="B26" s="44" t="s">
        <v>47</v>
      </c>
      <c r="C26" s="43">
        <v>60029.334699999999</v>
      </c>
      <c r="D26" s="43">
        <v>3.5000000000000001E-3</v>
      </c>
      <c r="E26" s="20">
        <f t="shared" si="0"/>
        <v>19514.95784645664</v>
      </c>
      <c r="F26" s="20">
        <f t="shared" si="1"/>
        <v>19515</v>
      </c>
      <c r="G26" s="20">
        <f t="shared" si="2"/>
        <v>-1.186500000039814E-2</v>
      </c>
      <c r="K26" s="20">
        <f t="shared" si="3"/>
        <v>-1.186500000039814E-2</v>
      </c>
      <c r="O26" s="20">
        <f t="shared" ca="1" si="4"/>
        <v>-1.2625114010729278E-2</v>
      </c>
      <c r="Q26" s="26">
        <f t="shared" si="5"/>
        <v>45010.834699999999</v>
      </c>
    </row>
    <row r="27" spans="1:21" ht="12.95" customHeight="1" x14ac:dyDescent="0.2">
      <c r="A27" s="43" t="s">
        <v>46</v>
      </c>
      <c r="B27" s="44" t="s">
        <v>47</v>
      </c>
      <c r="C27" s="43">
        <v>60029.474000000002</v>
      </c>
      <c r="D27" s="43">
        <v>3.5000000000000001E-3</v>
      </c>
      <c r="E27" s="20">
        <f t="shared" si="0"/>
        <v>19515.452746464107</v>
      </c>
      <c r="F27" s="20">
        <f t="shared" si="1"/>
        <v>19515.5</v>
      </c>
      <c r="G27" s="20">
        <f t="shared" si="2"/>
        <v>-1.3300500002515037E-2</v>
      </c>
      <c r="K27" s="20">
        <f t="shared" si="3"/>
        <v>-1.3300500002515037E-2</v>
      </c>
      <c r="O27" s="20">
        <f t="shared" ca="1" si="4"/>
        <v>-1.2625437245598951E-2</v>
      </c>
      <c r="Q27" s="26">
        <f t="shared" si="5"/>
        <v>45010.974000000002</v>
      </c>
    </row>
    <row r="28" spans="1:21" ht="12.95" customHeight="1" x14ac:dyDescent="0.2">
      <c r="A28" s="43" t="s">
        <v>46</v>
      </c>
      <c r="B28" s="44" t="s">
        <v>47</v>
      </c>
      <c r="C28" s="43">
        <v>60031.445500000002</v>
      </c>
      <c r="D28" s="43">
        <v>3.5000000000000001E-3</v>
      </c>
      <c r="E28" s="20">
        <f t="shared" si="0"/>
        <v>19522.457020439047</v>
      </c>
      <c r="F28" s="20">
        <f t="shared" si="1"/>
        <v>19522.5</v>
      </c>
      <c r="G28" s="20">
        <f t="shared" si="2"/>
        <v>-1.2097500002710149E-2</v>
      </c>
      <c r="K28" s="20">
        <f t="shared" si="3"/>
        <v>-1.2097500002710149E-2</v>
      </c>
      <c r="O28" s="20">
        <f t="shared" ca="1" si="4"/>
        <v>-1.2629962533774358E-2</v>
      </c>
      <c r="Q28" s="26">
        <f t="shared" si="5"/>
        <v>45012.945500000002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2024-08-25T07:23:19Z</dcterms:modified>
</cp:coreProperties>
</file>