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A94E71-9C8A-46D8-B00E-7D50F853C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8" i="1" l="1"/>
  <c r="F238" i="1" s="1"/>
  <c r="G238" i="1" s="1"/>
  <c r="K238" i="1" s="1"/>
  <c r="Q238" i="1"/>
  <c r="F14" i="1"/>
  <c r="E237" i="1"/>
  <c r="F237" i="1" s="1"/>
  <c r="G237" i="1" s="1"/>
  <c r="K237" i="1" s="1"/>
  <c r="Q237" i="1"/>
  <c r="E236" i="1"/>
  <c r="F236" i="1"/>
  <c r="G236" i="1"/>
  <c r="K236" i="1" s="1"/>
  <c r="Q236" i="1"/>
  <c r="E235" i="1"/>
  <c r="F235" i="1"/>
  <c r="G235" i="1" s="1"/>
  <c r="K235" i="1" s="1"/>
  <c r="Q235" i="1"/>
  <c r="E69" i="1"/>
  <c r="F69" i="1" s="1"/>
  <c r="G69" i="1" s="1"/>
  <c r="H69" i="1" s="1"/>
  <c r="E22" i="1"/>
  <c r="F22" i="1" s="1"/>
  <c r="G22" i="1" s="1"/>
  <c r="H22" i="1" s="1"/>
  <c r="E23" i="1"/>
  <c r="F23" i="1" s="1"/>
  <c r="G23" i="1" s="1"/>
  <c r="H23" i="1" s="1"/>
  <c r="E24" i="1"/>
  <c r="F24" i="1"/>
  <c r="G24" i="1" s="1"/>
  <c r="H24" i="1" s="1"/>
  <c r="E25" i="1"/>
  <c r="F25" i="1"/>
  <c r="G25" i="1" s="1"/>
  <c r="H25" i="1" s="1"/>
  <c r="E26" i="1"/>
  <c r="F26" i="1"/>
  <c r="G26" i="1"/>
  <c r="E27" i="1"/>
  <c r="F27" i="1"/>
  <c r="G27" i="1"/>
  <c r="E28" i="1"/>
  <c r="F28" i="1" s="1"/>
  <c r="G28" i="1" s="1"/>
  <c r="H28" i="1" s="1"/>
  <c r="E29" i="1"/>
  <c r="F29" i="1" s="1"/>
  <c r="G29" i="1" s="1"/>
  <c r="H29" i="1" s="1"/>
  <c r="E30" i="1"/>
  <c r="F30" i="1"/>
  <c r="G30" i="1" s="1"/>
  <c r="H30" i="1" s="1"/>
  <c r="E31" i="1"/>
  <c r="F31" i="1"/>
  <c r="G31" i="1"/>
  <c r="E32" i="1"/>
  <c r="F32" i="1"/>
  <c r="G32" i="1"/>
  <c r="H32" i="1"/>
  <c r="E33" i="1"/>
  <c r="F33" i="1" s="1"/>
  <c r="G33" i="1" s="1"/>
  <c r="H33" i="1" s="1"/>
  <c r="E34" i="1"/>
  <c r="F34" i="1" s="1"/>
  <c r="G34" i="1" s="1"/>
  <c r="H34" i="1" s="1"/>
  <c r="E35" i="1"/>
  <c r="F35" i="1"/>
  <c r="G35" i="1" s="1"/>
  <c r="H35" i="1" s="1"/>
  <c r="E36" i="1"/>
  <c r="F36" i="1"/>
  <c r="G36" i="1" s="1"/>
  <c r="H36" i="1" s="1"/>
  <c r="E37" i="1"/>
  <c r="F37" i="1"/>
  <c r="G37" i="1" s="1"/>
  <c r="H37" i="1" s="1"/>
  <c r="E38" i="1"/>
  <c r="F38" i="1"/>
  <c r="G38" i="1"/>
  <c r="E39" i="1"/>
  <c r="F39" i="1"/>
  <c r="G39" i="1"/>
  <c r="E40" i="1"/>
  <c r="F40" i="1" s="1"/>
  <c r="G40" i="1" s="1"/>
  <c r="H40" i="1" s="1"/>
  <c r="E41" i="1"/>
  <c r="F41" i="1" s="1"/>
  <c r="G41" i="1" s="1"/>
  <c r="H41" i="1" s="1"/>
  <c r="E42" i="1"/>
  <c r="F42" i="1"/>
  <c r="G42" i="1" s="1"/>
  <c r="H42" i="1" s="1"/>
  <c r="E43" i="1"/>
  <c r="F43" i="1"/>
  <c r="G43" i="1"/>
  <c r="E44" i="1"/>
  <c r="F44" i="1"/>
  <c r="G44" i="1"/>
  <c r="H44" i="1"/>
  <c r="E45" i="1"/>
  <c r="F45" i="1" s="1"/>
  <c r="G45" i="1" s="1"/>
  <c r="H45" i="1" s="1"/>
  <c r="E46" i="1"/>
  <c r="F46" i="1" s="1"/>
  <c r="G46" i="1" s="1"/>
  <c r="H46" i="1" s="1"/>
  <c r="E47" i="1"/>
  <c r="F47" i="1"/>
  <c r="G47" i="1" s="1"/>
  <c r="H47" i="1" s="1"/>
  <c r="E48" i="1"/>
  <c r="F48" i="1"/>
  <c r="G48" i="1"/>
  <c r="H48" i="1" s="1"/>
  <c r="E49" i="1"/>
  <c r="F49" i="1"/>
  <c r="G49" i="1"/>
  <c r="H49" i="1" s="1"/>
  <c r="E50" i="1"/>
  <c r="F50" i="1" s="1"/>
  <c r="G50" i="1" s="1"/>
  <c r="H50" i="1" s="1"/>
  <c r="E51" i="1"/>
  <c r="F51" i="1" s="1"/>
  <c r="G51" i="1" s="1"/>
  <c r="H51" i="1" s="1"/>
  <c r="E52" i="1"/>
  <c r="F52" i="1"/>
  <c r="G52" i="1" s="1"/>
  <c r="H52" i="1" s="1"/>
  <c r="E53" i="1"/>
  <c r="F53" i="1"/>
  <c r="G53" i="1" s="1"/>
  <c r="H53" i="1" s="1"/>
  <c r="E54" i="1"/>
  <c r="F54" i="1"/>
  <c r="G54" i="1"/>
  <c r="H54" i="1" s="1"/>
  <c r="E55" i="1"/>
  <c r="F55" i="1"/>
  <c r="G55" i="1"/>
  <c r="E56" i="1"/>
  <c r="F56" i="1"/>
  <c r="G56" i="1"/>
  <c r="H56" i="1"/>
  <c r="E57" i="1"/>
  <c r="F57" i="1" s="1"/>
  <c r="G57" i="1" s="1"/>
  <c r="H57" i="1" s="1"/>
  <c r="E58" i="1"/>
  <c r="F58" i="1" s="1"/>
  <c r="G58" i="1" s="1"/>
  <c r="H58" i="1" s="1"/>
  <c r="E59" i="1"/>
  <c r="F59" i="1"/>
  <c r="G59" i="1" s="1"/>
  <c r="H59" i="1" s="1"/>
  <c r="E60" i="1"/>
  <c r="F60" i="1"/>
  <c r="G60" i="1"/>
  <c r="H60" i="1" s="1"/>
  <c r="E61" i="1"/>
  <c r="F61" i="1"/>
  <c r="G61" i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H64" i="1" s="1"/>
  <c r="E65" i="1"/>
  <c r="F65" i="1"/>
  <c r="G65" i="1" s="1"/>
  <c r="H65" i="1" s="1"/>
  <c r="E66" i="1"/>
  <c r="F66" i="1"/>
  <c r="G66" i="1"/>
  <c r="H66" i="1" s="1"/>
  <c r="E67" i="1"/>
  <c r="F67" i="1" s="1"/>
  <c r="G67" i="1" s="1"/>
  <c r="H67" i="1" s="1"/>
  <c r="E68" i="1"/>
  <c r="F68" i="1" s="1"/>
  <c r="G68" i="1" s="1"/>
  <c r="H68" i="1" s="1"/>
  <c r="E70" i="1"/>
  <c r="F70" i="1" s="1"/>
  <c r="G70" i="1" s="1"/>
  <c r="H70" i="1" s="1"/>
  <c r="E71" i="1"/>
  <c r="F71" i="1" s="1"/>
  <c r="G71" i="1" s="1"/>
  <c r="H71" i="1" s="1"/>
  <c r="E72" i="1"/>
  <c r="F72" i="1"/>
  <c r="G72" i="1" s="1"/>
  <c r="H72" i="1" s="1"/>
  <c r="E73" i="1"/>
  <c r="F73" i="1"/>
  <c r="G73" i="1"/>
  <c r="H73" i="1" s="1"/>
  <c r="E74" i="1"/>
  <c r="F74" i="1"/>
  <c r="G74" i="1"/>
  <c r="H74" i="1" s="1"/>
  <c r="E75" i="1"/>
  <c r="F75" i="1" s="1"/>
  <c r="G75" i="1" s="1"/>
  <c r="H75" i="1" s="1"/>
  <c r="E76" i="1"/>
  <c r="F76" i="1" s="1"/>
  <c r="G76" i="1" s="1"/>
  <c r="H76" i="1" s="1"/>
  <c r="E77" i="1"/>
  <c r="F77" i="1"/>
  <c r="G77" i="1" s="1"/>
  <c r="H77" i="1" s="1"/>
  <c r="E78" i="1"/>
  <c r="F78" i="1"/>
  <c r="G78" i="1" s="1"/>
  <c r="H78" i="1" s="1"/>
  <c r="E79" i="1"/>
  <c r="F79" i="1"/>
  <c r="G79" i="1"/>
  <c r="H79" i="1" s="1"/>
  <c r="E80" i="1"/>
  <c r="F80" i="1" s="1"/>
  <c r="G80" i="1" s="1"/>
  <c r="H80" i="1" s="1"/>
  <c r="E81" i="1"/>
  <c r="F81" i="1"/>
  <c r="G81" i="1"/>
  <c r="H81" i="1"/>
  <c r="E82" i="1"/>
  <c r="F82" i="1" s="1"/>
  <c r="G82" i="1" s="1"/>
  <c r="H82" i="1" s="1"/>
  <c r="E83" i="1"/>
  <c r="F83" i="1" s="1"/>
  <c r="G83" i="1" s="1"/>
  <c r="H83" i="1" s="1"/>
  <c r="E84" i="1"/>
  <c r="F84" i="1"/>
  <c r="G84" i="1" s="1"/>
  <c r="H84" i="1" s="1"/>
  <c r="E85" i="1"/>
  <c r="F85" i="1"/>
  <c r="G85" i="1"/>
  <c r="H85" i="1" s="1"/>
  <c r="E86" i="1"/>
  <c r="F86" i="1"/>
  <c r="G86" i="1"/>
  <c r="H86" i="1" s="1"/>
  <c r="E87" i="1"/>
  <c r="F87" i="1"/>
  <c r="G87" i="1"/>
  <c r="E88" i="1"/>
  <c r="F88" i="1"/>
  <c r="G88" i="1"/>
  <c r="E89" i="1"/>
  <c r="F89" i="1" s="1"/>
  <c r="G89" i="1" s="1"/>
  <c r="H89" i="1" s="1"/>
  <c r="E90" i="1"/>
  <c r="F90" i="1" s="1"/>
  <c r="G90" i="1" s="1"/>
  <c r="H90" i="1" s="1"/>
  <c r="E91" i="1"/>
  <c r="F91" i="1"/>
  <c r="G91" i="1" s="1"/>
  <c r="H91" i="1" s="1"/>
  <c r="E92" i="1"/>
  <c r="F92" i="1"/>
  <c r="G92" i="1"/>
  <c r="E93" i="1"/>
  <c r="F93" i="1"/>
  <c r="G93" i="1"/>
  <c r="H93" i="1"/>
  <c r="E94" i="1"/>
  <c r="F94" i="1" s="1"/>
  <c r="G94" i="1" s="1"/>
  <c r="H94" i="1" s="1"/>
  <c r="E95" i="1"/>
  <c r="F95" i="1" s="1"/>
  <c r="G95" i="1" s="1"/>
  <c r="H95" i="1" s="1"/>
  <c r="E96" i="1"/>
  <c r="F96" i="1"/>
  <c r="G96" i="1" s="1"/>
  <c r="H96" i="1" s="1"/>
  <c r="E97" i="1"/>
  <c r="F97" i="1"/>
  <c r="G97" i="1"/>
  <c r="H97" i="1" s="1"/>
  <c r="E98" i="1"/>
  <c r="F98" i="1"/>
  <c r="G98" i="1"/>
  <c r="H98" i="1" s="1"/>
  <c r="E99" i="1"/>
  <c r="F99" i="1" s="1"/>
  <c r="G99" i="1" s="1"/>
  <c r="H99" i="1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/>
  <c r="G103" i="1" s="1"/>
  <c r="H103" i="1" s="1"/>
  <c r="E104" i="1"/>
  <c r="F104" i="1"/>
  <c r="G104" i="1"/>
  <c r="E105" i="1"/>
  <c r="F105" i="1"/>
  <c r="G105" i="1"/>
  <c r="H105" i="1"/>
  <c r="E106" i="1"/>
  <c r="F106" i="1" s="1"/>
  <c r="G106" i="1" s="1"/>
  <c r="H106" i="1" s="1"/>
  <c r="E107" i="1"/>
  <c r="F107" i="1" s="1"/>
  <c r="G107" i="1" s="1"/>
  <c r="H107" i="1" s="1"/>
  <c r="E108" i="1"/>
  <c r="F108" i="1"/>
  <c r="G108" i="1" s="1"/>
  <c r="H108" i="1" s="1"/>
  <c r="E109" i="1"/>
  <c r="F109" i="1"/>
  <c r="G109" i="1"/>
  <c r="E110" i="1"/>
  <c r="F110" i="1"/>
  <c r="G110" i="1"/>
  <c r="E111" i="1"/>
  <c r="F111" i="1" s="1"/>
  <c r="G111" i="1" s="1"/>
  <c r="H111" i="1" s="1"/>
  <c r="E112" i="1"/>
  <c r="F112" i="1"/>
  <c r="G112" i="1" s="1"/>
  <c r="H112" i="1" s="1"/>
  <c r="E113" i="1"/>
  <c r="F113" i="1"/>
  <c r="G113" i="1"/>
  <c r="H113" i="1" s="1"/>
  <c r="E114" i="1"/>
  <c r="F114" i="1" s="1"/>
  <c r="G114" i="1" s="1"/>
  <c r="H114" i="1" s="1"/>
  <c r="E115" i="1"/>
  <c r="F115" i="1" s="1"/>
  <c r="G115" i="1" s="1"/>
  <c r="H115" i="1" s="1"/>
  <c r="E116" i="1"/>
  <c r="F116" i="1"/>
  <c r="G116" i="1" s="1"/>
  <c r="H116" i="1" s="1"/>
  <c r="E117" i="1"/>
  <c r="F117" i="1"/>
  <c r="G117" i="1"/>
  <c r="E118" i="1"/>
  <c r="F118" i="1"/>
  <c r="G118" i="1"/>
  <c r="E119" i="1"/>
  <c r="F119" i="1" s="1"/>
  <c r="G119" i="1" s="1"/>
  <c r="H119" i="1" s="1"/>
  <c r="E120" i="1"/>
  <c r="F120" i="1"/>
  <c r="G120" i="1" s="1"/>
  <c r="H120" i="1" s="1"/>
  <c r="E121" i="1"/>
  <c r="F121" i="1"/>
  <c r="G121" i="1"/>
  <c r="H121" i="1" s="1"/>
  <c r="E122" i="1"/>
  <c r="F122" i="1" s="1"/>
  <c r="G122" i="1" s="1"/>
  <c r="H122" i="1" s="1"/>
  <c r="E123" i="1"/>
  <c r="F123" i="1" s="1"/>
  <c r="G123" i="1" s="1"/>
  <c r="H123" i="1" s="1"/>
  <c r="E124" i="1"/>
  <c r="F124" i="1"/>
  <c r="G124" i="1" s="1"/>
  <c r="H124" i="1" s="1"/>
  <c r="E125" i="1"/>
  <c r="F125" i="1"/>
  <c r="G125" i="1"/>
  <c r="E126" i="1"/>
  <c r="F126" i="1"/>
  <c r="G126" i="1"/>
  <c r="E127" i="1"/>
  <c r="F127" i="1" s="1"/>
  <c r="G127" i="1" s="1"/>
  <c r="H127" i="1" s="1"/>
  <c r="E128" i="1"/>
  <c r="F128" i="1"/>
  <c r="G128" i="1" s="1"/>
  <c r="H128" i="1" s="1"/>
  <c r="E129" i="1"/>
  <c r="F129" i="1"/>
  <c r="G129" i="1"/>
  <c r="H129" i="1" s="1"/>
  <c r="E132" i="1"/>
  <c r="F132" i="1" s="1"/>
  <c r="G132" i="1" s="1"/>
  <c r="I132" i="1" s="1"/>
  <c r="E137" i="1"/>
  <c r="F137" i="1"/>
  <c r="G137" i="1"/>
  <c r="I137" i="1"/>
  <c r="E138" i="1"/>
  <c r="F138" i="1" s="1"/>
  <c r="G138" i="1" s="1"/>
  <c r="I138" i="1" s="1"/>
  <c r="E147" i="1"/>
  <c r="F147" i="1"/>
  <c r="G147" i="1"/>
  <c r="I147" i="1"/>
  <c r="E148" i="1"/>
  <c r="F148" i="1" s="1"/>
  <c r="G148" i="1" s="1"/>
  <c r="I148" i="1" s="1"/>
  <c r="E168" i="1"/>
  <c r="F168" i="1"/>
  <c r="G168" i="1"/>
  <c r="J168" i="1"/>
  <c r="E169" i="1"/>
  <c r="F169" i="1" s="1"/>
  <c r="G169" i="1" s="1"/>
  <c r="J169" i="1" s="1"/>
  <c r="E170" i="1"/>
  <c r="F170" i="1" s="1"/>
  <c r="G170" i="1" s="1"/>
  <c r="J170" i="1" s="1"/>
  <c r="E174" i="1"/>
  <c r="F174" i="1" s="1"/>
  <c r="G174" i="1" s="1"/>
  <c r="I174" i="1" s="1"/>
  <c r="E177" i="1"/>
  <c r="F177" i="1" s="1"/>
  <c r="G177" i="1" s="1"/>
  <c r="J177" i="1" s="1"/>
  <c r="E178" i="1"/>
  <c r="F178" i="1"/>
  <c r="G178" i="1" s="1"/>
  <c r="J178" i="1" s="1"/>
  <c r="E179" i="1"/>
  <c r="F179" i="1"/>
  <c r="G179" i="1" s="1"/>
  <c r="J179" i="1" s="1"/>
  <c r="E180" i="1"/>
  <c r="F180" i="1"/>
  <c r="G180" i="1"/>
  <c r="E189" i="1"/>
  <c r="F189" i="1" s="1"/>
  <c r="G189" i="1" s="1"/>
  <c r="K189" i="1" s="1"/>
  <c r="E205" i="1"/>
  <c r="F205" i="1" s="1"/>
  <c r="G205" i="1" s="1"/>
  <c r="K205" i="1" s="1"/>
  <c r="E206" i="1"/>
  <c r="F206" i="1" s="1"/>
  <c r="G206" i="1" s="1"/>
  <c r="K206" i="1" s="1"/>
  <c r="E207" i="1"/>
  <c r="F207" i="1" s="1"/>
  <c r="G207" i="1" s="1"/>
  <c r="K207" i="1" s="1"/>
  <c r="E208" i="1"/>
  <c r="F208" i="1" s="1"/>
  <c r="G208" i="1" s="1"/>
  <c r="K208" i="1" s="1"/>
  <c r="E212" i="1"/>
  <c r="F212" i="1" s="1"/>
  <c r="G212" i="1" s="1"/>
  <c r="K212" i="1" s="1"/>
  <c r="E223" i="1"/>
  <c r="F223" i="1" s="1"/>
  <c r="G223" i="1" s="1"/>
  <c r="K223" i="1" s="1"/>
  <c r="E224" i="1"/>
  <c r="F224" i="1" s="1"/>
  <c r="G224" i="1" s="1"/>
  <c r="K224" i="1" s="1"/>
  <c r="E225" i="1"/>
  <c r="F225" i="1" s="1"/>
  <c r="G225" i="1" s="1"/>
  <c r="K225" i="1" s="1"/>
  <c r="D9" i="1"/>
  <c r="C9" i="1"/>
  <c r="E181" i="1"/>
  <c r="F181" i="1"/>
  <c r="G181" i="1"/>
  <c r="J181" i="1" s="1"/>
  <c r="E182" i="1"/>
  <c r="F182" i="1" s="1"/>
  <c r="G182" i="1" s="1"/>
  <c r="E183" i="1"/>
  <c r="F183" i="1" s="1"/>
  <c r="G183" i="1" s="1"/>
  <c r="J183" i="1" s="1"/>
  <c r="E184" i="1"/>
  <c r="F184" i="1"/>
  <c r="G184" i="1" s="1"/>
  <c r="J184" i="1" s="1"/>
  <c r="E185" i="1"/>
  <c r="F185" i="1"/>
  <c r="G185" i="1"/>
  <c r="J185" i="1" s="1"/>
  <c r="E186" i="1"/>
  <c r="F186" i="1"/>
  <c r="G186" i="1"/>
  <c r="J186" i="1" s="1"/>
  <c r="E187" i="1"/>
  <c r="F187" i="1" s="1"/>
  <c r="G187" i="1" s="1"/>
  <c r="J187" i="1" s="1"/>
  <c r="E190" i="1"/>
  <c r="F190" i="1"/>
  <c r="G190" i="1"/>
  <c r="J190" i="1"/>
  <c r="E191" i="1"/>
  <c r="F191" i="1" s="1"/>
  <c r="G191" i="1" s="1"/>
  <c r="J191" i="1" s="1"/>
  <c r="E192" i="1"/>
  <c r="F192" i="1"/>
  <c r="G192" i="1"/>
  <c r="I192" i="1"/>
  <c r="E193" i="1"/>
  <c r="F193" i="1" s="1"/>
  <c r="G193" i="1" s="1"/>
  <c r="K193" i="1" s="1"/>
  <c r="E194" i="1"/>
  <c r="F194" i="1"/>
  <c r="G194" i="1"/>
  <c r="K194" i="1"/>
  <c r="E195" i="1"/>
  <c r="F195" i="1" s="1"/>
  <c r="G195" i="1" s="1"/>
  <c r="J195" i="1" s="1"/>
  <c r="E196" i="1"/>
  <c r="F196" i="1"/>
  <c r="G196" i="1"/>
  <c r="J196" i="1"/>
  <c r="E197" i="1"/>
  <c r="F197" i="1" s="1"/>
  <c r="G197" i="1" s="1"/>
  <c r="K197" i="1" s="1"/>
  <c r="E198" i="1"/>
  <c r="F198" i="1"/>
  <c r="G198" i="1"/>
  <c r="J198" i="1"/>
  <c r="E199" i="1"/>
  <c r="F199" i="1" s="1"/>
  <c r="G199" i="1" s="1"/>
  <c r="K199" i="1" s="1"/>
  <c r="E200" i="1"/>
  <c r="F200" i="1"/>
  <c r="G200" i="1"/>
  <c r="K200" i="1"/>
  <c r="E201" i="1"/>
  <c r="F201" i="1" s="1"/>
  <c r="G201" i="1" s="1"/>
  <c r="K201" i="1" s="1"/>
  <c r="E202" i="1"/>
  <c r="F202" i="1"/>
  <c r="G202" i="1"/>
  <c r="K202" i="1"/>
  <c r="E203" i="1"/>
  <c r="F203" i="1" s="1"/>
  <c r="G203" i="1" s="1"/>
  <c r="K203" i="1" s="1"/>
  <c r="E204" i="1"/>
  <c r="F204" i="1"/>
  <c r="G204" i="1"/>
  <c r="J204" i="1"/>
  <c r="E209" i="1"/>
  <c r="F209" i="1" s="1"/>
  <c r="G209" i="1" s="1"/>
  <c r="K209" i="1" s="1"/>
  <c r="E210" i="1"/>
  <c r="F210" i="1"/>
  <c r="G210" i="1"/>
  <c r="K210" i="1"/>
  <c r="E211" i="1"/>
  <c r="F211" i="1" s="1"/>
  <c r="G211" i="1" s="1"/>
  <c r="K211" i="1" s="1"/>
  <c r="E213" i="1"/>
  <c r="F213" i="1"/>
  <c r="G213" i="1"/>
  <c r="K213" i="1"/>
  <c r="E214" i="1"/>
  <c r="F214" i="1" s="1"/>
  <c r="G214" i="1" s="1"/>
  <c r="K214" i="1" s="1"/>
  <c r="E215" i="1"/>
  <c r="F215" i="1"/>
  <c r="G215" i="1"/>
  <c r="K215" i="1"/>
  <c r="E216" i="1"/>
  <c r="F216" i="1" s="1"/>
  <c r="G216" i="1" s="1"/>
  <c r="K216" i="1" s="1"/>
  <c r="E217" i="1"/>
  <c r="F217" i="1"/>
  <c r="G217" i="1"/>
  <c r="K217" i="1"/>
  <c r="E218" i="1"/>
  <c r="F218" i="1" s="1"/>
  <c r="G218" i="1" s="1"/>
  <c r="J218" i="1" s="1"/>
  <c r="E219" i="1"/>
  <c r="F219" i="1"/>
  <c r="G219" i="1"/>
  <c r="K219" i="1"/>
  <c r="E220" i="1"/>
  <c r="F220" i="1" s="1"/>
  <c r="G220" i="1" s="1"/>
  <c r="K220" i="1" s="1"/>
  <c r="E221" i="1"/>
  <c r="F221" i="1"/>
  <c r="G221" i="1"/>
  <c r="K221" i="1"/>
  <c r="E222" i="1"/>
  <c r="F222" i="1" s="1"/>
  <c r="G222" i="1" s="1"/>
  <c r="K222" i="1" s="1"/>
  <c r="E226" i="1"/>
  <c r="F226" i="1"/>
  <c r="G226" i="1"/>
  <c r="K226" i="1"/>
  <c r="E227" i="1"/>
  <c r="F227" i="1" s="1"/>
  <c r="G227" i="1" s="1"/>
  <c r="J227" i="1" s="1"/>
  <c r="E228" i="1"/>
  <c r="F228" i="1"/>
  <c r="G228" i="1"/>
  <c r="K228" i="1"/>
  <c r="E229" i="1"/>
  <c r="F229" i="1" s="1"/>
  <c r="G229" i="1" s="1"/>
  <c r="K229" i="1" s="1"/>
  <c r="E230" i="1"/>
  <c r="F230" i="1"/>
  <c r="G230" i="1"/>
  <c r="K230" i="1"/>
  <c r="E232" i="1"/>
  <c r="F232" i="1" s="1"/>
  <c r="G232" i="1" s="1"/>
  <c r="K232" i="1" s="1"/>
  <c r="E233" i="1"/>
  <c r="F233" i="1"/>
  <c r="G233" i="1"/>
  <c r="K233" i="1"/>
  <c r="E231" i="1"/>
  <c r="F231" i="1" s="1"/>
  <c r="G231" i="1" s="1"/>
  <c r="J231" i="1" s="1"/>
  <c r="E234" i="1"/>
  <c r="F234" i="1"/>
  <c r="G234" i="1"/>
  <c r="K234" i="1"/>
  <c r="E21" i="1"/>
  <c r="F21" i="1" s="1"/>
  <c r="G21" i="1" s="1"/>
  <c r="H21" i="1" s="1"/>
  <c r="E188" i="1"/>
  <c r="F188" i="1"/>
  <c r="E130" i="1"/>
  <c r="F130" i="1"/>
  <c r="G130" i="1" s="1"/>
  <c r="I130" i="1" s="1"/>
  <c r="E131" i="1"/>
  <c r="F131" i="1"/>
  <c r="G131" i="1" s="1"/>
  <c r="I131" i="1" s="1"/>
  <c r="E133" i="1"/>
  <c r="F133" i="1"/>
  <c r="G133" i="1"/>
  <c r="I133" i="1"/>
  <c r="E134" i="1"/>
  <c r="F134" i="1" s="1"/>
  <c r="G134" i="1" s="1"/>
  <c r="I134" i="1" s="1"/>
  <c r="E135" i="1"/>
  <c r="F135" i="1"/>
  <c r="G135" i="1"/>
  <c r="I135" i="1"/>
  <c r="E136" i="1"/>
  <c r="F136" i="1" s="1"/>
  <c r="G136" i="1" s="1"/>
  <c r="I136" i="1" s="1"/>
  <c r="E139" i="1"/>
  <c r="F139" i="1"/>
  <c r="G139" i="1"/>
  <c r="I139" i="1"/>
  <c r="E140" i="1"/>
  <c r="F140" i="1" s="1"/>
  <c r="G140" i="1" s="1"/>
  <c r="I140" i="1" s="1"/>
  <c r="E141" i="1"/>
  <c r="F141" i="1"/>
  <c r="G141" i="1"/>
  <c r="I141" i="1"/>
  <c r="E142" i="1"/>
  <c r="F142" i="1" s="1"/>
  <c r="G142" i="1" s="1"/>
  <c r="I142" i="1" s="1"/>
  <c r="E143" i="1"/>
  <c r="F143" i="1"/>
  <c r="G143" i="1"/>
  <c r="I143" i="1"/>
  <c r="E144" i="1"/>
  <c r="F144" i="1" s="1"/>
  <c r="G144" i="1" s="1"/>
  <c r="I144" i="1" s="1"/>
  <c r="E145" i="1"/>
  <c r="F145" i="1"/>
  <c r="G145" i="1"/>
  <c r="I145" i="1"/>
  <c r="E146" i="1"/>
  <c r="F146" i="1" s="1"/>
  <c r="G146" i="1" s="1"/>
  <c r="I146" i="1" s="1"/>
  <c r="E149" i="1"/>
  <c r="F149" i="1"/>
  <c r="G149" i="1"/>
  <c r="I149" i="1"/>
  <c r="E150" i="1"/>
  <c r="F150" i="1" s="1"/>
  <c r="G150" i="1" s="1"/>
  <c r="I150" i="1" s="1"/>
  <c r="E151" i="1"/>
  <c r="F151" i="1"/>
  <c r="G151" i="1"/>
  <c r="I151" i="1"/>
  <c r="E152" i="1"/>
  <c r="F152" i="1" s="1"/>
  <c r="G152" i="1" s="1"/>
  <c r="I152" i="1" s="1"/>
  <c r="E153" i="1"/>
  <c r="F153" i="1"/>
  <c r="G153" i="1"/>
  <c r="I153" i="1"/>
  <c r="E154" i="1"/>
  <c r="F154" i="1" s="1"/>
  <c r="G154" i="1" s="1"/>
  <c r="I154" i="1" s="1"/>
  <c r="E155" i="1"/>
  <c r="F155" i="1"/>
  <c r="G155" i="1"/>
  <c r="I155" i="1"/>
  <c r="E156" i="1"/>
  <c r="F156" i="1" s="1"/>
  <c r="G156" i="1" s="1"/>
  <c r="I156" i="1" s="1"/>
  <c r="E157" i="1"/>
  <c r="F157" i="1"/>
  <c r="G157" i="1"/>
  <c r="I157" i="1"/>
  <c r="E158" i="1"/>
  <c r="F158" i="1" s="1"/>
  <c r="G158" i="1" s="1"/>
  <c r="I158" i="1" s="1"/>
  <c r="E159" i="1"/>
  <c r="F159" i="1"/>
  <c r="G159" i="1"/>
  <c r="I159" i="1"/>
  <c r="E160" i="1"/>
  <c r="F160" i="1" s="1"/>
  <c r="G160" i="1" s="1"/>
  <c r="I160" i="1" s="1"/>
  <c r="E161" i="1"/>
  <c r="F161" i="1"/>
  <c r="G161" i="1"/>
  <c r="I161" i="1"/>
  <c r="E162" i="1"/>
  <c r="F162" i="1" s="1"/>
  <c r="G162" i="1" s="1"/>
  <c r="I162" i="1" s="1"/>
  <c r="E163" i="1"/>
  <c r="F163" i="1"/>
  <c r="G163" i="1"/>
  <c r="I163" i="1"/>
  <c r="E164" i="1"/>
  <c r="F164" i="1" s="1"/>
  <c r="G164" i="1" s="1"/>
  <c r="I164" i="1" s="1"/>
  <c r="E165" i="1"/>
  <c r="F165" i="1"/>
  <c r="G165" i="1"/>
  <c r="I165" i="1"/>
  <c r="E166" i="1"/>
  <c r="F166" i="1" s="1"/>
  <c r="G166" i="1" s="1"/>
  <c r="I166" i="1" s="1"/>
  <c r="E167" i="1"/>
  <c r="F167" i="1"/>
  <c r="G167" i="1"/>
  <c r="I167" i="1"/>
  <c r="E171" i="1"/>
  <c r="F171" i="1" s="1"/>
  <c r="G171" i="1" s="1"/>
  <c r="I171" i="1" s="1"/>
  <c r="E172" i="1"/>
  <c r="F172" i="1" s="1"/>
  <c r="G172" i="1" s="1"/>
  <c r="E173" i="1"/>
  <c r="F173" i="1"/>
  <c r="G173" i="1" s="1"/>
  <c r="I173" i="1" s="1"/>
  <c r="E175" i="1"/>
  <c r="F175" i="1"/>
  <c r="G175" i="1" s="1"/>
  <c r="I175" i="1" s="1"/>
  <c r="E176" i="1"/>
  <c r="F176" i="1"/>
  <c r="G176" i="1"/>
  <c r="Q23" i="1"/>
  <c r="Q24" i="1"/>
  <c r="Q25" i="1"/>
  <c r="H26" i="1"/>
  <c r="Q26" i="1"/>
  <c r="H27" i="1"/>
  <c r="Q27" i="1"/>
  <c r="Q28" i="1"/>
  <c r="Q29" i="1"/>
  <c r="Q30" i="1"/>
  <c r="H31" i="1"/>
  <c r="Q31" i="1"/>
  <c r="Q32" i="1"/>
  <c r="Q33" i="1"/>
  <c r="Q34" i="1"/>
  <c r="Q35" i="1"/>
  <c r="Q36" i="1"/>
  <c r="Q37" i="1"/>
  <c r="H38" i="1"/>
  <c r="Q38" i="1"/>
  <c r="H39" i="1"/>
  <c r="Q39" i="1"/>
  <c r="Q40" i="1"/>
  <c r="Q41" i="1"/>
  <c r="Q42" i="1"/>
  <c r="H43" i="1"/>
  <c r="Q43" i="1"/>
  <c r="Q44" i="1"/>
  <c r="Q45" i="1"/>
  <c r="Q46" i="1"/>
  <c r="Q47" i="1"/>
  <c r="Q48" i="1"/>
  <c r="Q49" i="1"/>
  <c r="Q50" i="1"/>
  <c r="Q51" i="1"/>
  <c r="Q52" i="1"/>
  <c r="Q53" i="1"/>
  <c r="Q54" i="1"/>
  <c r="H55" i="1"/>
  <c r="Q55" i="1"/>
  <c r="Q56" i="1"/>
  <c r="Q57" i="1"/>
  <c r="Q58" i="1"/>
  <c r="Q59" i="1"/>
  <c r="Q60" i="1"/>
  <c r="H61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H87" i="1"/>
  <c r="Q87" i="1"/>
  <c r="H88" i="1"/>
  <c r="Q88" i="1"/>
  <c r="Q89" i="1"/>
  <c r="Q90" i="1"/>
  <c r="Q91" i="1"/>
  <c r="H92" i="1"/>
  <c r="Q92" i="1"/>
  <c r="Q93" i="1"/>
  <c r="Q94" i="1"/>
  <c r="Q95" i="1"/>
  <c r="Q96" i="1"/>
  <c r="Q97" i="1"/>
  <c r="Q98" i="1"/>
  <c r="Q99" i="1"/>
  <c r="Q100" i="1"/>
  <c r="Q101" i="1"/>
  <c r="Q102" i="1"/>
  <c r="Q103" i="1"/>
  <c r="H104" i="1"/>
  <c r="Q104" i="1"/>
  <c r="Q105" i="1"/>
  <c r="Q106" i="1"/>
  <c r="Q107" i="1"/>
  <c r="Q108" i="1"/>
  <c r="H109" i="1"/>
  <c r="Q109" i="1"/>
  <c r="H110" i="1"/>
  <c r="Q110" i="1"/>
  <c r="Q111" i="1"/>
  <c r="Q112" i="1"/>
  <c r="Q113" i="1"/>
  <c r="Q114" i="1"/>
  <c r="Q115" i="1"/>
  <c r="Q116" i="1"/>
  <c r="H117" i="1"/>
  <c r="Q117" i="1"/>
  <c r="H118" i="1"/>
  <c r="Q118" i="1"/>
  <c r="Q119" i="1"/>
  <c r="Q120" i="1"/>
  <c r="Q121" i="1"/>
  <c r="Q122" i="1"/>
  <c r="Q123" i="1"/>
  <c r="Q124" i="1"/>
  <c r="H125" i="1"/>
  <c r="Q125" i="1"/>
  <c r="H126" i="1"/>
  <c r="Q126" i="1"/>
  <c r="Q127" i="1"/>
  <c r="Q128" i="1"/>
  <c r="Q129" i="1"/>
  <c r="Q132" i="1"/>
  <c r="Q137" i="1"/>
  <c r="Q138" i="1"/>
  <c r="Q147" i="1"/>
  <c r="Q148" i="1"/>
  <c r="Q168" i="1"/>
  <c r="Q169" i="1"/>
  <c r="Q170" i="1"/>
  <c r="Q174" i="1"/>
  <c r="Q177" i="1"/>
  <c r="Q178" i="1"/>
  <c r="Q179" i="1"/>
  <c r="J180" i="1"/>
  <c r="Q180" i="1"/>
  <c r="Q189" i="1"/>
  <c r="Q205" i="1"/>
  <c r="Q206" i="1"/>
  <c r="Q207" i="1"/>
  <c r="Q208" i="1"/>
  <c r="Q212" i="1"/>
  <c r="Q223" i="1"/>
  <c r="Q224" i="1"/>
  <c r="Q225" i="1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220" i="2"/>
  <c r="C220" i="2"/>
  <c r="G219" i="2"/>
  <c r="C219" i="2"/>
  <c r="E219" i="2"/>
  <c r="G218" i="2"/>
  <c r="C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74" i="2"/>
  <c r="C74" i="2"/>
  <c r="E74" i="2"/>
  <c r="G213" i="2"/>
  <c r="C213" i="2"/>
  <c r="E213" i="2"/>
  <c r="G212" i="2"/>
  <c r="C212" i="2"/>
  <c r="E212" i="2"/>
  <c r="G211" i="2"/>
  <c r="C211" i="2"/>
  <c r="E211" i="2"/>
  <c r="G73" i="2"/>
  <c r="C73" i="2"/>
  <c r="E73" i="2"/>
  <c r="G72" i="2"/>
  <c r="C72" i="2"/>
  <c r="E72" i="2"/>
  <c r="G210" i="2"/>
  <c r="C210" i="2"/>
  <c r="E210" i="2"/>
  <c r="G71" i="2"/>
  <c r="C71" i="2"/>
  <c r="E71" i="2"/>
  <c r="G70" i="2"/>
  <c r="C70" i="2"/>
  <c r="E70" i="2"/>
  <c r="G69" i="2"/>
  <c r="C69" i="2"/>
  <c r="E69" i="2"/>
  <c r="G209" i="2"/>
  <c r="C209" i="2"/>
  <c r="G208" i="2"/>
  <c r="C208" i="2"/>
  <c r="E208" i="2"/>
  <c r="G207" i="2"/>
  <c r="C207" i="2"/>
  <c r="G206" i="2"/>
  <c r="C206" i="2"/>
  <c r="E206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205" i="2"/>
  <c r="C205" i="2"/>
  <c r="E20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47" i="2"/>
  <c r="C47" i="2"/>
  <c r="E47" i="2"/>
  <c r="G46" i="2"/>
  <c r="C46" i="2"/>
  <c r="E46" i="2"/>
  <c r="G200" i="2"/>
  <c r="C200" i="2"/>
  <c r="G45" i="2"/>
  <c r="C45" i="2"/>
  <c r="E45" i="2"/>
  <c r="G44" i="2"/>
  <c r="C44" i="2"/>
  <c r="E44" i="2"/>
  <c r="G43" i="2"/>
  <c r="C43" i="2"/>
  <c r="E43" i="2"/>
  <c r="G199" i="2"/>
  <c r="C199" i="2"/>
  <c r="E199" i="2"/>
  <c r="G198" i="2"/>
  <c r="C198" i="2"/>
  <c r="E198" i="2"/>
  <c r="G197" i="2"/>
  <c r="C197" i="2"/>
  <c r="E197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96" i="2"/>
  <c r="C196" i="2"/>
  <c r="E196" i="2"/>
  <c r="G195" i="2"/>
  <c r="C195" i="2"/>
  <c r="E195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94" i="2"/>
  <c r="C194" i="2"/>
  <c r="E194" i="2"/>
  <c r="G193" i="2"/>
  <c r="C193" i="2"/>
  <c r="E193" i="2"/>
  <c r="G15" i="2"/>
  <c r="C15" i="2"/>
  <c r="E15" i="2"/>
  <c r="G14" i="2"/>
  <c r="C14" i="2"/>
  <c r="E14" i="2"/>
  <c r="G13" i="2"/>
  <c r="C13" i="2"/>
  <c r="E13" i="2"/>
  <c r="G12" i="2"/>
  <c r="C12" i="2"/>
  <c r="E12" i="2"/>
  <c r="G192" i="2"/>
  <c r="C192" i="2"/>
  <c r="E192" i="2"/>
  <c r="G11" i="2"/>
  <c r="C11" i="2"/>
  <c r="E11" i="2"/>
  <c r="G191" i="2"/>
  <c r="C191" i="2"/>
  <c r="E191" i="2"/>
  <c r="G190" i="2"/>
  <c r="C190" i="2"/>
  <c r="E190" i="2"/>
  <c r="G189" i="2"/>
  <c r="C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A67" i="2"/>
  <c r="H67" i="2"/>
  <c r="B67" i="2"/>
  <c r="D67" i="2"/>
  <c r="A68" i="2"/>
  <c r="H68" i="2"/>
  <c r="B68" i="2"/>
  <c r="D68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69" i="2"/>
  <c r="H69" i="2"/>
  <c r="B69" i="2"/>
  <c r="D69" i="2"/>
  <c r="A70" i="2"/>
  <c r="H70" i="2"/>
  <c r="B70" i="2"/>
  <c r="D70" i="2"/>
  <c r="A71" i="2"/>
  <c r="H71" i="2"/>
  <c r="B71" i="2"/>
  <c r="D71" i="2"/>
  <c r="A210" i="2"/>
  <c r="H210" i="2"/>
  <c r="B210" i="2"/>
  <c r="D210" i="2"/>
  <c r="A72" i="2"/>
  <c r="H72" i="2"/>
  <c r="B72" i="2"/>
  <c r="D72" i="2"/>
  <c r="A73" i="2"/>
  <c r="H73" i="2"/>
  <c r="B73" i="2"/>
  <c r="D73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74" i="2"/>
  <c r="H74" i="2"/>
  <c r="B74" i="2"/>
  <c r="D74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205" i="2"/>
  <c r="D205" i="2"/>
  <c r="B205" i="2"/>
  <c r="A20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47" i="2"/>
  <c r="D47" i="2"/>
  <c r="B47" i="2"/>
  <c r="A47" i="2"/>
  <c r="H46" i="2"/>
  <c r="D46" i="2"/>
  <c r="B46" i="2"/>
  <c r="A46" i="2"/>
  <c r="H200" i="2"/>
  <c r="D200" i="2"/>
  <c r="B200" i="2"/>
  <c r="A200" i="2"/>
  <c r="H45" i="2"/>
  <c r="D45" i="2"/>
  <c r="B45" i="2"/>
  <c r="A45" i="2"/>
  <c r="H44" i="2"/>
  <c r="D44" i="2"/>
  <c r="B44" i="2"/>
  <c r="A44" i="2"/>
  <c r="H43" i="2"/>
  <c r="D43" i="2"/>
  <c r="B43" i="2"/>
  <c r="A43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196" i="2"/>
  <c r="D196" i="2"/>
  <c r="B196" i="2"/>
  <c r="A196" i="2"/>
  <c r="H195" i="2"/>
  <c r="D195" i="2"/>
  <c r="B195" i="2"/>
  <c r="A195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94" i="2"/>
  <c r="D194" i="2"/>
  <c r="B194" i="2"/>
  <c r="A194" i="2"/>
  <c r="H193" i="2"/>
  <c r="D193" i="2"/>
  <c r="B193" i="2"/>
  <c r="A193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92" i="2"/>
  <c r="D192" i="2"/>
  <c r="B192" i="2"/>
  <c r="A192" i="2"/>
  <c r="H11" i="2"/>
  <c r="D11" i="2"/>
  <c r="B11" i="2"/>
  <c r="A11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F155" i="2"/>
  <c r="D155" i="2"/>
  <c r="B155" i="2"/>
  <c r="A155" i="2"/>
  <c r="H154" i="2"/>
  <c r="B154" i="2"/>
  <c r="F154" i="2"/>
  <c r="D154" i="2"/>
  <c r="A154" i="2"/>
  <c r="H153" i="2"/>
  <c r="B153" i="2"/>
  <c r="F153" i="2"/>
  <c r="D153" i="2"/>
  <c r="A153" i="2"/>
  <c r="H152" i="2"/>
  <c r="B152" i="2"/>
  <c r="F152" i="2"/>
  <c r="D152" i="2"/>
  <c r="A152" i="2"/>
  <c r="H151" i="2"/>
  <c r="F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Q234" i="1"/>
  <c r="Q231" i="1"/>
  <c r="Q226" i="1"/>
  <c r="Q227" i="1"/>
  <c r="Q228" i="1"/>
  <c r="Q229" i="1"/>
  <c r="Q230" i="1"/>
  <c r="Q232" i="1"/>
  <c r="Q233" i="1"/>
  <c r="Q199" i="1"/>
  <c r="Q200" i="1"/>
  <c r="Q201" i="1"/>
  <c r="Q202" i="1"/>
  <c r="Q203" i="1"/>
  <c r="Q209" i="1"/>
  <c r="Q210" i="1"/>
  <c r="Q211" i="1"/>
  <c r="Q218" i="1"/>
  <c r="Q192" i="1"/>
  <c r="Q222" i="1"/>
  <c r="Q221" i="1"/>
  <c r="Q220" i="1"/>
  <c r="Q219" i="1"/>
  <c r="Q217" i="1"/>
  <c r="Q216" i="1"/>
  <c r="Q215" i="1"/>
  <c r="Q214" i="1"/>
  <c r="Q213" i="1"/>
  <c r="C17" i="1"/>
  <c r="Q204" i="1"/>
  <c r="Q197" i="1"/>
  <c r="Q187" i="1"/>
  <c r="Q194" i="1"/>
  <c r="Q195" i="1"/>
  <c r="Q196" i="1"/>
  <c r="Q198" i="1"/>
  <c r="Q131" i="1"/>
  <c r="Q133" i="1"/>
  <c r="Q135" i="1"/>
  <c r="Q136" i="1"/>
  <c r="Q140" i="1"/>
  <c r="Q142" i="1"/>
  <c r="Q144" i="1"/>
  <c r="Q145" i="1"/>
  <c r="Q149" i="1"/>
  <c r="Q150" i="1"/>
  <c r="Q152" i="1"/>
  <c r="Q153" i="1"/>
  <c r="Q155" i="1"/>
  <c r="Q156" i="1"/>
  <c r="Q158" i="1"/>
  <c r="Q159" i="1"/>
  <c r="Q161" i="1"/>
  <c r="Q166" i="1"/>
  <c r="Q171" i="1"/>
  <c r="I176" i="1"/>
  <c r="Q176" i="1"/>
  <c r="Q183" i="1"/>
  <c r="Q184" i="1"/>
  <c r="Q185" i="1"/>
  <c r="Q186" i="1"/>
  <c r="Q69" i="1"/>
  <c r="Q134" i="1"/>
  <c r="Q139" i="1"/>
  <c r="Q141" i="1"/>
  <c r="Q143" i="1"/>
  <c r="Q146" i="1"/>
  <c r="Q151" i="1"/>
  <c r="Q154" i="1"/>
  <c r="Q157" i="1"/>
  <c r="Q160" i="1"/>
  <c r="Q162" i="1"/>
  <c r="Q163" i="1"/>
  <c r="Q164" i="1"/>
  <c r="Q165" i="1"/>
  <c r="Q167" i="1"/>
  <c r="I172" i="1"/>
  <c r="Q172" i="1"/>
  <c r="Q173" i="1"/>
  <c r="Q175" i="1"/>
  <c r="Q181" i="1"/>
  <c r="J182" i="1"/>
  <c r="Q182" i="1"/>
  <c r="Q188" i="1"/>
  <c r="Q190" i="1"/>
  <c r="Q191" i="1"/>
  <c r="Q193" i="1"/>
  <c r="Q130" i="1"/>
  <c r="C12" i="1"/>
  <c r="C11" i="1"/>
  <c r="E218" i="2" l="1"/>
  <c r="E173" i="2"/>
  <c r="E181" i="2"/>
  <c r="E189" i="2"/>
  <c r="E163" i="2"/>
  <c r="E200" i="2"/>
  <c r="E209" i="2"/>
  <c r="E207" i="2"/>
  <c r="E132" i="2"/>
  <c r="E220" i="2"/>
  <c r="O238" i="1"/>
  <c r="F15" i="1"/>
  <c r="O237" i="1"/>
  <c r="O184" i="1"/>
  <c r="O226" i="1"/>
  <c r="O199" i="1"/>
  <c r="O235" i="1"/>
  <c r="O210" i="1"/>
  <c r="O230" i="1"/>
  <c r="O178" i="1"/>
  <c r="O179" i="1"/>
  <c r="O192" i="1"/>
  <c r="O196" i="1"/>
  <c r="O218" i="1"/>
  <c r="O213" i="1"/>
  <c r="O216" i="1"/>
  <c r="O236" i="1"/>
  <c r="O170" i="1"/>
  <c r="O206" i="1"/>
  <c r="O205" i="1"/>
  <c r="O212" i="1"/>
  <c r="O229" i="1"/>
  <c r="O204" i="1"/>
  <c r="O168" i="1"/>
  <c r="O183" i="1"/>
  <c r="O198" i="1"/>
  <c r="O203" i="1"/>
  <c r="O197" i="1"/>
  <c r="O225" i="1"/>
  <c r="O180" i="1"/>
  <c r="O220" i="1"/>
  <c r="O219" i="1"/>
  <c r="O232" i="1"/>
  <c r="O201" i="1"/>
  <c r="O177" i="1"/>
  <c r="O208" i="1"/>
  <c r="O169" i="1"/>
  <c r="O209" i="1"/>
  <c r="O222" i="1"/>
  <c r="O214" i="1"/>
  <c r="O215" i="1"/>
  <c r="O207" i="1"/>
  <c r="O211" i="1"/>
  <c r="O190" i="1"/>
  <c r="O200" i="1"/>
  <c r="O193" i="1"/>
  <c r="O227" i="1"/>
  <c r="O217" i="1"/>
  <c r="C15" i="1"/>
  <c r="O223" i="1"/>
  <c r="O231" i="1"/>
  <c r="O234" i="1"/>
  <c r="O187" i="1"/>
  <c r="O228" i="1"/>
  <c r="O195" i="1"/>
  <c r="O221" i="1"/>
  <c r="O186" i="1"/>
  <c r="O182" i="1"/>
  <c r="O185" i="1"/>
  <c r="O194" i="1"/>
  <c r="O189" i="1"/>
  <c r="O181" i="1"/>
  <c r="O174" i="1"/>
  <c r="O224" i="1"/>
  <c r="O233" i="1"/>
  <c r="O202" i="1"/>
  <c r="O191" i="1"/>
  <c r="O188" i="1"/>
  <c r="C16" i="1"/>
  <c r="D18" i="1" s="1"/>
  <c r="F16" i="1" l="1"/>
  <c r="F18" i="1" s="1"/>
  <c r="F19" i="1" s="1"/>
  <c r="C18" i="1"/>
  <c r="F17" i="1" l="1"/>
</calcChain>
</file>

<file path=xl/sharedStrings.xml><?xml version="1.0" encoding="utf-8"?>
<sst xmlns="http://schemas.openxmlformats.org/spreadsheetml/2006/main" count="2184" uniqueCount="785">
  <si>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</si>
  <si>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</si>
  <si>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</si>
  <si>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</si>
  <si>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</si>
  <si>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</si>
  <si>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</si>
  <si>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</si>
  <si>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</si>
  <si>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</si>
  <si>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</si>
  <si>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</si>
  <si>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</si>
  <si>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</si>
  <si>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</si>
  <si>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</si>
  <si>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</si>
  <si>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</si>
  <si>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</si>
  <si>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</si>
  <si>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</si>
  <si>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</si>
  <si>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</si>
  <si>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</si>
  <si>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</si>
  <si>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</si>
  <si>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</si>
  <si>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</si>
  <si>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</si>
  <si>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</si>
  <si>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</si>
  <si>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</si>
  <si>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</si>
  <si>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</si>
  <si>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</si>
  <si>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</si>
  <si>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</si>
  <si>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</si>
  <si>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</si>
  <si>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</si>
  <si>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</si>
  <si>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</si>
  <si>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</si>
  <si>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</si>
  <si>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</si>
  <si>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CW Sge / gsc 1624-2601</t>
  </si>
  <si>
    <t>BBSAG Bull.34</t>
  </si>
  <si>
    <t>II</t>
  </si>
  <si>
    <t>BBSAG Bull.49</t>
  </si>
  <si>
    <t>BBSAG Bull.56</t>
  </si>
  <si>
    <t>BBSAG Bull.89</t>
  </si>
  <si>
    <t>BBSAG Bull.92</t>
  </si>
  <si>
    <t>BBSAG Bull.93</t>
  </si>
  <si>
    <t>BBSAG Bull.95</t>
  </si>
  <si>
    <t>BBSAG Bull.96</t>
  </si>
  <si>
    <t>BBSAG Bull.98</t>
  </si>
  <si>
    <t>BBSAG Bull.99</t>
  </si>
  <si>
    <t>BBSAG Bull.101</t>
  </si>
  <si>
    <t>IBVS 4383</t>
  </si>
  <si>
    <t>IBVS 4472</t>
  </si>
  <si>
    <t>IBVS 4606</t>
  </si>
  <si>
    <t>IBVS 5657</t>
  </si>
  <si>
    <t>IBVS 5668</t>
  </si>
  <si>
    <t>I</t>
  </si>
  <si>
    <t># of data points:</t>
  </si>
  <si>
    <t>IBVS 5731</t>
  </si>
  <si>
    <t>IBVS 5874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</si>
  <si>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</si>
  <si>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</si>
  <si>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</si>
  <si>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</si>
  <si>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</si>
  <si>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</si>
  <si>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</si>
  <si>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</si>
  <si>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</si>
  <si>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5980</t>
  </si>
  <si>
    <t>OEJV 0137</t>
  </si>
  <si>
    <t>IBVS 5777</t>
  </si>
  <si>
    <t>IBVS 5898</t>
  </si>
  <si>
    <t>IBVS 6010</t>
  </si>
  <si>
    <t>OEJV 0003</t>
  </si>
  <si>
    <t>OEJV 0160</t>
  </si>
  <si>
    <t>IBVS 6048</t>
  </si>
  <si>
    <t>IBVS 6118</t>
  </si>
  <si>
    <t>IBVS 6125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</si>
  <si>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</si>
  <si>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</si>
  <si>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</si>
  <si>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</si>
  <si>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</si>
  <si>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</si>
  <si>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</si>
  <si>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</si>
  <si>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</si>
  <si>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</si>
  <si>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</si>
  <si>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</si>
  <si>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2414578.26 </t>
  </si>
  <si>
    <t> 15.10.1898 18:14 </t>
  </si>
  <si>
    <t> 0.45 </t>
  </si>
  <si>
    <t>P </t>
  </si>
  <si>
    <t> N.E.Kurochkin </t>
  </si>
  <si>
    <t> PZ 6.314 </t>
  </si>
  <si>
    <t>2414909.38 </t>
  </si>
  <si>
    <t> 11.09.1899 21:07 </t>
  </si>
  <si>
    <t> 0.41 </t>
  </si>
  <si>
    <t>2415614.34 </t>
  </si>
  <si>
    <t> 17.08.1901 20:09 </t>
  </si>
  <si>
    <t>2417093.28 </t>
  </si>
  <si>
    <t> 04.09.1905 18:43 </t>
  </si>
  <si>
    <t> 0.54 </t>
  </si>
  <si>
    <t>2418889.41 </t>
  </si>
  <si>
    <t> 05.08.1910 21:50 </t>
  </si>
  <si>
    <t> 0.52 </t>
  </si>
  <si>
    <t>2418950.25 </t>
  </si>
  <si>
    <t> 05.10.1910 18:00 </t>
  </si>
  <si>
    <t> 0.61 </t>
  </si>
  <si>
    <t>2428751.40 </t>
  </si>
  <si>
    <t> 05.08.1937 21:36 </t>
  </si>
  <si>
    <t> 0.21 </t>
  </si>
  <si>
    <t>2428785.29 </t>
  </si>
  <si>
    <t> 08.09.1937 18:57 </t>
  </si>
  <si>
    <t> 0.10 </t>
  </si>
  <si>
    <t>2428789.33 </t>
  </si>
  <si>
    <t> 12.09.1937 19:55 </t>
  </si>
  <si>
    <t> 0.17 </t>
  </si>
  <si>
    <t>2429485.37 </t>
  </si>
  <si>
    <t> 09.08.1939 20:52 </t>
  </si>
  <si>
    <t>2431292.40 </t>
  </si>
  <si>
    <t> 20.07.1944 21:36 </t>
  </si>
  <si>
    <t> 0.19 </t>
  </si>
  <si>
    <t> W.Zessewitsch </t>
  </si>
  <si>
    <t> PZ 7.249 </t>
  </si>
  <si>
    <t>2431298.35 </t>
  </si>
  <si>
    <t> 26.07.1944 20:24 </t>
  </si>
  <si>
    <t> 0.20 </t>
  </si>
  <si>
    <t> AC 98.3 </t>
  </si>
  <si>
    <t>2431299.33 </t>
  </si>
  <si>
    <t> 27.07.1944 19:55 </t>
  </si>
  <si>
    <t>2431300.33 </t>
  </si>
  <si>
    <t> 28.07.1944 19:55 </t>
  </si>
  <si>
    <t>2431301.33 </t>
  </si>
  <si>
    <t> 29.07.1944 19:55 </t>
  </si>
  <si>
    <t>2431302.34 </t>
  </si>
  <si>
    <t> 30.07.1944 20:09 </t>
  </si>
  <si>
    <t> 0.23 </t>
  </si>
  <si>
    <t>2431314.20 </t>
  </si>
  <si>
    <t> 11.08.1944 16:48 </t>
  </si>
  <si>
    <t>2431315.20 </t>
  </si>
  <si>
    <t> 12.08.1944 16:48 </t>
  </si>
  <si>
    <t>2431316.21 </t>
  </si>
  <si>
    <t> 13.08.1944 17:02 </t>
  </si>
  <si>
    <t>2431317.18 </t>
  </si>
  <si>
    <t> 14.08.1944 16:19 </t>
  </si>
  <si>
    <t>2431320.22 </t>
  </si>
  <si>
    <t> 17.08.1944 17:16 </t>
  </si>
  <si>
    <t> 0.28 </t>
  </si>
  <si>
    <t>2431321.19 </t>
  </si>
  <si>
    <t> 18.08.1944 16:33 </t>
  </si>
  <si>
    <t> 0.26 </t>
  </si>
  <si>
    <t>2431322.18 </t>
  </si>
  <si>
    <t> 19.08.1944 16:19 </t>
  </si>
  <si>
    <t>2431323.14 </t>
  </si>
  <si>
    <t> 20.08.1944 15:21 </t>
  </si>
  <si>
    <t>2431346.22 </t>
  </si>
  <si>
    <t> 12.09.1944 17:16 </t>
  </si>
  <si>
    <t>2431347.25 </t>
  </si>
  <si>
    <t> 13.09.1944 18:00 </t>
  </si>
  <si>
    <t> 0.24 </t>
  </si>
  <si>
    <t>2436818.338 </t>
  </si>
  <si>
    <t> 06.09.1959 20:06 </t>
  </si>
  <si>
    <t> 0.011 </t>
  </si>
  <si>
    <t> Busch &amp; Häussler </t>
  </si>
  <si>
    <t> HABZ 25 </t>
  </si>
  <si>
    <t>2436842.428 </t>
  </si>
  <si>
    <t> 30.09.1959 22:16 </t>
  </si>
  <si>
    <t> -0.002 </t>
  </si>
  <si>
    <t>2436894.285 </t>
  </si>
  <si>
    <t> 21.11.1959 18:50 </t>
  </si>
  <si>
    <t> 0.018 </t>
  </si>
  <si>
    <t>2437130.352 </t>
  </si>
  <si>
    <t> 14.07.1960 20:26 </t>
  </si>
  <si>
    <t>V </t>
  </si>
  <si>
    <t> G.A.Lange </t>
  </si>
  <si>
    <t> PZP 1.139 </t>
  </si>
  <si>
    <t>2437134.375 </t>
  </si>
  <si>
    <t> 18.07.1960 21:00 </t>
  </si>
  <si>
    <t> 0.071 </t>
  </si>
  <si>
    <t>2437149.481 </t>
  </si>
  <si>
    <t> 02.08.1960 23:32 </t>
  </si>
  <si>
    <t> -0.011 </t>
  </si>
  <si>
    <t> AC 217.12 </t>
  </si>
  <si>
    <t>2437158.410 </t>
  </si>
  <si>
    <t> 11.08.1960 21:50 </t>
  </si>
  <si>
    <t> 0.004 </t>
  </si>
  <si>
    <t>2437159.395 </t>
  </si>
  <si>
    <t> 12.08.1960 21:28 </t>
  </si>
  <si>
    <t>2437161.352 </t>
  </si>
  <si>
    <t> 14.08.1960 20:26 </t>
  </si>
  <si>
    <t> -0.026 </t>
  </si>
  <si>
    <t>2437164.38 </t>
  </si>
  <si>
    <t> 17.08.1960 21:07 </t>
  </si>
  <si>
    <t> 0.03 </t>
  </si>
  <si>
    <t>2437167.321 </t>
  </si>
  <si>
    <t> 20.08.1960 19:42 </t>
  </si>
  <si>
    <t> 0.000 </t>
  </si>
  <si>
    <t>2437169.290 </t>
  </si>
  <si>
    <t> 22.08.1960 18:57 </t>
  </si>
  <si>
    <t> -0.012 </t>
  </si>
  <si>
    <t>2437192.417 </t>
  </si>
  <si>
    <t> 14.09.1960 22:00 </t>
  </si>
  <si>
    <t> 0.003 </t>
  </si>
  <si>
    <t>2437193.378 </t>
  </si>
  <si>
    <t> 15.09.1960 21:04 </t>
  </si>
  <si>
    <t> -0.027 </t>
  </si>
  <si>
    <t>2437195.355 </t>
  </si>
  <si>
    <t> 17.09.1960 20:31 </t>
  </si>
  <si>
    <t> -0.031 </t>
  </si>
  <si>
    <t>2437197.335 </t>
  </si>
  <si>
    <t> 19.09.1960 20:02 </t>
  </si>
  <si>
    <t> -0.032 </t>
  </si>
  <si>
    <t>2437198.35 </t>
  </si>
  <si>
    <t> 20.09.1960 20:24 </t>
  </si>
  <si>
    <t> -0.01 </t>
  </si>
  <si>
    <t>2437204.299 </t>
  </si>
  <si>
    <t> 26.09.1960 19:10 </t>
  </si>
  <si>
    <t> -0.001 </t>
  </si>
  <si>
    <t>2437432.432 </t>
  </si>
  <si>
    <t> 12.05.1961 22:22 </t>
  </si>
  <si>
    <t> -0.019 </t>
  </si>
  <si>
    <t>2437486.333 </t>
  </si>
  <si>
    <t> 05.07.1961 19:59 </t>
  </si>
  <si>
    <t> 0.064 </t>
  </si>
  <si>
    <t>2437496.492 </t>
  </si>
  <si>
    <t> 15.07.1961 23:48 </t>
  </si>
  <si>
    <t>2437497.480 </t>
  </si>
  <si>
    <t> 16.07.1961 23:31 </t>
  </si>
  <si>
    <t> -0.015 </t>
  </si>
  <si>
    <t>2437501.468 </t>
  </si>
  <si>
    <t> 20.07.1961 23:13 </t>
  </si>
  <si>
    <t>2437504.410 </t>
  </si>
  <si>
    <t> 23.07.1961 21:50 </t>
  </si>
  <si>
    <t>2437511.314 </t>
  </si>
  <si>
    <t> 30.07.1961 19:32 </t>
  </si>
  <si>
    <t> -0.048 </t>
  </si>
  <si>
    <t>2437513.327 </t>
  </si>
  <si>
    <t> 01.08.1961 19:50 </t>
  </si>
  <si>
    <t> -0.016 </t>
  </si>
  <si>
    <t>2437518.328 </t>
  </si>
  <si>
    <t> 06.08.1961 19:52 </t>
  </si>
  <si>
    <t> 0.032 </t>
  </si>
  <si>
    <t>2437519.367 </t>
  </si>
  <si>
    <t> 07.08.1961 20:48 </t>
  </si>
  <si>
    <t> 0.081 </t>
  </si>
  <si>
    <t>2437520.323 </t>
  </si>
  <si>
    <t> 08.08.1961 19:45 </t>
  </si>
  <si>
    <t> 0.046 </t>
  </si>
  <si>
    <t>2437521.328 </t>
  </si>
  <si>
    <t> 09.08.1961 19:52 </t>
  </si>
  <si>
    <t> 0.061 </t>
  </si>
  <si>
    <t>2437531.460 </t>
  </si>
  <si>
    <t> 19.08.1961 23:02 </t>
  </si>
  <si>
    <t> -0.043 </t>
  </si>
  <si>
    <t>2437543.360 </t>
  </si>
  <si>
    <t> 31.08.1961 20:38 </t>
  </si>
  <si>
    <t> -0.029 </t>
  </si>
  <si>
    <t>2437543.397 </t>
  </si>
  <si>
    <t> 31.08.1961 21:31 </t>
  </si>
  <si>
    <t> 0.008 </t>
  </si>
  <si>
    <t>2437545.333 </t>
  </si>
  <si>
    <t> 02.09.1961 19:59 </t>
  </si>
  <si>
    <t> -0.037 </t>
  </si>
  <si>
    <t>2437545.348 </t>
  </si>
  <si>
    <t> 02.09.1961 20:21 </t>
  </si>
  <si>
    <t> -0.022 </t>
  </si>
  <si>
    <t>2437546.380 </t>
  </si>
  <si>
    <t> 03.09.1961 21:07 </t>
  </si>
  <si>
    <t> 0.019 </t>
  </si>
  <si>
    <t>2437549.330 </t>
  </si>
  <si>
    <t> 06.09.1961 19:55 </t>
  </si>
  <si>
    <t>2437555.220 </t>
  </si>
  <si>
    <t> 12.09.1961 17:16 </t>
  </si>
  <si>
    <t> -0.055 </t>
  </si>
  <si>
    <t>2437576.384 </t>
  </si>
  <si>
    <t> 03.10.1961 21:12 </t>
  </si>
  <si>
    <t>2437582.280 </t>
  </si>
  <si>
    <t> 09.10.1961 18:43 </t>
  </si>
  <si>
    <t> -0.070 </t>
  </si>
  <si>
    <t>2437583.326 </t>
  </si>
  <si>
    <t> 10.10.1961 19:49 </t>
  </si>
  <si>
    <t> -0.014 </t>
  </si>
  <si>
    <t>2437824.390 </t>
  </si>
  <si>
    <t> 08.06.1962 21:21 </t>
  </si>
  <si>
    <t> 0.023 </t>
  </si>
  <si>
    <t>2437851.418 </t>
  </si>
  <si>
    <t> 05.07.1962 22:01 </t>
  </si>
  <si>
    <t> -0.023 </t>
  </si>
  <si>
    <t>2437878.520 </t>
  </si>
  <si>
    <t> 02.08.1962 00:28 </t>
  </si>
  <si>
    <t>2437884.437 </t>
  </si>
  <si>
    <t> 07.08.1962 22:29 </t>
  </si>
  <si>
    <t>2437885.449 </t>
  </si>
  <si>
    <t> 08.08.1962 22:46 </t>
  </si>
  <si>
    <t> -0.000 </t>
  </si>
  <si>
    <t>2437887.455 </t>
  </si>
  <si>
    <t> 10.08.1962 22:55 </t>
  </si>
  <si>
    <t> 0.025 </t>
  </si>
  <si>
    <t>2437898.327 </t>
  </si>
  <si>
    <t> 21.08.1962 19:50 </t>
  </si>
  <si>
    <t> 0.001 </t>
  </si>
  <si>
    <t>2437900.288 </t>
  </si>
  <si>
    <t> 23.08.1962 18:54 </t>
  </si>
  <si>
    <t>2437902.308 </t>
  </si>
  <si>
    <t> 25.08.1962 19:23 </t>
  </si>
  <si>
    <t> 0.020 </t>
  </si>
  <si>
    <t>2437903.275 </t>
  </si>
  <si>
    <t> 26.08.1962 18:36 </t>
  </si>
  <si>
    <t> -0.004 </t>
  </si>
  <si>
    <t>2437906.272 </t>
  </si>
  <si>
    <t> 29.08.1962 18:31 </t>
  </si>
  <si>
    <t> 0.022 </t>
  </si>
  <si>
    <t>2437932.375 </t>
  </si>
  <si>
    <t> 24.09.1962 21:00 </t>
  </si>
  <si>
    <t> 0.041 </t>
  </si>
  <si>
    <t>2437943.200 </t>
  </si>
  <si>
    <t> 05.10.1962 16:48 </t>
  </si>
  <si>
    <t> -0.030 </t>
  </si>
  <si>
    <t>2438208.315 </t>
  </si>
  <si>
    <t> 27.06.1963 19:33 </t>
  </si>
  <si>
    <t> -0.044 </t>
  </si>
  <si>
    <t>2438209.360 </t>
  </si>
  <si>
    <t> 28.06.1963 20:38 </t>
  </si>
  <si>
    <t> 0.010 </t>
  </si>
  <si>
    <t>2438210.342 </t>
  </si>
  <si>
    <t> 29.06.1963 20:12 </t>
  </si>
  <si>
    <t>2438211.345 </t>
  </si>
  <si>
    <t> 30.06.1963 20:16 </t>
  </si>
  <si>
    <t> 0.014 </t>
  </si>
  <si>
    <t> G.A.Lang </t>
  </si>
  <si>
    <t>2438228.485 </t>
  </si>
  <si>
    <t> 17.07.1963 23:38 </t>
  </si>
  <si>
    <t>2438231.466 </t>
  </si>
  <si>
    <t> 20.07.1963 23:11 </t>
  </si>
  <si>
    <t> -0.006 </t>
  </si>
  <si>
    <t>2438234.437 </t>
  </si>
  <si>
    <t> 23.07.1963 22:29 </t>
  </si>
  <si>
    <t>2438234.468 </t>
  </si>
  <si>
    <t> 23.07.1963 23:13 </t>
  </si>
  <si>
    <t>2438235.405 </t>
  </si>
  <si>
    <t> 24.07.1963 21:43 </t>
  </si>
  <si>
    <t>2438235.473 </t>
  </si>
  <si>
    <t> 24.07.1963 23:21 </t>
  </si>
  <si>
    <t> 0.039 </t>
  </si>
  <si>
    <t>2438283.346 </t>
  </si>
  <si>
    <t> 10.09.1963 20:18 </t>
  </si>
  <si>
    <t> 0.037 </t>
  </si>
  <si>
    <t>2438286.261 </t>
  </si>
  <si>
    <t> 13.09.1963 18:15 </t>
  </si>
  <si>
    <t> -0.020 </t>
  </si>
  <si>
    <t>2438289.277 </t>
  </si>
  <si>
    <t> 16.09.1963 18:38 </t>
  </si>
  <si>
    <t>2438293.227 </t>
  </si>
  <si>
    <t> 20.09.1963 17:26 </t>
  </si>
  <si>
    <t> 0.013 </t>
  </si>
  <si>
    <t>2438322.265 </t>
  </si>
  <si>
    <t> 19.10.1963 18:21 </t>
  </si>
  <si>
    <t> -0.005 </t>
  </si>
  <si>
    <t>2438636.294 </t>
  </si>
  <si>
    <t> 28.08.1964 19:03 </t>
  </si>
  <si>
    <t> 0.029 </t>
  </si>
  <si>
    <t>2438637.265 </t>
  </si>
  <si>
    <t> 29.08.1964 18:21 </t>
  </si>
  <si>
    <t> 0.009 </t>
  </si>
  <si>
    <t>2438638.230 </t>
  </si>
  <si>
    <t> 30.08.1964 17:31 </t>
  </si>
  <si>
    <t>2438665.296 </t>
  </si>
  <si>
    <t> 26.09.1964 19:06 </t>
  </si>
  <si>
    <t> -0.024 </t>
  </si>
  <si>
    <t>2438667.346 </t>
  </si>
  <si>
    <t> 28.09.1964 20:18 </t>
  </si>
  <si>
    <t> 0.045 </t>
  </si>
  <si>
    <t>2438671.255 </t>
  </si>
  <si>
    <t> 02.10.1964 18:07 </t>
  </si>
  <si>
    <t> -0.008 </t>
  </si>
  <si>
    <t>2438674.238 </t>
  </si>
  <si>
    <t> 05.10.1964 17:42 </t>
  </si>
  <si>
    <t>2438676.225 </t>
  </si>
  <si>
    <t> 07.10.1964 17:24 </t>
  </si>
  <si>
    <t>2438679.243 </t>
  </si>
  <si>
    <t> 10.10.1964 17:49 </t>
  </si>
  <si>
    <t> 0.055 </t>
  </si>
  <si>
    <t>2438938.386 </t>
  </si>
  <si>
    <t> 26.06.1965 21:15 </t>
  </si>
  <si>
    <t> 0.012 </t>
  </si>
  <si>
    <t>2438940.351 </t>
  </si>
  <si>
    <t> 28.06.1965 20:25 </t>
  </si>
  <si>
    <t>2438942.359 </t>
  </si>
  <si>
    <t> 30.06.1965 20:36 </t>
  </si>
  <si>
    <t>2438979.302 </t>
  </si>
  <si>
    <t> 06.08.1965 19:14 </t>
  </si>
  <si>
    <t>2443348.507 </t>
  </si>
  <si>
    <t> 24.07.1977 00:10 </t>
  </si>
  <si>
    <t> R.Diethelm </t>
  </si>
  <si>
    <t> BBS 34 </t>
  </si>
  <si>
    <t>2443358.401 </t>
  </si>
  <si>
    <t> 02.08.1977 21:37 </t>
  </si>
  <si>
    <t>2443360.396 </t>
  </si>
  <si>
    <t> 04.08.1977 21:30 </t>
  </si>
  <si>
    <t> 0.002 </t>
  </si>
  <si>
    <t>2444438.410 </t>
  </si>
  <si>
    <t> 17.07.1980 21:50 </t>
  </si>
  <si>
    <t> BBS 49 </t>
  </si>
  <si>
    <t>2444476.361 </t>
  </si>
  <si>
    <t> 24.08.1980 20:39 </t>
  </si>
  <si>
    <t> -0.021 </t>
  </si>
  <si>
    <t>2444832.399 </t>
  </si>
  <si>
    <t> 15.08.1981 21:34 </t>
  </si>
  <si>
    <t> 0.089 </t>
  </si>
  <si>
    <t>E </t>
  </si>
  <si>
    <t>?</t>
  </si>
  <si>
    <t> BBS 56 </t>
  </si>
  <si>
    <t>2445561.469 </t>
  </si>
  <si>
    <t> 14.08.1983 23:15 </t>
  </si>
  <si>
    <t> 0.135 </t>
  </si>
  <si>
    <t> P.Frank </t>
  </si>
  <si>
    <t>BAVM 38 </t>
  </si>
  <si>
    <t>2445604.402 </t>
  </si>
  <si>
    <t> 26.09.1983 21:38 </t>
  </si>
  <si>
    <t> 0.145 </t>
  </si>
  <si>
    <t>2447362.470 </t>
  </si>
  <si>
    <t> 19.07.1988 23:16 </t>
  </si>
  <si>
    <t> H.Peter </t>
  </si>
  <si>
    <t> BBS 89 </t>
  </si>
  <si>
    <t>2447365.444 </t>
  </si>
  <si>
    <t> 22.07.1988 22:39 </t>
  </si>
  <si>
    <t>2447407.333 </t>
  </si>
  <si>
    <t> 02.09.1988 19:59 </t>
  </si>
  <si>
    <t>2447713.434 </t>
  </si>
  <si>
    <t> 05.07.1989 22:24 </t>
  </si>
  <si>
    <t> 0.026 </t>
  </si>
  <si>
    <t> BBS 92 </t>
  </si>
  <si>
    <t>2447714.438 </t>
  </si>
  <si>
    <t> 06.07.1989 22:30 </t>
  </si>
  <si>
    <t>2447748.402 </t>
  </si>
  <si>
    <t> 09.08.1989 21:38 </t>
  </si>
  <si>
    <t>2447754.372 </t>
  </si>
  <si>
    <t> 15.08.1989 20:55 </t>
  </si>
  <si>
    <t>2447794.339 </t>
  </si>
  <si>
    <t> 24.09.1989 20:08 </t>
  </si>
  <si>
    <t> 0.038 </t>
  </si>
  <si>
    <t>2447803.407 </t>
  </si>
  <si>
    <t> 03.10.1989 21:46 </t>
  </si>
  <si>
    <t> -0.139 </t>
  </si>
  <si>
    <t>BAVM 56 </t>
  </si>
  <si>
    <t>2447804.395 </t>
  </si>
  <si>
    <t> 04.10.1989 21:28 </t>
  </si>
  <si>
    <t> 0.189 </t>
  </si>
  <si>
    <t>2447822.380 </t>
  </si>
  <si>
    <t> 22.10.1989 21:07 </t>
  </si>
  <si>
    <t> BBS 93 </t>
  </si>
  <si>
    <t>2447824.359 </t>
  </si>
  <si>
    <t> 24.10.1989 20:36 </t>
  </si>
  <si>
    <t>2447870.240 </t>
  </si>
  <si>
    <t> 09.12.1989 17:45 </t>
  </si>
  <si>
    <t>2448061.411 </t>
  </si>
  <si>
    <t> 18.06.1990 21:51 </t>
  </si>
  <si>
    <t> BBS 95 </t>
  </si>
  <si>
    <t>2448084.536 </t>
  </si>
  <si>
    <t> 12.07.1990 00:51 </t>
  </si>
  <si>
    <t> BBS 96 </t>
  </si>
  <si>
    <t>2448091.459 </t>
  </si>
  <si>
    <t> 18.07.1990 23:00 </t>
  </si>
  <si>
    <t>2448123.506 </t>
  </si>
  <si>
    <t> 20.08.1990 00:08 </t>
  </si>
  <si>
    <t>2448143.314 </t>
  </si>
  <si>
    <t> 08.09.1990 19:32 </t>
  </si>
  <si>
    <t>2448167.390 </t>
  </si>
  <si>
    <t> 02.10.1990 21:21 </t>
  </si>
  <si>
    <t> -0.007 </t>
  </si>
  <si>
    <t>2448170.382 </t>
  </si>
  <si>
    <t> 05.10.1990 21:10 </t>
  </si>
  <si>
    <t>2448178.298 </t>
  </si>
  <si>
    <t> 13.10.1990 19:09 </t>
  </si>
  <si>
    <t> 0.005 </t>
  </si>
  <si>
    <t>2448406.461 </t>
  </si>
  <si>
    <t> 29.05.1991 23:03 </t>
  </si>
  <si>
    <t> BBS 98 </t>
  </si>
  <si>
    <t>2448438.464 </t>
  </si>
  <si>
    <t> 30.06.1991 23:08 </t>
  </si>
  <si>
    <t>2448441.454 </t>
  </si>
  <si>
    <t> 03.07.1991 22:53 </t>
  </si>
  <si>
    <t>2448447.392 </t>
  </si>
  <si>
    <t> 09.07.1991 21:24 </t>
  </si>
  <si>
    <t> 0.007 </t>
  </si>
  <si>
    <t>2448480.404 </t>
  </si>
  <si>
    <t> 11.08.1991 21:41 </t>
  </si>
  <si>
    <t>2448484.395 </t>
  </si>
  <si>
    <t> 15.08.1991 21:28 </t>
  </si>
  <si>
    <t> 0.031 </t>
  </si>
  <si>
    <t>2448489.367 </t>
  </si>
  <si>
    <t> 20.08.1991 20:48 </t>
  </si>
  <si>
    <t> 0.050 </t>
  </si>
  <si>
    <t>2448490.338 </t>
  </si>
  <si>
    <t> 21.08.1991 20:06 </t>
  </si>
  <si>
    <t> 0.030 </t>
  </si>
  <si>
    <t>2448497.437 </t>
  </si>
  <si>
    <t> 28.08.1991 22:29 </t>
  </si>
  <si>
    <t> -0.134 </t>
  </si>
  <si>
    <t> W.Moschner &amp; P.Frank </t>
  </si>
  <si>
    <t>BAVM 60 </t>
  </si>
  <si>
    <t>2448501.4052 </t>
  </si>
  <si>
    <t> 01.09.1991 21:43 </t>
  </si>
  <si>
    <t> -0.1282 </t>
  </si>
  <si>
    <t>G</t>
  </si>
  <si>
    <t> F.Agerer </t>
  </si>
  <si>
    <t>2448501.4065 </t>
  </si>
  <si>
    <t> 01.09.1991 21:45 </t>
  </si>
  <si>
    <t> -0.1269 </t>
  </si>
  <si>
    <t>B;V</t>
  </si>
  <si>
    <t>2448539.402 </t>
  </si>
  <si>
    <t> 09.10.1991 21:38 </t>
  </si>
  <si>
    <t> -0.101 </t>
  </si>
  <si>
    <t> BBS 99 </t>
  </si>
  <si>
    <t>2448546.323 </t>
  </si>
  <si>
    <t> 16.10.1991 19:45 </t>
  </si>
  <si>
    <t> -0.114 </t>
  </si>
  <si>
    <t>2448548.307 </t>
  </si>
  <si>
    <t> 18.10.1991 19:22 </t>
  </si>
  <si>
    <t> -0.111 </t>
  </si>
  <si>
    <t>2448771.497 </t>
  </si>
  <si>
    <t> 28.05.1992 23:55 </t>
  </si>
  <si>
    <t> -0.119 </t>
  </si>
  <si>
    <t> Moschner&amp;Kleikamp </t>
  </si>
  <si>
    <t>BAVM 68 </t>
  </si>
  <si>
    <t>2448802.440 </t>
  </si>
  <si>
    <t> 28.06.1992 22:33 </t>
  </si>
  <si>
    <t> -0.212 </t>
  </si>
  <si>
    <t> BBS 101 </t>
  </si>
  <si>
    <t>2448803.457 </t>
  </si>
  <si>
    <t> 29.06.1992 22:58 </t>
  </si>
  <si>
    <t> -0.186 </t>
  </si>
  <si>
    <t>2448812.4358 </t>
  </si>
  <si>
    <t> 08.07.1992 22:27 </t>
  </si>
  <si>
    <t> -0.1215 </t>
  </si>
  <si>
    <t>BAVM 62 </t>
  </si>
  <si>
    <t>2448812.4391 </t>
  </si>
  <si>
    <t> 08.07.1992 22:32 </t>
  </si>
  <si>
    <t> -0.1182 </t>
  </si>
  <si>
    <t>2448888.3881 </t>
  </si>
  <si>
    <t> 22.09.1992 21:18 </t>
  </si>
  <si>
    <t> -0.1092 </t>
  </si>
  <si>
    <t>o</t>
  </si>
  <si>
    <t>2449279.3134 </t>
  </si>
  <si>
    <t> 18.10.1993 19:31 </t>
  </si>
  <si>
    <t> -0.1099 </t>
  </si>
  <si>
    <t> W.Moschner </t>
  </si>
  <si>
    <t>2449924.4898 </t>
  </si>
  <si>
    <t> 25.07.1995 23:45 </t>
  </si>
  <si>
    <t> -0.0935 </t>
  </si>
  <si>
    <t>BAVM 91 </t>
  </si>
  <si>
    <t>2449924.4902 </t>
  </si>
  <si>
    <t> -0.0931 </t>
  </si>
  <si>
    <t>2449925.4754 </t>
  </si>
  <si>
    <t> 26.07.1995 23:24 </t>
  </si>
  <si>
    <t> -0.0984 </t>
  </si>
  <si>
    <t>2449925.4774 </t>
  </si>
  <si>
    <t> 26.07.1995 23:27 </t>
  </si>
  <si>
    <t> -0.0964 </t>
  </si>
  <si>
    <t>2450279.4305 </t>
  </si>
  <si>
    <t> 14.07.1996 22:19 </t>
  </si>
  <si>
    <t> -0.0898 </t>
  </si>
  <si>
    <t>BAVM 99 </t>
  </si>
  <si>
    <t>2450279.4346 </t>
  </si>
  <si>
    <t> 14.07.1996 22:25 </t>
  </si>
  <si>
    <t> -0.0857 </t>
  </si>
  <si>
    <t>2450709.3253 </t>
  </si>
  <si>
    <t> 17.09.1997 19:48 </t>
  </si>
  <si>
    <t> -0.0815 </t>
  </si>
  <si>
    <t> W.Kleikamp </t>
  </si>
  <si>
    <t>BAVM 111 </t>
  </si>
  <si>
    <t>2452748.2111 </t>
  </si>
  <si>
    <t> 18.04.2003 17:03 </t>
  </si>
  <si>
    <t> -0.0201 </t>
  </si>
  <si>
    <t> Nakajima </t>
  </si>
  <si>
    <t>VSB 42 </t>
  </si>
  <si>
    <t>2453206.4972 </t>
  </si>
  <si>
    <t> 19.07.2004 23:55 </t>
  </si>
  <si>
    <t> -0.0155 </t>
  </si>
  <si>
    <t>BAVM 173 </t>
  </si>
  <si>
    <t>2453215.4072 </t>
  </si>
  <si>
    <t> 28.07.2004 21:46 </t>
  </si>
  <si>
    <t> -0.0202 </t>
  </si>
  <si>
    <t>2453515.524 </t>
  </si>
  <si>
    <t> 25.05.2005 00:34 </t>
  </si>
  <si>
    <t> K.Locher </t>
  </si>
  <si>
    <t>OEJV 0003 </t>
  </si>
  <si>
    <t>2453519.5063 </t>
  </si>
  <si>
    <t> 29.05.2005 00:09 </t>
  </si>
  <si>
    <t> -0.0113 </t>
  </si>
  <si>
    <t> T.Pribulla et al. </t>
  </si>
  <si>
    <t>IBVS 5668 </t>
  </si>
  <si>
    <t>2453565.3995 </t>
  </si>
  <si>
    <t> 13.07.2005 21:35 </t>
  </si>
  <si>
    <t> -0.0123 </t>
  </si>
  <si>
    <t>C </t>
  </si>
  <si>
    <t>-I</t>
  </si>
  <si>
    <t>BAVM 178 </t>
  </si>
  <si>
    <t>2453636.3908 </t>
  </si>
  <si>
    <t> 22.09.2005 21:22 </t>
  </si>
  <si>
    <t>24434</t>
  </si>
  <si>
    <t> -0.0084 </t>
  </si>
  <si>
    <t> F.Walter </t>
  </si>
  <si>
    <t>2453637.38057 </t>
  </si>
  <si>
    <t> 23.09.2005 21:08 </t>
  </si>
  <si>
    <t>24435.5</t>
  </si>
  <si>
    <t> -0.00915 </t>
  </si>
  <si>
    <t> R.Ehrenberger </t>
  </si>
  <si>
    <t>OEJV 0074 </t>
  </si>
  <si>
    <t>2453638.3730 </t>
  </si>
  <si>
    <t> 24.09.2005 20:57 </t>
  </si>
  <si>
    <t>24437</t>
  </si>
  <si>
    <t> -0.0072 </t>
  </si>
  <si>
    <t>2453935.5438 </t>
  </si>
  <si>
    <t> 19.07.2006 01:03 </t>
  </si>
  <si>
    <t>24887</t>
  </si>
  <si>
    <t> 0.0070 </t>
  </si>
  <si>
    <t> S.Parimucha et al. </t>
  </si>
  <si>
    <t>IBVS 5777 </t>
  </si>
  <si>
    <t>2453936.5269 </t>
  </si>
  <si>
    <t> 20.07.2006 00:38 </t>
  </si>
  <si>
    <t>24888.5</t>
  </si>
  <si>
    <t> -0.0005 </t>
  </si>
  <si>
    <t>2453942.4714 </t>
  </si>
  <si>
    <t> 25.07.2006 23:18 </t>
  </si>
  <si>
    <t>24897.5</t>
  </si>
  <si>
    <t> 0.0009 </t>
  </si>
  <si>
    <t>2453967.5616 </t>
  </si>
  <si>
    <t> 20.08.2006 01:28 </t>
  </si>
  <si>
    <t>24935.5</t>
  </si>
  <si>
    <t> -0.0021 </t>
  </si>
  <si>
    <t>2454019.4057 </t>
  </si>
  <si>
    <t> 10.10.2006 21:44 </t>
  </si>
  <si>
    <t>25014</t>
  </si>
  <si>
    <t> 0.0047 </t>
  </si>
  <si>
    <t>2454296.4223 </t>
  </si>
  <si>
    <t> 14.07.2007 22:08 </t>
  </si>
  <si>
    <t>25433.5</t>
  </si>
  <si>
    <t> 0.0053 </t>
  </si>
  <si>
    <t> M.&amp; C.Rätz </t>
  </si>
  <si>
    <t>BAVM 201 </t>
  </si>
  <si>
    <t>2454337.0293 </t>
  </si>
  <si>
    <t> 24.08.2007 12:42 </t>
  </si>
  <si>
    <t>25495</t>
  </si>
  <si>
    <t> H.Itoh </t>
  </si>
  <si>
    <t>VSB 46 </t>
  </si>
  <si>
    <t>2454375.3398 </t>
  </si>
  <si>
    <t> 01.10.2007 20:09 </t>
  </si>
  <si>
    <t>25553</t>
  </si>
  <si>
    <t> 0.0112 </t>
  </si>
  <si>
    <t>BAVM 193 </t>
  </si>
  <si>
    <t>2454712.4563 </t>
  </si>
  <si>
    <t> 02.09.2008 22:57 </t>
  </si>
  <si>
    <t>26063.5</t>
  </si>
  <si>
    <t> 0.0201 </t>
  </si>
  <si>
    <t>BAVM 203 </t>
  </si>
  <si>
    <t>2454719.3907 </t>
  </si>
  <si>
    <t> 09.09.2008 21:22 </t>
  </si>
  <si>
    <t>26074</t>
  </si>
  <si>
    <t> 0.0208 </t>
  </si>
  <si>
    <t>2454988.4833 </t>
  </si>
  <si>
    <t> 05.06.2009 23:35 </t>
  </si>
  <si>
    <t>26481.5</t>
  </si>
  <si>
    <t> 0.0216 </t>
  </si>
  <si>
    <t>IBVS 5898 </t>
  </si>
  <si>
    <t>2455027.4461 </t>
  </si>
  <si>
    <t> 14.07.2009 22:42 </t>
  </si>
  <si>
    <t>26540.5</t>
  </si>
  <si>
    <t> 0.0239 </t>
  </si>
  <si>
    <t>2455028.4405 </t>
  </si>
  <si>
    <t> 15.07.2009 22:34 </t>
  </si>
  <si>
    <t>26542</t>
  </si>
  <si>
    <t> 0.0278 </t>
  </si>
  <si>
    <t>2455028.4412 </t>
  </si>
  <si>
    <t> 15.07.2009 22:35 </t>
  </si>
  <si>
    <t> 0.0285 </t>
  </si>
  <si>
    <t>BAVM 212 </t>
  </si>
  <si>
    <t>2455074.3314 </t>
  </si>
  <si>
    <t> 30.08.2009 19:57 </t>
  </si>
  <si>
    <t>26611.5</t>
  </si>
  <si>
    <t> 0.0245 </t>
  </si>
  <si>
    <t>IBVS 5980 </t>
  </si>
  <si>
    <t>2455075.3245 </t>
  </si>
  <si>
    <t> 31.08.2009 19:47 </t>
  </si>
  <si>
    <t>26613</t>
  </si>
  <si>
    <t> 0.0271 </t>
  </si>
  <si>
    <t>2455155.2290 </t>
  </si>
  <si>
    <t> 19.11.2009 17:29 </t>
  </si>
  <si>
    <t>26734</t>
  </si>
  <si>
    <t> 0.0295 </t>
  </si>
  <si>
    <t> L.Šmelcer </t>
  </si>
  <si>
    <t>OEJV 0137 </t>
  </si>
  <si>
    <t>2455155.2300 </t>
  </si>
  <si>
    <t> 19.11.2009 17:31 </t>
  </si>
  <si>
    <t> 0.0305 </t>
  </si>
  <si>
    <t>R</t>
  </si>
  <si>
    <t>2455374.4668 </t>
  </si>
  <si>
    <t> 26.06.2010 23:12 </t>
  </si>
  <si>
    <t>27066</t>
  </si>
  <si>
    <t> 0.0318 </t>
  </si>
  <si>
    <t> V.P?ibík </t>
  </si>
  <si>
    <t>2455374.4705 </t>
  </si>
  <si>
    <t> 26.06.2010 23:17 </t>
  </si>
  <si>
    <t> 0.0355 </t>
  </si>
  <si>
    <t> M.&amp; K.Rätz </t>
  </si>
  <si>
    <t>BAVM 220 </t>
  </si>
  <si>
    <t>2455376.4506 </t>
  </si>
  <si>
    <t> 28.06.2010 22:48 </t>
  </si>
  <si>
    <t> 0.0345 </t>
  </si>
  <si>
    <t>2455379.4243 </t>
  </si>
  <si>
    <t> 01.07.2010 22:10 </t>
  </si>
  <si>
    <t> 0.0366 </t>
  </si>
  <si>
    <t>2455379.4259 </t>
  </si>
  <si>
    <t> 01.07.2010 22:13 </t>
  </si>
  <si>
    <t> 0.0382 </t>
  </si>
  <si>
    <t>2455381.4002 </t>
  </si>
  <si>
    <t> 03.07.2010 21:36 </t>
  </si>
  <si>
    <t> 0.0315 </t>
  </si>
  <si>
    <t>2455753.1883 </t>
  </si>
  <si>
    <t> 10.07.2011 16:31 </t>
  </si>
  <si>
    <t> 0.0437 </t>
  </si>
  <si>
    <t>VSB 53 </t>
  </si>
  <si>
    <t>2455764.0857 </t>
  </si>
  <si>
    <t> 21.07.2011 14:03 </t>
  </si>
  <si>
    <t> 0.0454 </t>
  </si>
  <si>
    <t>Rc</t>
  </si>
  <si>
    <t> K.Shiokawa </t>
  </si>
  <si>
    <t>2455805.3576 </t>
  </si>
  <si>
    <t> 31.08.2011 20:34 </t>
  </si>
  <si>
    <t> 0.0455 </t>
  </si>
  <si>
    <t>BAVM 225 </t>
  </si>
  <si>
    <t>2455807.33651 </t>
  </si>
  <si>
    <t> 02.09.2011 20:04 </t>
  </si>
  <si>
    <t> 0.04337 </t>
  </si>
  <si>
    <t>OEJV 0160 </t>
  </si>
  <si>
    <t>2456152.3775 </t>
  </si>
  <si>
    <t> 12.08.2012 21:03 </t>
  </si>
  <si>
    <t> 0.0525 </t>
  </si>
  <si>
    <t>BAVM 228 </t>
  </si>
  <si>
    <t>2456182.42563 </t>
  </si>
  <si>
    <t> 11.09.2012 22:12 </t>
  </si>
  <si>
    <t> 0.05485 </t>
  </si>
  <si>
    <t>2456182.42593 </t>
  </si>
  <si>
    <t> 11.09.2012 22:13 </t>
  </si>
  <si>
    <t> 0.05515 </t>
  </si>
  <si>
    <t>2456182.42713 </t>
  </si>
  <si>
    <t> 11.09.2012 22:15 </t>
  </si>
  <si>
    <t> 0.05635 </t>
  </si>
  <si>
    <t>2456539.3539 </t>
  </si>
  <si>
    <t> 03.09.2013 20:29 </t>
  </si>
  <si>
    <t> 0.0650 </t>
  </si>
  <si>
    <t>BAVM 234 </t>
  </si>
  <si>
    <t>2456543.31611 </t>
  </si>
  <si>
    <t> 07.09.2013 19:35 </t>
  </si>
  <si>
    <t> 0.06516 </t>
  </si>
  <si>
    <t>2456543.31686 </t>
  </si>
  <si>
    <t> 07.09.2013 19:36 </t>
  </si>
  <si>
    <t> 0.06591 </t>
  </si>
  <si>
    <t>2456839.4860 </t>
  </si>
  <si>
    <t> 30.06.2014 23:39 </t>
  </si>
  <si>
    <t> 0.0690 </t>
  </si>
  <si>
    <t>m</t>
  </si>
  <si>
    <t> E.Bahar </t>
  </si>
  <si>
    <t>IBVS 6125 </t>
  </si>
  <si>
    <t>IBVS 6196</t>
  </si>
  <si>
    <t>15/10/1898</t>
  </si>
  <si>
    <t>11/09/1899</t>
  </si>
  <si>
    <t>JAAVSO 51, 138</t>
  </si>
  <si>
    <t>JBAV 96</t>
  </si>
  <si>
    <t>Next ToM-P</t>
  </si>
  <si>
    <t>Next ToM-S</t>
  </si>
  <si>
    <t>11.00-11.80</t>
  </si>
  <si>
    <t>Mag p</t>
  </si>
  <si>
    <t>VSX</t>
  </si>
  <si>
    <t>EW/DW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</si>
</sst>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wrapText="1"/>
    </xf>
    <xf numFmtId="0" fontId="0" fillId="0" borderId="0" xfId="0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6" fontId="36" fillId="0" borderId="0" xfId="0" applyNumberFormat="1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37" fillId="0" borderId="22" xfId="0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  <xf numFmtId="0" fontId="30" fillId="25" borderId="20" xfId="0" applyFont="1" applyFill="1" applyBorder="1" applyAlignment="1">
      <alignment horizontal="right" vertical="center"/>
    </xf>
    <xf numFmtId="0" fontId="30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5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Sge - O-C Diagr.</a:t>
            </a:r>
          </a:p>
        </c:rich>
      </c:tx>
      <c:layout>
        <c:manualLayout>
          <c:xMode val="edge"/>
          <c:yMode val="edge"/>
          <c:x val="0.363951837042899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7227711042189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0.12229172399929666</c:v>
                </c:pt>
                <c:pt idx="1">
                  <c:v>7.7786774998457986E-2</c:v>
                </c:pt>
                <c:pt idx="2">
                  <c:v>0.11633306999647175</c:v>
                </c:pt>
                <c:pt idx="3">
                  <c:v>-0.12311077000413206</c:v>
                </c:pt>
                <c:pt idx="4">
                  <c:v>-0.13957829000355559</c:v>
                </c:pt>
                <c:pt idx="5">
                  <c:v>-5.1591162002296187E-2</c:v>
                </c:pt>
                <c:pt idx="6">
                  <c:v>-0.11627651700109709</c:v>
                </c:pt>
                <c:pt idx="7">
                  <c:v>9.5977216999017401E-2</c:v>
                </c:pt>
                <c:pt idx="8">
                  <c:v>-0.15628456199920038</c:v>
                </c:pt>
                <c:pt idx="9">
                  <c:v>-0.12304072600454674</c:v>
                </c:pt>
                <c:pt idx="10">
                  <c:v>-0.13524968500132672</c:v>
                </c:pt>
                <c:pt idx="11">
                  <c:v>-0.12838137900325819</c:v>
                </c:pt>
                <c:pt idx="12">
                  <c:v>-0.13890332799928728</c:v>
                </c:pt>
                <c:pt idx="13">
                  <c:v>-0.12942527700215578</c:v>
                </c:pt>
                <c:pt idx="14">
                  <c:v>-0.1199472260013863</c:v>
                </c:pt>
                <c:pt idx="15">
                  <c:v>-0.10046917500221753</c:v>
                </c:pt>
                <c:pt idx="16">
                  <c:v>-0.12673256299967761</c:v>
                </c:pt>
                <c:pt idx="17">
                  <c:v>-0.11725451200254611</c:v>
                </c:pt>
                <c:pt idx="18">
                  <c:v>-9.7776461003377335E-2</c:v>
                </c:pt>
                <c:pt idx="19">
                  <c:v>-0.1182984100014437</c:v>
                </c:pt>
                <c:pt idx="20">
                  <c:v>-4.9864257001900114E-2</c:v>
                </c:pt>
                <c:pt idx="21">
                  <c:v>-7.0386206003604457E-2</c:v>
                </c:pt>
                <c:pt idx="22">
                  <c:v>-7.0908155001234263E-2</c:v>
                </c:pt>
                <c:pt idx="23">
                  <c:v>-0.1014301040013379</c:v>
                </c:pt>
                <c:pt idx="24">
                  <c:v>-0.13360891400225228</c:v>
                </c:pt>
                <c:pt idx="25">
                  <c:v>-9.4130863002646947E-2</c:v>
                </c:pt>
                <c:pt idx="26">
                  <c:v>1.0970827002893202E-2</c:v>
                </c:pt>
                <c:pt idx="27">
                  <c:v>-1.7299320024903864E-3</c:v>
                </c:pt>
                <c:pt idx="28">
                  <c:v>1.7954736998945009E-2</c:v>
                </c:pt>
                <c:pt idx="29">
                  <c:v>1.0556891997111961E-2</c:v>
                </c:pt>
                <c:pt idx="30">
                  <c:v>7.1469096001237631E-2</c:v>
                </c:pt>
                <c:pt idx="31">
                  <c:v>-1.0534122004173696E-2</c:v>
                </c:pt>
                <c:pt idx="32">
                  <c:v>3.7683370028389618E-3</c:v>
                </c:pt>
                <c:pt idx="33">
                  <c:v>-1.7536120067234151E-3</c:v>
                </c:pt>
                <c:pt idx="34">
                  <c:v>-2.5797510003030766E-2</c:v>
                </c:pt>
                <c:pt idx="35">
                  <c:v>3.0636642994068097E-2</c:v>
                </c:pt>
                <c:pt idx="36">
                  <c:v>7.079599890857935E-5</c:v>
                </c:pt>
                <c:pt idx="37">
                  <c:v>-1.1973102002230007E-2</c:v>
                </c:pt>
                <c:pt idx="38">
                  <c:v>2.8480879991548136E-3</c:v>
                </c:pt>
                <c:pt idx="39">
                  <c:v>-2.6673861008021049E-2</c:v>
                </c:pt>
                <c:pt idx="40">
                  <c:v>-3.0717759000253864E-2</c:v>
                </c:pt>
                <c:pt idx="41">
                  <c:v>-3.1761657002789434E-2</c:v>
                </c:pt>
                <c:pt idx="42">
                  <c:v>-7.2836060062400065E-3</c:v>
                </c:pt>
                <c:pt idx="43">
                  <c:v>-1.41530000109924E-3</c:v>
                </c:pt>
                <c:pt idx="44">
                  <c:v>-1.8637553002918139E-2</c:v>
                </c:pt>
                <c:pt idx="45">
                  <c:v>6.4003217994468287E-2</c:v>
                </c:pt>
                <c:pt idx="46">
                  <c:v>-1.2390255003992934E-2</c:v>
                </c:pt>
                <c:pt idx="47">
                  <c:v>-1.4912204002030194E-2</c:v>
                </c:pt>
                <c:pt idx="48">
                  <c:v>0</c:v>
                </c:pt>
                <c:pt idx="49">
                  <c:v>1.0999999998603016E-2</c:v>
                </c:pt>
                <c:pt idx="50">
                  <c:v>-1.8565846999990754E-2</c:v>
                </c:pt>
                <c:pt idx="51">
                  <c:v>-4.8219490003248211E-2</c:v>
                </c:pt>
                <c:pt idx="52">
                  <c:v>-1.6263388002698775E-2</c:v>
                </c:pt>
                <c:pt idx="53">
                  <c:v>3.2126867001352366E-2</c:v>
                </c:pt>
                <c:pt idx="54">
                  <c:v>8.0604917995515279E-2</c:v>
                </c:pt>
                <c:pt idx="55">
                  <c:v>4.6082968990958761E-2</c:v>
                </c:pt>
                <c:pt idx="56">
                  <c:v>6.0561020000022836E-2</c:v>
                </c:pt>
                <c:pt idx="57">
                  <c:v>-4.283245300030103E-2</c:v>
                </c:pt>
                <c:pt idx="58">
                  <c:v>-2.9095841004163958E-2</c:v>
                </c:pt>
                <c:pt idx="59">
                  <c:v>7.9041589924599975E-3</c:v>
                </c:pt>
                <c:pt idx="60">
                  <c:v>-3.7139739004487637E-2</c:v>
                </c:pt>
                <c:pt idx="61">
                  <c:v>-2.2139739005069714E-2</c:v>
                </c:pt>
                <c:pt idx="62">
                  <c:v>1.9338311998581048E-2</c:v>
                </c:pt>
                <c:pt idx="63">
                  <c:v>-2.2275349983829074E-3</c:v>
                </c:pt>
                <c:pt idx="64">
                  <c:v>-5.5359229001624044E-2</c:v>
                </c:pt>
                <c:pt idx="65">
                  <c:v>-2.2494141005154233E-2</c:v>
                </c:pt>
                <c:pt idx="66">
                  <c:v>-6.9625834999897052E-2</c:v>
                </c:pt>
                <c:pt idx="67">
                  <c:v>-1.4147784000670072E-2</c:v>
                </c:pt>
                <c:pt idx="68">
                  <c:v>2.2844626000733115E-2</c:v>
                </c:pt>
                <c:pt idx="69">
                  <c:v>-2.3421980004059151E-2</c:v>
                </c:pt>
                <c:pt idx="70">
                  <c:v>4.3114139916724525E-3</c:v>
                </c:pt>
                <c:pt idx="71">
                  <c:v>-2.1820280002430081E-2</c:v>
                </c:pt>
                <c:pt idx="72">
                  <c:v>-3.4222900285385549E-4</c:v>
                </c:pt>
                <c:pt idx="73">
                  <c:v>2.4613872999907471E-2</c:v>
                </c:pt>
                <c:pt idx="74">
                  <c:v>8.7243399320868775E-4</c:v>
                </c:pt>
                <c:pt idx="75">
                  <c:v>-1.9171464002283756E-2</c:v>
                </c:pt>
                <c:pt idx="76">
                  <c:v>1.9784637996053789E-2</c:v>
                </c:pt>
                <c:pt idx="77">
                  <c:v>-3.7373110026237555E-3</c:v>
                </c:pt>
                <c:pt idx="78">
                  <c:v>2.1696841991797555E-2</c:v>
                </c:pt>
                <c:pt idx="79">
                  <c:v>4.095218499423936E-2</c:v>
                </c:pt>
                <c:pt idx="80">
                  <c:v>-2.978925400384469E-2</c:v>
                </c:pt>
                <c:pt idx="81">
                  <c:v>-4.4497602997580543E-2</c:v>
                </c:pt>
                <c:pt idx="82">
                  <c:v>9.9804479978047311E-3</c:v>
                </c:pt>
                <c:pt idx="83">
                  <c:v>1.4584989912691526E-3</c:v>
                </c:pt>
                <c:pt idx="84">
                  <c:v>1.3936549999925774E-2</c:v>
                </c:pt>
                <c:pt idx="85">
                  <c:v>-1.5110566004295833E-2</c:v>
                </c:pt>
                <c:pt idx="86">
                  <c:v>-5.6764129985822365E-3</c:v>
                </c:pt>
                <c:pt idx="87">
                  <c:v>-6.2422600021818653E-3</c:v>
                </c:pt>
                <c:pt idx="88">
                  <c:v>2.4757740000495687E-2</c:v>
                </c:pt>
                <c:pt idx="89">
                  <c:v>-2.8764209004293662E-2</c:v>
                </c:pt>
                <c:pt idx="90">
                  <c:v>3.9235790995007847E-2</c:v>
                </c:pt>
                <c:pt idx="91">
                  <c:v>3.7008255996624939E-2</c:v>
                </c:pt>
                <c:pt idx="92">
                  <c:v>-1.9557591003831476E-2</c:v>
                </c:pt>
                <c:pt idx="93">
                  <c:v>2.4876561998098623E-2</c:v>
                </c:pt>
                <c:pt idx="94">
                  <c:v>1.2788765998266172E-2</c:v>
                </c:pt>
                <c:pt idx="95">
                  <c:v>-4.5217380029498599E-3</c:v>
                </c:pt>
                <c:pt idx="96">
                  <c:v>2.9020428999501746E-2</c:v>
                </c:pt>
                <c:pt idx="97">
                  <c:v>9.4984799943631515E-3</c:v>
                </c:pt>
                <c:pt idx="98">
                  <c:v>-1.6023468997445889E-2</c:v>
                </c:pt>
                <c:pt idx="99">
                  <c:v>-2.4290075001772493E-2</c:v>
                </c:pt>
                <c:pt idx="100">
                  <c:v>4.4666026995400898E-2</c:v>
                </c:pt>
                <c:pt idx="101">
                  <c:v>-8.4217690018704161E-3</c:v>
                </c:pt>
                <c:pt idx="102">
                  <c:v>3.0123839969746768E-3</c:v>
                </c:pt>
                <c:pt idx="103">
                  <c:v>8.9684859995031729E-3</c:v>
                </c:pt>
                <c:pt idx="104">
                  <c:v>5.5402639001840726E-2</c:v>
                </c:pt>
                <c:pt idx="105">
                  <c:v>1.182598399464041E-2</c:v>
                </c:pt>
                <c:pt idx="106">
                  <c:v>-4.2179140000371262E-3</c:v>
                </c:pt>
                <c:pt idx="107">
                  <c:v>2.2738187995855696E-2</c:v>
                </c:pt>
                <c:pt idx="108">
                  <c:v>-1.3747908000368625E-2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F-41B8-8084-45372A6CFC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  <c:pt idx="217">
                    <c:v>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  <c:pt idx="2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09">
                  <c:v>-1.0649470059433952E-3</c:v>
                </c:pt>
                <c:pt idx="110">
                  <c:v>-8.8108845004171599E-2</c:v>
                </c:pt>
                <c:pt idx="111">
                  <c:v>-1.2284437005291693E-2</c:v>
                </c:pt>
                <c:pt idx="112">
                  <c:v>1.6716649988666177E-3</c:v>
                </c:pt>
                <c:pt idx="113">
                  <c:v>-2.3828299963497557E-3</c:v>
                </c:pt>
                <c:pt idx="114">
                  <c:v>-2.1390875008364674E-2</c:v>
                </c:pt>
                <c:pt idx="115">
                  <c:v>8.9055450996966101E-2</c:v>
                </c:pt>
                <c:pt idx="116">
                  <c:v>0.1349009869954898</c:v>
                </c:pt>
                <c:pt idx="117">
                  <c:v>0.14528319700184511</c:v>
                </c:pt>
                <c:pt idx="118">
                  <c:v>3.6823721995460801E-2</c:v>
                </c:pt>
                <c:pt idx="119">
                  <c:v>3.9257875003386289E-2</c:v>
                </c:pt>
                <c:pt idx="120">
                  <c:v>-3.8379660036298446E-3</c:v>
                </c:pt>
                <c:pt idx="121">
                  <c:v>2.5879793000058271E-2</c:v>
                </c:pt>
                <c:pt idx="122">
                  <c:v>3.9357843998004682E-2</c:v>
                </c:pt>
                <c:pt idx="123">
                  <c:v>-4.5624049962498248E-3</c:v>
                </c:pt>
                <c:pt idx="124">
                  <c:v>2.2305901002255268E-2</c:v>
                </c:pt>
                <c:pt idx="125">
                  <c:v>3.8253957995038945E-2</c:v>
                </c:pt>
                <c:pt idx="126">
                  <c:v>-0.13861756600090303</c:v>
                </c:pt>
                <c:pt idx="127">
                  <c:v>-0.14113951500621624</c:v>
                </c:pt>
                <c:pt idx="128">
                  <c:v>1.4465402993664611E-2</c:v>
                </c:pt>
                <c:pt idx="129">
                  <c:v>1.2421504994563293E-2</c:v>
                </c:pt>
                <c:pt idx="130">
                  <c:v>-7.6213200372876599E-4</c:v>
                </c:pt>
                <c:pt idx="131">
                  <c:v>-4.9828900228021666E-4</c:v>
                </c:pt>
                <c:pt idx="132">
                  <c:v>1.232290099869715E-2</c:v>
                </c:pt>
                <c:pt idx="133">
                  <c:v>1.6692580029484816E-3</c:v>
                </c:pt>
                <c:pt idx="134">
                  <c:v>2.1792906998598482E-2</c:v>
                </c:pt>
                <c:pt idx="135">
                  <c:v>1.9353926996700466E-2</c:v>
                </c:pt>
                <c:pt idx="136">
                  <c:v>-7.3468320042593405E-3</c:v>
                </c:pt>
                <c:pt idx="137">
                  <c:v>1.3087320992781315E-2</c:v>
                </c:pt>
                <c:pt idx="138">
                  <c:v>4.9117289963760413E-3</c:v>
                </c:pt>
                <c:pt idx="139">
                  <c:v>1.7689476000668947E-2</c:v>
                </c:pt>
                <c:pt idx="140">
                  <c:v>-6.186874998093117E-3</c:v>
                </c:pt>
                <c:pt idx="141">
                  <c:v>1.2247277991264127E-2</c:v>
                </c:pt>
                <c:pt idx="142">
                  <c:v>7.1155839978018776E-3</c:v>
                </c:pt>
                <c:pt idx="143">
                  <c:v>1.7172840016428381E-3</c:v>
                </c:pt>
                <c:pt idx="144">
                  <c:v>3.0629487991973292E-2</c:v>
                </c:pt>
                <c:pt idx="145">
                  <c:v>5.0019742993754335E-2</c:v>
                </c:pt>
                <c:pt idx="146">
                  <c:v>3.0497794003167655E-2</c:v>
                </c:pt>
                <c:pt idx="150">
                  <c:v>-0.10142567299772054</c:v>
                </c:pt>
                <c:pt idx="151">
                  <c:v>-0.11407931600842858</c:v>
                </c:pt>
                <c:pt idx="152">
                  <c:v>-0.11112321400287328</c:v>
                </c:pt>
                <c:pt idx="153">
                  <c:v>-0.11873572199692717</c:v>
                </c:pt>
                <c:pt idx="154">
                  <c:v>0.11808385900076246</c:v>
                </c:pt>
                <c:pt idx="155">
                  <c:v>0.14456190999771934</c:v>
                </c:pt>
                <c:pt idx="171">
                  <c:v>-3.1523466001090128E-2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F-41B8-8084-45372A6CFC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7">
                  <c:v>-0.13432983200618764</c:v>
                </c:pt>
                <c:pt idx="148">
                  <c:v>-0.12821762800012948</c:v>
                </c:pt>
                <c:pt idx="149">
                  <c:v>-0.12691762800386641</c:v>
                </c:pt>
                <c:pt idx="156">
                  <c:v>-0.12150961400038796</c:v>
                </c:pt>
                <c:pt idx="157">
                  <c:v>-0.11820961399644148</c:v>
                </c:pt>
                <c:pt idx="158">
                  <c:v>-0.10922570400725817</c:v>
                </c:pt>
                <c:pt idx="159">
                  <c:v>-0.10992157600412611</c:v>
                </c:pt>
                <c:pt idx="160">
                  <c:v>-9.3484357996203471E-2</c:v>
                </c:pt>
                <c:pt idx="161">
                  <c:v>-9.3084357999032363E-2</c:v>
                </c:pt>
                <c:pt idx="162">
                  <c:v>-9.840630699909525E-2</c:v>
                </c:pt>
                <c:pt idx="163">
                  <c:v>-9.6406306998687796E-2</c:v>
                </c:pt>
                <c:pt idx="164">
                  <c:v>-8.9816082996549085E-2</c:v>
                </c:pt>
                <c:pt idx="165">
                  <c:v>-8.571608299826039E-2</c:v>
                </c:pt>
                <c:pt idx="166">
                  <c:v>-8.1541949009988457E-2</c:v>
                </c:pt>
                <c:pt idx="169">
                  <c:v>-1.547537800797727E-2</c:v>
                </c:pt>
                <c:pt idx="170">
                  <c:v>-2.0172919001197442E-2</c:v>
                </c:pt>
                <c:pt idx="174">
                  <c:v>-1.2294899002881721E-2</c:v>
                </c:pt>
                <c:pt idx="175">
                  <c:v>-8.4012439983780496E-3</c:v>
                </c:pt>
                <c:pt idx="177">
                  <c:v>-7.2451420055585913E-3</c:v>
                </c:pt>
                <c:pt idx="183">
                  <c:v>5.3067389962961897E-3</c:v>
                </c:pt>
                <c:pt idx="197">
                  <c:v>3.5452243995678145E-2</c:v>
                </c:pt>
                <c:pt idx="206">
                  <c:v>5.2548296000168193E-2</c:v>
                </c:pt>
                <c:pt idx="210">
                  <c:v>6.5040219997172244E-2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9F-41B8-8084-45372A6CFC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8">
                  <c:v>-2.0086974000150803E-2</c:v>
                </c:pt>
                <c:pt idx="172">
                  <c:v>-1.1311262001981959E-2</c:v>
                </c:pt>
                <c:pt idx="173">
                  <c:v>-1.1311262001981959E-2</c:v>
                </c:pt>
                <c:pt idx="176">
                  <c:v>-9.1531930011115037E-3</c:v>
                </c:pt>
                <c:pt idx="178">
                  <c:v>6.9701579923275858E-3</c:v>
                </c:pt>
                <c:pt idx="179">
                  <c:v>-4.5179100561654195E-4</c:v>
                </c:pt>
                <c:pt idx="180">
                  <c:v>9.165150040644221E-4</c:v>
                </c:pt>
                <c:pt idx="181">
                  <c:v>-2.1061930019641295E-3</c:v>
                </c:pt>
                <c:pt idx="182">
                  <c:v>4.6784760052105412E-3</c:v>
                </c:pt>
                <c:pt idx="184">
                  <c:v>9.0682999871205539E-4</c:v>
                </c:pt>
                <c:pt idx="185">
                  <c:v>1.122480200137943E-2</c:v>
                </c:pt>
                <c:pt idx="186">
                  <c:v>2.008815899171168E-2</c:v>
                </c:pt>
                <c:pt idx="187">
                  <c:v>2.083451600628905E-2</c:v>
                </c:pt>
                <c:pt idx="188">
                  <c:v>2.1638370999426115E-2</c:v>
                </c:pt>
                <c:pt idx="189">
                  <c:v>2.3908376999315806E-2</c:v>
                </c:pt>
                <c:pt idx="190">
                  <c:v>2.7786427992396057E-2</c:v>
                </c:pt>
                <c:pt idx="191">
                  <c:v>2.8486427996540442E-2</c:v>
                </c:pt>
                <c:pt idx="192">
                  <c:v>2.4502790998667479E-2</c:v>
                </c:pt>
                <c:pt idx="193">
                  <c:v>2.7080842002760619E-2</c:v>
                </c:pt>
                <c:pt idx="194">
                  <c:v>2.9566956000053324E-2</c:v>
                </c:pt>
                <c:pt idx="195">
                  <c:v>3.0566955996619072E-2</c:v>
                </c:pt>
                <c:pt idx="196">
                  <c:v>3.1842243995924946E-2</c:v>
                </c:pt>
                <c:pt idx="198">
                  <c:v>3.456834600365255E-2</c:v>
                </c:pt>
                <c:pt idx="199">
                  <c:v>3.673249899293296E-2</c:v>
                </c:pt>
                <c:pt idx="200">
                  <c:v>3.8332498996169306E-2</c:v>
                </c:pt>
                <c:pt idx="201">
                  <c:v>3.1548601000395138E-2</c:v>
                </c:pt>
                <c:pt idx="202">
                  <c:v>4.3693742998584639E-2</c:v>
                </c:pt>
                <c:pt idx="203">
                  <c:v>4.5352303997788113E-2</c:v>
                </c:pt>
                <c:pt idx="204">
                  <c:v>4.5504428999265656E-2</c:v>
                </c:pt>
                <c:pt idx="205">
                  <c:v>4.337053099879995E-2</c:v>
                </c:pt>
                <c:pt idx="207">
                  <c:v>5.4845842998474836E-2</c:v>
                </c:pt>
                <c:pt idx="208">
                  <c:v>5.5145842998172157E-2</c:v>
                </c:pt>
                <c:pt idx="209">
                  <c:v>5.6345842996961437E-2</c:v>
                </c:pt>
                <c:pt idx="211">
                  <c:v>6.5162423998117447E-2</c:v>
                </c:pt>
                <c:pt idx="212">
                  <c:v>6.5912423997360747E-2</c:v>
                </c:pt>
                <c:pt idx="213">
                  <c:v>6.8989672996394802E-2</c:v>
                </c:pt>
                <c:pt idx="214">
                  <c:v>8.3531354001024738E-2</c:v>
                </c:pt>
                <c:pt idx="215">
                  <c:v>9.7791279993543867E-2</c:v>
                </c:pt>
                <c:pt idx="216">
                  <c:v>0.1610305599970161</c:v>
                </c:pt>
                <c:pt idx="217">
                  <c:v>0.15465305489487946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F-41B8-8084-45372A6CFC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9F-41B8-8084-45372A6CFC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F-41B8-8084-45372A6CFC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9F-41B8-8084-45372A6CFC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47">
                  <c:v>-0.14635726075122424</c:v>
                </c:pt>
                <c:pt idx="148">
                  <c:v>-0.1462531149251422</c:v>
                </c:pt>
                <c:pt idx="149">
                  <c:v>-0.1462531149251422</c:v>
                </c:pt>
                <c:pt idx="153">
                  <c:v>-0.13915384111388546</c:v>
                </c:pt>
                <c:pt idx="156">
                  <c:v>-0.13807766757770473</c:v>
                </c:pt>
                <c:pt idx="157">
                  <c:v>-0.13807766757770473</c:v>
                </c:pt>
                <c:pt idx="158">
                  <c:v>-0.13608153924446625</c:v>
                </c:pt>
                <c:pt idx="159">
                  <c:v>-0.12580581773770833</c:v>
                </c:pt>
                <c:pt idx="160">
                  <c:v>-0.10884740572402163</c:v>
                </c:pt>
                <c:pt idx="161">
                  <c:v>-0.10884740572402163</c:v>
                </c:pt>
                <c:pt idx="162">
                  <c:v>-0.10882136926750113</c:v>
                </c:pt>
                <c:pt idx="163">
                  <c:v>-0.10882136926750113</c:v>
                </c:pt>
                <c:pt idx="164">
                  <c:v>-9.9517675470841893E-2</c:v>
                </c:pt>
                <c:pt idx="165">
                  <c:v>-9.9517675470841893E-2</c:v>
                </c:pt>
                <c:pt idx="166">
                  <c:v>-8.821785334094423E-2</c:v>
                </c:pt>
                <c:pt idx="167">
                  <c:v>-8.8035598145300709E-2</c:v>
                </c:pt>
                <c:pt idx="168">
                  <c:v>-3.4626147002911889E-2</c:v>
                </c:pt>
                <c:pt idx="169">
                  <c:v>-2.2579946452759792E-2</c:v>
                </c:pt>
                <c:pt idx="170">
                  <c:v>-2.234561834407528E-2</c:v>
                </c:pt>
                <c:pt idx="171">
                  <c:v>-1.4456572018363312E-2</c:v>
                </c:pt>
                <c:pt idx="172">
                  <c:v>-1.4352426192281331E-2</c:v>
                </c:pt>
                <c:pt idx="173">
                  <c:v>-1.4352426192281331E-2</c:v>
                </c:pt>
                <c:pt idx="174">
                  <c:v>-1.3146070373498076E-2</c:v>
                </c:pt>
                <c:pt idx="175">
                  <c:v>-1.1280124322862128E-2</c:v>
                </c:pt>
                <c:pt idx="176">
                  <c:v>-1.1254087866341633E-2</c:v>
                </c:pt>
                <c:pt idx="177">
                  <c:v>-1.1228051409821138E-2</c:v>
                </c:pt>
                <c:pt idx="178">
                  <c:v>-3.4171144536706555E-3</c:v>
                </c:pt>
                <c:pt idx="179">
                  <c:v>-3.3910779971501603E-3</c:v>
                </c:pt>
                <c:pt idx="180">
                  <c:v>-3.234859258027134E-3</c:v>
                </c:pt>
                <c:pt idx="181">
                  <c:v>-2.5752690261744426E-3</c:v>
                </c:pt>
                <c:pt idx="182">
                  <c:v>-1.2126944682682161E-3</c:v>
                </c:pt>
                <c:pt idx="183">
                  <c:v>6.0688345386320508E-3</c:v>
                </c:pt>
                <c:pt idx="184">
                  <c:v>7.1363292559726288E-3</c:v>
                </c:pt>
                <c:pt idx="185">
                  <c:v>8.1430722414320145E-3</c:v>
                </c:pt>
                <c:pt idx="186">
                  <c:v>1.7004146277242727E-2</c:v>
                </c:pt>
                <c:pt idx="187">
                  <c:v>1.7186401472886248E-2</c:v>
                </c:pt>
                <c:pt idx="188">
                  <c:v>2.4259638827622498E-2</c:v>
                </c:pt>
                <c:pt idx="189">
                  <c:v>2.5283739450762233E-2</c:v>
                </c:pt>
                <c:pt idx="190">
                  <c:v>2.5309775907282728E-2</c:v>
                </c:pt>
                <c:pt idx="191">
                  <c:v>2.5309775907282728E-2</c:v>
                </c:pt>
                <c:pt idx="192">
                  <c:v>2.6516131726065983E-2</c:v>
                </c:pt>
                <c:pt idx="193">
                  <c:v>2.6542168182586479E-2</c:v>
                </c:pt>
                <c:pt idx="194">
                  <c:v>2.8642442341906937E-2</c:v>
                </c:pt>
                <c:pt idx="195">
                  <c:v>2.8642442341906937E-2</c:v>
                </c:pt>
                <c:pt idx="196">
                  <c:v>3.4405178051777952E-2</c:v>
                </c:pt>
                <c:pt idx="197">
                  <c:v>3.4405178051777952E-2</c:v>
                </c:pt>
                <c:pt idx="198">
                  <c:v>3.4457250964818942E-2</c:v>
                </c:pt>
                <c:pt idx="199">
                  <c:v>3.4535360334380427E-2</c:v>
                </c:pt>
                <c:pt idx="200">
                  <c:v>3.4535360334380427E-2</c:v>
                </c:pt>
                <c:pt idx="201">
                  <c:v>3.4587433247421417E-2</c:v>
                </c:pt>
                <c:pt idx="202">
                  <c:v>4.4359783261449681E-2</c:v>
                </c:pt>
                <c:pt idx="203">
                  <c:v>4.4646184283175239E-2</c:v>
                </c:pt>
                <c:pt idx="204">
                  <c:v>4.573103663819611E-2</c:v>
                </c:pt>
                <c:pt idx="205">
                  <c:v>4.57831095512371E-2</c:v>
                </c:pt>
                <c:pt idx="206">
                  <c:v>5.4852475239211829E-2</c:v>
                </c:pt>
                <c:pt idx="207">
                  <c:v>5.5642247753667051E-2</c:v>
                </c:pt>
                <c:pt idx="208">
                  <c:v>5.5642247753667051E-2</c:v>
                </c:pt>
                <c:pt idx="209">
                  <c:v>5.5642247753667051E-2</c:v>
                </c:pt>
                <c:pt idx="210">
                  <c:v>6.5024050919887721E-2</c:v>
                </c:pt>
                <c:pt idx="211">
                  <c:v>6.5128196745969813E-2</c:v>
                </c:pt>
                <c:pt idx="212">
                  <c:v>6.5128196745969813E-2</c:v>
                </c:pt>
                <c:pt idx="213">
                  <c:v>7.291309724559969E-2</c:v>
                </c:pt>
                <c:pt idx="214">
                  <c:v>8.5002691889952575E-2</c:v>
                </c:pt>
                <c:pt idx="215">
                  <c:v>0.10130151367178664</c:v>
                </c:pt>
                <c:pt idx="216">
                  <c:v>0.151985815698363</c:v>
                </c:pt>
                <c:pt idx="217">
                  <c:v>0.15836474754588581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9F-41B8-8084-45372A6CFCE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Active!$P$21:$P$986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9F-41B8-8084-45372A6C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6600"/>
        <c:axId val="1"/>
      </c:scatterChart>
      <c:valAx>
        <c:axId val="608646600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30346574962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38146444865968"/>
          <c:y val="0.92024539877300615"/>
          <c:w val="0.828423604761709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Sge - O-C Diagr.</a:t>
            </a:r>
          </a:p>
        </c:rich>
      </c:tx>
      <c:layout>
        <c:manualLayout>
          <c:xMode val="edge"/>
          <c:yMode val="edge"/>
          <c:x val="0.363321799307958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678942920199375"/>
          <c:w val="0.7941176470588234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0.12229172399929666</c:v>
                </c:pt>
                <c:pt idx="1">
                  <c:v>7.7786774998457986E-2</c:v>
                </c:pt>
                <c:pt idx="2">
                  <c:v>0.11633306999647175</c:v>
                </c:pt>
                <c:pt idx="3">
                  <c:v>-0.12311077000413206</c:v>
                </c:pt>
                <c:pt idx="4">
                  <c:v>-0.13957829000355559</c:v>
                </c:pt>
                <c:pt idx="5">
                  <c:v>-5.1591162002296187E-2</c:v>
                </c:pt>
                <c:pt idx="6">
                  <c:v>-0.11627651700109709</c:v>
                </c:pt>
                <c:pt idx="7">
                  <c:v>9.5977216999017401E-2</c:v>
                </c:pt>
                <c:pt idx="8">
                  <c:v>-0.15628456199920038</c:v>
                </c:pt>
                <c:pt idx="9">
                  <c:v>-0.12304072600454674</c:v>
                </c:pt>
                <c:pt idx="10">
                  <c:v>-0.13524968500132672</c:v>
                </c:pt>
                <c:pt idx="11">
                  <c:v>-0.12838137900325819</c:v>
                </c:pt>
                <c:pt idx="12">
                  <c:v>-0.13890332799928728</c:v>
                </c:pt>
                <c:pt idx="13">
                  <c:v>-0.12942527700215578</c:v>
                </c:pt>
                <c:pt idx="14">
                  <c:v>-0.1199472260013863</c:v>
                </c:pt>
                <c:pt idx="15">
                  <c:v>-0.10046917500221753</c:v>
                </c:pt>
                <c:pt idx="16">
                  <c:v>-0.12673256299967761</c:v>
                </c:pt>
                <c:pt idx="17">
                  <c:v>-0.11725451200254611</c:v>
                </c:pt>
                <c:pt idx="18">
                  <c:v>-9.7776461003377335E-2</c:v>
                </c:pt>
                <c:pt idx="19">
                  <c:v>-0.1182984100014437</c:v>
                </c:pt>
                <c:pt idx="20">
                  <c:v>-4.9864257001900114E-2</c:v>
                </c:pt>
                <c:pt idx="21">
                  <c:v>-7.0386206003604457E-2</c:v>
                </c:pt>
                <c:pt idx="22">
                  <c:v>-7.0908155001234263E-2</c:v>
                </c:pt>
                <c:pt idx="23">
                  <c:v>-0.1014301040013379</c:v>
                </c:pt>
                <c:pt idx="24">
                  <c:v>-0.13360891400225228</c:v>
                </c:pt>
                <c:pt idx="25">
                  <c:v>-9.4130863002646947E-2</c:v>
                </c:pt>
                <c:pt idx="26">
                  <c:v>1.0970827002893202E-2</c:v>
                </c:pt>
                <c:pt idx="27">
                  <c:v>-1.7299320024903864E-3</c:v>
                </c:pt>
                <c:pt idx="28">
                  <c:v>1.7954736998945009E-2</c:v>
                </c:pt>
                <c:pt idx="29">
                  <c:v>1.0556891997111961E-2</c:v>
                </c:pt>
                <c:pt idx="30">
                  <c:v>7.1469096001237631E-2</c:v>
                </c:pt>
                <c:pt idx="31">
                  <c:v>-1.0534122004173696E-2</c:v>
                </c:pt>
                <c:pt idx="32">
                  <c:v>3.7683370028389618E-3</c:v>
                </c:pt>
                <c:pt idx="33">
                  <c:v>-1.7536120067234151E-3</c:v>
                </c:pt>
                <c:pt idx="34">
                  <c:v>-2.5797510003030766E-2</c:v>
                </c:pt>
                <c:pt idx="35">
                  <c:v>3.0636642994068097E-2</c:v>
                </c:pt>
                <c:pt idx="36">
                  <c:v>7.079599890857935E-5</c:v>
                </c:pt>
                <c:pt idx="37">
                  <c:v>-1.1973102002230007E-2</c:v>
                </c:pt>
                <c:pt idx="38">
                  <c:v>2.8480879991548136E-3</c:v>
                </c:pt>
                <c:pt idx="39">
                  <c:v>-2.6673861008021049E-2</c:v>
                </c:pt>
                <c:pt idx="40">
                  <c:v>-3.0717759000253864E-2</c:v>
                </c:pt>
                <c:pt idx="41">
                  <c:v>-3.1761657002789434E-2</c:v>
                </c:pt>
                <c:pt idx="42">
                  <c:v>-7.2836060062400065E-3</c:v>
                </c:pt>
                <c:pt idx="43">
                  <c:v>-1.41530000109924E-3</c:v>
                </c:pt>
                <c:pt idx="44">
                  <c:v>-1.8637553002918139E-2</c:v>
                </c:pt>
                <c:pt idx="45">
                  <c:v>6.4003217994468287E-2</c:v>
                </c:pt>
                <c:pt idx="46">
                  <c:v>-1.2390255003992934E-2</c:v>
                </c:pt>
                <c:pt idx="47">
                  <c:v>-1.4912204002030194E-2</c:v>
                </c:pt>
                <c:pt idx="48">
                  <c:v>0</c:v>
                </c:pt>
                <c:pt idx="49">
                  <c:v>1.0999999998603016E-2</c:v>
                </c:pt>
                <c:pt idx="50">
                  <c:v>-1.8565846999990754E-2</c:v>
                </c:pt>
                <c:pt idx="51">
                  <c:v>-4.8219490003248211E-2</c:v>
                </c:pt>
                <c:pt idx="52">
                  <c:v>-1.6263388002698775E-2</c:v>
                </c:pt>
                <c:pt idx="53">
                  <c:v>3.2126867001352366E-2</c:v>
                </c:pt>
                <c:pt idx="54">
                  <c:v>8.0604917995515279E-2</c:v>
                </c:pt>
                <c:pt idx="55">
                  <c:v>4.6082968990958761E-2</c:v>
                </c:pt>
                <c:pt idx="56">
                  <c:v>6.0561020000022836E-2</c:v>
                </c:pt>
                <c:pt idx="57">
                  <c:v>-4.283245300030103E-2</c:v>
                </c:pt>
                <c:pt idx="58">
                  <c:v>-2.9095841004163958E-2</c:v>
                </c:pt>
                <c:pt idx="59">
                  <c:v>7.9041589924599975E-3</c:v>
                </c:pt>
                <c:pt idx="60">
                  <c:v>-3.7139739004487637E-2</c:v>
                </c:pt>
                <c:pt idx="61">
                  <c:v>-2.2139739005069714E-2</c:v>
                </c:pt>
                <c:pt idx="62">
                  <c:v>1.9338311998581048E-2</c:v>
                </c:pt>
                <c:pt idx="63">
                  <c:v>-2.2275349983829074E-3</c:v>
                </c:pt>
                <c:pt idx="64">
                  <c:v>-5.5359229001624044E-2</c:v>
                </c:pt>
                <c:pt idx="65">
                  <c:v>-2.2494141005154233E-2</c:v>
                </c:pt>
                <c:pt idx="66">
                  <c:v>-6.9625834999897052E-2</c:v>
                </c:pt>
                <c:pt idx="67">
                  <c:v>-1.4147784000670072E-2</c:v>
                </c:pt>
                <c:pt idx="68">
                  <c:v>2.2844626000733115E-2</c:v>
                </c:pt>
                <c:pt idx="69">
                  <c:v>-2.3421980004059151E-2</c:v>
                </c:pt>
                <c:pt idx="70">
                  <c:v>4.3114139916724525E-3</c:v>
                </c:pt>
                <c:pt idx="71">
                  <c:v>-2.1820280002430081E-2</c:v>
                </c:pt>
                <c:pt idx="72">
                  <c:v>-3.4222900285385549E-4</c:v>
                </c:pt>
                <c:pt idx="73">
                  <c:v>2.4613872999907471E-2</c:v>
                </c:pt>
                <c:pt idx="74">
                  <c:v>8.7243399320868775E-4</c:v>
                </c:pt>
                <c:pt idx="75">
                  <c:v>-1.9171464002283756E-2</c:v>
                </c:pt>
                <c:pt idx="76">
                  <c:v>1.9784637996053789E-2</c:v>
                </c:pt>
                <c:pt idx="77">
                  <c:v>-3.7373110026237555E-3</c:v>
                </c:pt>
                <c:pt idx="78">
                  <c:v>2.1696841991797555E-2</c:v>
                </c:pt>
                <c:pt idx="79">
                  <c:v>4.095218499423936E-2</c:v>
                </c:pt>
                <c:pt idx="80">
                  <c:v>-2.978925400384469E-2</c:v>
                </c:pt>
                <c:pt idx="81">
                  <c:v>-4.4497602997580543E-2</c:v>
                </c:pt>
                <c:pt idx="82">
                  <c:v>9.9804479978047311E-3</c:v>
                </c:pt>
                <c:pt idx="83">
                  <c:v>1.4584989912691526E-3</c:v>
                </c:pt>
                <c:pt idx="84">
                  <c:v>1.3936549999925774E-2</c:v>
                </c:pt>
                <c:pt idx="85">
                  <c:v>-1.5110566004295833E-2</c:v>
                </c:pt>
                <c:pt idx="86">
                  <c:v>-5.6764129985822365E-3</c:v>
                </c:pt>
                <c:pt idx="87">
                  <c:v>-6.2422600021818653E-3</c:v>
                </c:pt>
                <c:pt idx="88">
                  <c:v>2.4757740000495687E-2</c:v>
                </c:pt>
                <c:pt idx="89">
                  <c:v>-2.8764209004293662E-2</c:v>
                </c:pt>
                <c:pt idx="90">
                  <c:v>3.9235790995007847E-2</c:v>
                </c:pt>
                <c:pt idx="91">
                  <c:v>3.7008255996624939E-2</c:v>
                </c:pt>
                <c:pt idx="92">
                  <c:v>-1.9557591003831476E-2</c:v>
                </c:pt>
                <c:pt idx="93">
                  <c:v>2.4876561998098623E-2</c:v>
                </c:pt>
                <c:pt idx="94">
                  <c:v>1.2788765998266172E-2</c:v>
                </c:pt>
                <c:pt idx="95">
                  <c:v>-4.5217380029498599E-3</c:v>
                </c:pt>
                <c:pt idx="96">
                  <c:v>2.9020428999501746E-2</c:v>
                </c:pt>
                <c:pt idx="97">
                  <c:v>9.4984799943631515E-3</c:v>
                </c:pt>
                <c:pt idx="98">
                  <c:v>-1.6023468997445889E-2</c:v>
                </c:pt>
                <c:pt idx="99">
                  <c:v>-2.4290075001772493E-2</c:v>
                </c:pt>
                <c:pt idx="100">
                  <c:v>4.4666026995400898E-2</c:v>
                </c:pt>
                <c:pt idx="101">
                  <c:v>-8.4217690018704161E-3</c:v>
                </c:pt>
                <c:pt idx="102">
                  <c:v>3.0123839969746768E-3</c:v>
                </c:pt>
                <c:pt idx="103">
                  <c:v>8.9684859995031729E-3</c:v>
                </c:pt>
                <c:pt idx="104">
                  <c:v>5.5402639001840726E-2</c:v>
                </c:pt>
                <c:pt idx="105">
                  <c:v>1.182598399464041E-2</c:v>
                </c:pt>
                <c:pt idx="106">
                  <c:v>-4.2179140000371262E-3</c:v>
                </c:pt>
                <c:pt idx="107">
                  <c:v>2.2738187995855696E-2</c:v>
                </c:pt>
                <c:pt idx="108">
                  <c:v>-1.3747908000368625E-2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E-4F4A-9F0F-E7A5DF2AC0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  <c:pt idx="217">
                    <c:v>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  <c:pt idx="2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09">
                  <c:v>-1.0649470059433952E-3</c:v>
                </c:pt>
                <c:pt idx="110">
                  <c:v>-8.8108845004171599E-2</c:v>
                </c:pt>
                <c:pt idx="111">
                  <c:v>-1.2284437005291693E-2</c:v>
                </c:pt>
                <c:pt idx="112">
                  <c:v>1.6716649988666177E-3</c:v>
                </c:pt>
                <c:pt idx="113">
                  <c:v>-2.3828299963497557E-3</c:v>
                </c:pt>
                <c:pt idx="114">
                  <c:v>-2.1390875008364674E-2</c:v>
                </c:pt>
                <c:pt idx="115">
                  <c:v>8.9055450996966101E-2</c:v>
                </c:pt>
                <c:pt idx="116">
                  <c:v>0.1349009869954898</c:v>
                </c:pt>
                <c:pt idx="117">
                  <c:v>0.14528319700184511</c:v>
                </c:pt>
                <c:pt idx="118">
                  <c:v>3.6823721995460801E-2</c:v>
                </c:pt>
                <c:pt idx="119">
                  <c:v>3.9257875003386289E-2</c:v>
                </c:pt>
                <c:pt idx="120">
                  <c:v>-3.8379660036298446E-3</c:v>
                </c:pt>
                <c:pt idx="121">
                  <c:v>2.5879793000058271E-2</c:v>
                </c:pt>
                <c:pt idx="122">
                  <c:v>3.9357843998004682E-2</c:v>
                </c:pt>
                <c:pt idx="123">
                  <c:v>-4.5624049962498248E-3</c:v>
                </c:pt>
                <c:pt idx="124">
                  <c:v>2.2305901002255268E-2</c:v>
                </c:pt>
                <c:pt idx="125">
                  <c:v>3.8253957995038945E-2</c:v>
                </c:pt>
                <c:pt idx="126">
                  <c:v>-0.13861756600090303</c:v>
                </c:pt>
                <c:pt idx="127">
                  <c:v>-0.14113951500621624</c:v>
                </c:pt>
                <c:pt idx="128">
                  <c:v>1.4465402993664611E-2</c:v>
                </c:pt>
                <c:pt idx="129">
                  <c:v>1.2421504994563293E-2</c:v>
                </c:pt>
                <c:pt idx="130">
                  <c:v>-7.6213200372876599E-4</c:v>
                </c:pt>
                <c:pt idx="131">
                  <c:v>-4.9828900228021666E-4</c:v>
                </c:pt>
                <c:pt idx="132">
                  <c:v>1.232290099869715E-2</c:v>
                </c:pt>
                <c:pt idx="133">
                  <c:v>1.6692580029484816E-3</c:v>
                </c:pt>
                <c:pt idx="134">
                  <c:v>2.1792906998598482E-2</c:v>
                </c:pt>
                <c:pt idx="135">
                  <c:v>1.9353926996700466E-2</c:v>
                </c:pt>
                <c:pt idx="136">
                  <c:v>-7.3468320042593405E-3</c:v>
                </c:pt>
                <c:pt idx="137">
                  <c:v>1.3087320992781315E-2</c:v>
                </c:pt>
                <c:pt idx="138">
                  <c:v>4.9117289963760413E-3</c:v>
                </c:pt>
                <c:pt idx="139">
                  <c:v>1.7689476000668947E-2</c:v>
                </c:pt>
                <c:pt idx="140">
                  <c:v>-6.186874998093117E-3</c:v>
                </c:pt>
                <c:pt idx="141">
                  <c:v>1.2247277991264127E-2</c:v>
                </c:pt>
                <c:pt idx="142">
                  <c:v>7.1155839978018776E-3</c:v>
                </c:pt>
                <c:pt idx="143">
                  <c:v>1.7172840016428381E-3</c:v>
                </c:pt>
                <c:pt idx="144">
                  <c:v>3.0629487991973292E-2</c:v>
                </c:pt>
                <c:pt idx="145">
                  <c:v>5.0019742993754335E-2</c:v>
                </c:pt>
                <c:pt idx="146">
                  <c:v>3.0497794003167655E-2</c:v>
                </c:pt>
                <c:pt idx="150">
                  <c:v>-0.10142567299772054</c:v>
                </c:pt>
                <c:pt idx="151">
                  <c:v>-0.11407931600842858</c:v>
                </c:pt>
                <c:pt idx="152">
                  <c:v>-0.11112321400287328</c:v>
                </c:pt>
                <c:pt idx="153">
                  <c:v>-0.11873572199692717</c:v>
                </c:pt>
                <c:pt idx="154">
                  <c:v>0.11808385900076246</c:v>
                </c:pt>
                <c:pt idx="155">
                  <c:v>0.14456190999771934</c:v>
                </c:pt>
                <c:pt idx="171">
                  <c:v>-3.1523466001090128E-2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E-4F4A-9F0F-E7A5DF2AC0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7">
                  <c:v>-0.13432983200618764</c:v>
                </c:pt>
                <c:pt idx="148">
                  <c:v>-0.12821762800012948</c:v>
                </c:pt>
                <c:pt idx="149">
                  <c:v>-0.12691762800386641</c:v>
                </c:pt>
                <c:pt idx="156">
                  <c:v>-0.12150961400038796</c:v>
                </c:pt>
                <c:pt idx="157">
                  <c:v>-0.11820961399644148</c:v>
                </c:pt>
                <c:pt idx="158">
                  <c:v>-0.10922570400725817</c:v>
                </c:pt>
                <c:pt idx="159">
                  <c:v>-0.10992157600412611</c:v>
                </c:pt>
                <c:pt idx="160">
                  <c:v>-9.3484357996203471E-2</c:v>
                </c:pt>
                <c:pt idx="161">
                  <c:v>-9.3084357999032363E-2</c:v>
                </c:pt>
                <c:pt idx="162">
                  <c:v>-9.840630699909525E-2</c:v>
                </c:pt>
                <c:pt idx="163">
                  <c:v>-9.6406306998687796E-2</c:v>
                </c:pt>
                <c:pt idx="164">
                  <c:v>-8.9816082996549085E-2</c:v>
                </c:pt>
                <c:pt idx="165">
                  <c:v>-8.571608299826039E-2</c:v>
                </c:pt>
                <c:pt idx="166">
                  <c:v>-8.1541949009988457E-2</c:v>
                </c:pt>
                <c:pt idx="169">
                  <c:v>-1.547537800797727E-2</c:v>
                </c:pt>
                <c:pt idx="170">
                  <c:v>-2.0172919001197442E-2</c:v>
                </c:pt>
                <c:pt idx="174">
                  <c:v>-1.2294899002881721E-2</c:v>
                </c:pt>
                <c:pt idx="175">
                  <c:v>-8.4012439983780496E-3</c:v>
                </c:pt>
                <c:pt idx="177">
                  <c:v>-7.2451420055585913E-3</c:v>
                </c:pt>
                <c:pt idx="183">
                  <c:v>5.3067389962961897E-3</c:v>
                </c:pt>
                <c:pt idx="197">
                  <c:v>3.5452243995678145E-2</c:v>
                </c:pt>
                <c:pt idx="206">
                  <c:v>5.2548296000168193E-2</c:v>
                </c:pt>
                <c:pt idx="210">
                  <c:v>6.5040219997172244E-2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E-4F4A-9F0F-E7A5DF2AC0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8">
                  <c:v>-2.0086974000150803E-2</c:v>
                </c:pt>
                <c:pt idx="172">
                  <c:v>-1.1311262001981959E-2</c:v>
                </c:pt>
                <c:pt idx="173">
                  <c:v>-1.1311262001981959E-2</c:v>
                </c:pt>
                <c:pt idx="176">
                  <c:v>-9.1531930011115037E-3</c:v>
                </c:pt>
                <c:pt idx="178">
                  <c:v>6.9701579923275858E-3</c:v>
                </c:pt>
                <c:pt idx="179">
                  <c:v>-4.5179100561654195E-4</c:v>
                </c:pt>
                <c:pt idx="180">
                  <c:v>9.165150040644221E-4</c:v>
                </c:pt>
                <c:pt idx="181">
                  <c:v>-2.1061930019641295E-3</c:v>
                </c:pt>
                <c:pt idx="182">
                  <c:v>4.6784760052105412E-3</c:v>
                </c:pt>
                <c:pt idx="184">
                  <c:v>9.0682999871205539E-4</c:v>
                </c:pt>
                <c:pt idx="185">
                  <c:v>1.122480200137943E-2</c:v>
                </c:pt>
                <c:pt idx="186">
                  <c:v>2.008815899171168E-2</c:v>
                </c:pt>
                <c:pt idx="187">
                  <c:v>2.083451600628905E-2</c:v>
                </c:pt>
                <c:pt idx="188">
                  <c:v>2.1638370999426115E-2</c:v>
                </c:pt>
                <c:pt idx="189">
                  <c:v>2.3908376999315806E-2</c:v>
                </c:pt>
                <c:pt idx="190">
                  <c:v>2.7786427992396057E-2</c:v>
                </c:pt>
                <c:pt idx="191">
                  <c:v>2.8486427996540442E-2</c:v>
                </c:pt>
                <c:pt idx="192">
                  <c:v>2.4502790998667479E-2</c:v>
                </c:pt>
                <c:pt idx="193">
                  <c:v>2.7080842002760619E-2</c:v>
                </c:pt>
                <c:pt idx="194">
                  <c:v>2.9566956000053324E-2</c:v>
                </c:pt>
                <c:pt idx="195">
                  <c:v>3.0566955996619072E-2</c:v>
                </c:pt>
                <c:pt idx="196">
                  <c:v>3.1842243995924946E-2</c:v>
                </c:pt>
                <c:pt idx="198">
                  <c:v>3.456834600365255E-2</c:v>
                </c:pt>
                <c:pt idx="199">
                  <c:v>3.673249899293296E-2</c:v>
                </c:pt>
                <c:pt idx="200">
                  <c:v>3.8332498996169306E-2</c:v>
                </c:pt>
                <c:pt idx="201">
                  <c:v>3.1548601000395138E-2</c:v>
                </c:pt>
                <c:pt idx="202">
                  <c:v>4.3693742998584639E-2</c:v>
                </c:pt>
                <c:pt idx="203">
                  <c:v>4.5352303997788113E-2</c:v>
                </c:pt>
                <c:pt idx="204">
                  <c:v>4.5504428999265656E-2</c:v>
                </c:pt>
                <c:pt idx="205">
                  <c:v>4.337053099879995E-2</c:v>
                </c:pt>
                <c:pt idx="207">
                  <c:v>5.4845842998474836E-2</c:v>
                </c:pt>
                <c:pt idx="208">
                  <c:v>5.5145842998172157E-2</c:v>
                </c:pt>
                <c:pt idx="209">
                  <c:v>5.6345842996961437E-2</c:v>
                </c:pt>
                <c:pt idx="211">
                  <c:v>6.5162423998117447E-2</c:v>
                </c:pt>
                <c:pt idx="212">
                  <c:v>6.5912423997360747E-2</c:v>
                </c:pt>
                <c:pt idx="213">
                  <c:v>6.8989672996394802E-2</c:v>
                </c:pt>
                <c:pt idx="214">
                  <c:v>8.3531354001024738E-2</c:v>
                </c:pt>
                <c:pt idx="215">
                  <c:v>9.7791279993543867E-2</c:v>
                </c:pt>
                <c:pt idx="216">
                  <c:v>0.1610305599970161</c:v>
                </c:pt>
                <c:pt idx="217">
                  <c:v>0.15465305489487946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E-4F4A-9F0F-E7A5DF2AC0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E-4F4A-9F0F-E7A5DF2AC0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E-4F4A-9F0F-E7A5DF2AC0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CE-4F4A-9F0F-E7A5DF2AC0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47">
                  <c:v>-0.14635726075122424</c:v>
                </c:pt>
                <c:pt idx="148">
                  <c:v>-0.1462531149251422</c:v>
                </c:pt>
                <c:pt idx="149">
                  <c:v>-0.1462531149251422</c:v>
                </c:pt>
                <c:pt idx="153">
                  <c:v>-0.13915384111388546</c:v>
                </c:pt>
                <c:pt idx="156">
                  <c:v>-0.13807766757770473</c:v>
                </c:pt>
                <c:pt idx="157">
                  <c:v>-0.13807766757770473</c:v>
                </c:pt>
                <c:pt idx="158">
                  <c:v>-0.13608153924446625</c:v>
                </c:pt>
                <c:pt idx="159">
                  <c:v>-0.12580581773770833</c:v>
                </c:pt>
                <c:pt idx="160">
                  <c:v>-0.10884740572402163</c:v>
                </c:pt>
                <c:pt idx="161">
                  <c:v>-0.10884740572402163</c:v>
                </c:pt>
                <c:pt idx="162">
                  <c:v>-0.10882136926750113</c:v>
                </c:pt>
                <c:pt idx="163">
                  <c:v>-0.10882136926750113</c:v>
                </c:pt>
                <c:pt idx="164">
                  <c:v>-9.9517675470841893E-2</c:v>
                </c:pt>
                <c:pt idx="165">
                  <c:v>-9.9517675470841893E-2</c:v>
                </c:pt>
                <c:pt idx="166">
                  <c:v>-8.821785334094423E-2</c:v>
                </c:pt>
                <c:pt idx="167">
                  <c:v>-8.8035598145300709E-2</c:v>
                </c:pt>
                <c:pt idx="168">
                  <c:v>-3.4626147002911889E-2</c:v>
                </c:pt>
                <c:pt idx="169">
                  <c:v>-2.2579946452759792E-2</c:v>
                </c:pt>
                <c:pt idx="170">
                  <c:v>-2.234561834407528E-2</c:v>
                </c:pt>
                <c:pt idx="171">
                  <c:v>-1.4456572018363312E-2</c:v>
                </c:pt>
                <c:pt idx="172">
                  <c:v>-1.4352426192281331E-2</c:v>
                </c:pt>
                <c:pt idx="173">
                  <c:v>-1.4352426192281331E-2</c:v>
                </c:pt>
                <c:pt idx="174">
                  <c:v>-1.3146070373498076E-2</c:v>
                </c:pt>
                <c:pt idx="175">
                  <c:v>-1.1280124322862128E-2</c:v>
                </c:pt>
                <c:pt idx="176">
                  <c:v>-1.1254087866341633E-2</c:v>
                </c:pt>
                <c:pt idx="177">
                  <c:v>-1.1228051409821138E-2</c:v>
                </c:pt>
                <c:pt idx="178">
                  <c:v>-3.4171144536706555E-3</c:v>
                </c:pt>
                <c:pt idx="179">
                  <c:v>-3.3910779971501603E-3</c:v>
                </c:pt>
                <c:pt idx="180">
                  <c:v>-3.234859258027134E-3</c:v>
                </c:pt>
                <c:pt idx="181">
                  <c:v>-2.5752690261744426E-3</c:v>
                </c:pt>
                <c:pt idx="182">
                  <c:v>-1.2126944682682161E-3</c:v>
                </c:pt>
                <c:pt idx="183">
                  <c:v>6.0688345386320508E-3</c:v>
                </c:pt>
                <c:pt idx="184">
                  <c:v>7.1363292559726288E-3</c:v>
                </c:pt>
                <c:pt idx="185">
                  <c:v>8.1430722414320145E-3</c:v>
                </c:pt>
                <c:pt idx="186">
                  <c:v>1.7004146277242727E-2</c:v>
                </c:pt>
                <c:pt idx="187">
                  <c:v>1.7186401472886248E-2</c:v>
                </c:pt>
                <c:pt idx="188">
                  <c:v>2.4259638827622498E-2</c:v>
                </c:pt>
                <c:pt idx="189">
                  <c:v>2.5283739450762233E-2</c:v>
                </c:pt>
                <c:pt idx="190">
                  <c:v>2.5309775907282728E-2</c:v>
                </c:pt>
                <c:pt idx="191">
                  <c:v>2.5309775907282728E-2</c:v>
                </c:pt>
                <c:pt idx="192">
                  <c:v>2.6516131726065983E-2</c:v>
                </c:pt>
                <c:pt idx="193">
                  <c:v>2.6542168182586479E-2</c:v>
                </c:pt>
                <c:pt idx="194">
                  <c:v>2.8642442341906937E-2</c:v>
                </c:pt>
                <c:pt idx="195">
                  <c:v>2.8642442341906937E-2</c:v>
                </c:pt>
                <c:pt idx="196">
                  <c:v>3.4405178051777952E-2</c:v>
                </c:pt>
                <c:pt idx="197">
                  <c:v>3.4405178051777952E-2</c:v>
                </c:pt>
                <c:pt idx="198">
                  <c:v>3.4457250964818942E-2</c:v>
                </c:pt>
                <c:pt idx="199">
                  <c:v>3.4535360334380427E-2</c:v>
                </c:pt>
                <c:pt idx="200">
                  <c:v>3.4535360334380427E-2</c:v>
                </c:pt>
                <c:pt idx="201">
                  <c:v>3.4587433247421417E-2</c:v>
                </c:pt>
                <c:pt idx="202">
                  <c:v>4.4359783261449681E-2</c:v>
                </c:pt>
                <c:pt idx="203">
                  <c:v>4.4646184283175239E-2</c:v>
                </c:pt>
                <c:pt idx="204">
                  <c:v>4.573103663819611E-2</c:v>
                </c:pt>
                <c:pt idx="205">
                  <c:v>4.57831095512371E-2</c:v>
                </c:pt>
                <c:pt idx="206">
                  <c:v>5.4852475239211829E-2</c:v>
                </c:pt>
                <c:pt idx="207">
                  <c:v>5.5642247753667051E-2</c:v>
                </c:pt>
                <c:pt idx="208">
                  <c:v>5.5642247753667051E-2</c:v>
                </c:pt>
                <c:pt idx="209">
                  <c:v>5.5642247753667051E-2</c:v>
                </c:pt>
                <c:pt idx="210">
                  <c:v>6.5024050919887721E-2</c:v>
                </c:pt>
                <c:pt idx="211">
                  <c:v>6.5128196745969813E-2</c:v>
                </c:pt>
                <c:pt idx="212">
                  <c:v>6.5128196745969813E-2</c:v>
                </c:pt>
                <c:pt idx="213">
                  <c:v>7.291309724559969E-2</c:v>
                </c:pt>
                <c:pt idx="214">
                  <c:v>8.5002691889952575E-2</c:v>
                </c:pt>
                <c:pt idx="215">
                  <c:v>0.10130151367178664</c:v>
                </c:pt>
                <c:pt idx="216">
                  <c:v>0.151985815698363</c:v>
                </c:pt>
                <c:pt idx="217">
                  <c:v>0.15836474754588581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CE-4F4A-9F0F-E7A5DF2AC0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  <c:pt idx="217">
                  <c:v>34207.5</c:v>
                </c:pt>
              </c:numCache>
            </c:numRef>
          </c:xVal>
          <c:yVal>
            <c:numRef>
              <c:f>Active!$P$21:$P$986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CE-4F4A-9F0F-E7A5DF2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8040"/>
        <c:axId val="1"/>
      </c:scatterChart>
      <c:valAx>
        <c:axId val="6086480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0830449826991"/>
          <c:y val="0.9204921861831491"/>
          <c:w val="0.826989619377162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419100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A6CC82C-7EAF-0ECE-770F-F5EE19584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523875</xdr:colOff>
      <xdr:row>18</xdr:row>
      <xdr:rowOff>123825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28103EA-9AE2-5A5E-5E53-8E2393147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91" TargetMode="External"/><Relationship Id="rId18" Type="http://schemas.openxmlformats.org/officeDocument/2006/relationships/hyperlink" Target="http://www.bav-astro.de/sfs/BAVM_link.php?BAVMnr=99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25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60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91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vsolj.cetus-net.org/vsoljno53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777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3.pdf" TargetMode="External"/><Relationship Id="rId5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8" TargetMode="External"/><Relationship Id="rId61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1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vsolj.cetus-net.org/no46.pdf" TargetMode="External"/><Relationship Id="rId43" Type="http://schemas.openxmlformats.org/officeDocument/2006/relationships/hyperlink" Target="http://www.konkoly.hu/cgi-bin/IBVS?5980" TargetMode="External"/><Relationship Id="rId48" Type="http://schemas.openxmlformats.org/officeDocument/2006/relationships/hyperlink" Target="http://www.bav-astro.de/sfs/BAVM_link.php?BAVMnr=2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125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99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777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04"/>
  <sheetViews>
    <sheetView tabSelected="1" workbookViewId="0">
      <pane xSplit="13" ySplit="22" topLeftCell="N22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12.140625" customWidth="1"/>
    <col min="5" max="5" width="12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6" customFormat="1" ht="20.25" x14ac:dyDescent="0.2">
      <c r="A1" s="76" t="s">
        <v>45</v>
      </c>
    </row>
    <row r="2" spans="1:6" s="46" customFormat="1" ht="12.95" customHeight="1" x14ac:dyDescent="0.2">
      <c r="A2" s="46" t="s">
        <v>25</v>
      </c>
      <c r="B2" s="82" t="s">
        <v>784</v>
      </c>
      <c r="C2" s="47"/>
    </row>
    <row r="3" spans="1:6" s="46" customFormat="1" ht="12.95" customHeight="1" thickBot="1" x14ac:dyDescent="0.25"/>
    <row r="4" spans="1:6" s="46" customFormat="1" ht="12.95" customHeight="1" thickTop="1" thickBot="1" x14ac:dyDescent="0.25">
      <c r="A4" s="48" t="s">
        <v>1</v>
      </c>
      <c r="C4" s="49">
        <v>37501.457000000002</v>
      </c>
      <c r="D4" s="50">
        <v>0.66034796600000001</v>
      </c>
    </row>
    <row r="5" spans="1:6" s="46" customFormat="1" ht="12.95" customHeight="1" thickTop="1" x14ac:dyDescent="0.2">
      <c r="A5" s="51" t="s">
        <v>68</v>
      </c>
      <c r="C5" s="52">
        <v>-9.5</v>
      </c>
      <c r="D5" s="46" t="s">
        <v>69</v>
      </c>
    </row>
    <row r="6" spans="1:6" s="46" customFormat="1" ht="12.95" customHeight="1" x14ac:dyDescent="0.2">
      <c r="A6" s="48" t="s">
        <v>2</v>
      </c>
    </row>
    <row r="7" spans="1:6" s="46" customFormat="1" ht="12.95" customHeight="1" x14ac:dyDescent="0.2">
      <c r="A7" s="46" t="s">
        <v>3</v>
      </c>
      <c r="C7" s="53">
        <v>37501.457000000002</v>
      </c>
      <c r="D7" s="92" t="s">
        <v>783</v>
      </c>
      <c r="E7" s="54"/>
    </row>
    <row r="8" spans="1:6" s="46" customFormat="1" ht="12.95" customHeight="1" x14ac:dyDescent="0.2">
      <c r="A8" s="46" t="s">
        <v>4</v>
      </c>
      <c r="C8" s="53">
        <v>0.66034796600000001</v>
      </c>
      <c r="D8" s="92" t="s">
        <v>783</v>
      </c>
      <c r="E8" s="53"/>
    </row>
    <row r="9" spans="1:6" s="46" customFormat="1" ht="12.95" customHeight="1" x14ac:dyDescent="0.2">
      <c r="A9" s="55" t="s">
        <v>73</v>
      </c>
      <c r="B9" s="56">
        <v>208</v>
      </c>
      <c r="C9" s="57" t="str">
        <f>"F"&amp;B9</f>
        <v>F208</v>
      </c>
      <c r="D9" s="58" t="str">
        <f>"G"&amp;B9</f>
        <v>G208</v>
      </c>
    </row>
    <row r="10" spans="1:6" s="46" customFormat="1" ht="12.95" customHeight="1" thickBot="1" x14ac:dyDescent="0.25">
      <c r="C10" s="59" t="s">
        <v>21</v>
      </c>
      <c r="D10" s="59" t="s">
        <v>22</v>
      </c>
    </row>
    <row r="11" spans="1:6" s="46" customFormat="1" ht="12.95" customHeight="1" x14ac:dyDescent="0.2">
      <c r="A11" s="46" t="s">
        <v>17</v>
      </c>
      <c r="C11" s="58">
        <f ca="1">INTERCEPT(INDIRECT($D$9):G985,INDIRECT($C$9):F985)</f>
        <v>-0.43539664340415218</v>
      </c>
      <c r="D11" s="60"/>
    </row>
    <row r="12" spans="1:6" s="46" customFormat="1" ht="12.95" customHeight="1" x14ac:dyDescent="0.2">
      <c r="A12" s="46" t="s">
        <v>18</v>
      </c>
      <c r="C12" s="58">
        <f ca="1">SLOPE(INDIRECT($D$9):G985,INDIRECT($C$9):F985)</f>
        <v>1.7357637680334372E-5</v>
      </c>
      <c r="D12" s="60"/>
      <c r="E12" s="86" t="s">
        <v>782</v>
      </c>
      <c r="F12" s="87" t="s">
        <v>781</v>
      </c>
    </row>
    <row r="13" spans="1:6" s="46" customFormat="1" ht="12.95" customHeight="1" x14ac:dyDescent="0.2">
      <c r="A13" s="46" t="s">
        <v>20</v>
      </c>
      <c r="C13" s="60" t="s">
        <v>15</v>
      </c>
      <c r="E13" s="84" t="s">
        <v>74</v>
      </c>
      <c r="F13" s="88">
        <v>1</v>
      </c>
    </row>
    <row r="14" spans="1:6" s="46" customFormat="1" ht="12.95" customHeight="1" x14ac:dyDescent="0.2">
      <c r="E14" s="84" t="s">
        <v>70</v>
      </c>
      <c r="F14" s="89">
        <f ca="1">NOW()+15018.5+$C$5/24</f>
        <v>60683.774643865741</v>
      </c>
    </row>
    <row r="15" spans="1:6" s="46" customFormat="1" ht="12.95" customHeight="1" x14ac:dyDescent="0.2">
      <c r="A15" s="61" t="s">
        <v>19</v>
      </c>
      <c r="C15" s="62">
        <f ca="1">(C7+C11)+(C8+C12)*INT(MAX(F21:F3526))</f>
        <v>60090.138229030723</v>
      </c>
      <c r="E15" s="84" t="s">
        <v>75</v>
      </c>
      <c r="F15" s="89">
        <f ca="1">ROUND(2*($F$14-$C$7)/$C$8,0)/2+$F$13</f>
        <v>35107</v>
      </c>
    </row>
    <row r="16" spans="1:6" s="46" customFormat="1" ht="12.95" customHeight="1" x14ac:dyDescent="0.2">
      <c r="A16" s="48" t="s">
        <v>5</v>
      </c>
      <c r="C16" s="64">
        <f ca="1">+C8+C12</f>
        <v>0.6603653236376803</v>
      </c>
      <c r="E16" s="84" t="s">
        <v>71</v>
      </c>
      <c r="F16" s="89">
        <f ca="1">ROUND(2*($F$14-$C$15)/$C$16,0)/2+$F$13</f>
        <v>900</v>
      </c>
    </row>
    <row r="17" spans="1:18" s="46" customFormat="1" ht="12.95" customHeight="1" thickBot="1" x14ac:dyDescent="0.25">
      <c r="A17" s="63" t="s">
        <v>64</v>
      </c>
      <c r="C17" s="46">
        <f>COUNT(C21:C2184)</f>
        <v>218</v>
      </c>
      <c r="E17" s="84" t="s">
        <v>779</v>
      </c>
      <c r="F17" s="90">
        <f ca="1">+$C$15+$C$16*$F$16-15018.5-$C$5/24</f>
        <v>45666.362853637969</v>
      </c>
    </row>
    <row r="18" spans="1:18" s="46" customFormat="1" ht="12.95" customHeight="1" thickTop="1" thickBot="1" x14ac:dyDescent="0.25">
      <c r="A18" s="48" t="s">
        <v>6</v>
      </c>
      <c r="C18" s="65">
        <f ca="1">+C15</f>
        <v>60090.138229030723</v>
      </c>
      <c r="D18" s="83">
        <f ca="1">+C16</f>
        <v>0.6603653236376803</v>
      </c>
      <c r="E18" s="85" t="s">
        <v>780</v>
      </c>
      <c r="F18" s="91">
        <f ca="1">+($C$15+$C$16*$F$16)-($C$16/2)-15018.5-$C$5/24</f>
        <v>45666.03267097615</v>
      </c>
    </row>
    <row r="19" spans="1:18" s="46" customFormat="1" ht="12.95" customHeight="1" thickTop="1" x14ac:dyDescent="0.2">
      <c r="E19" s="63" t="s">
        <v>72</v>
      </c>
      <c r="F19" s="66">
        <f ca="1">+$C$15+$C$16*F18-15018.5-$C$5/24</f>
        <v>75228.298506382096</v>
      </c>
    </row>
    <row r="20" spans="1:18" s="46" customFormat="1" ht="12.95" customHeight="1" thickBot="1" x14ac:dyDescent="0.25">
      <c r="A20" s="59" t="s">
        <v>7</v>
      </c>
      <c r="B20" s="59" t="s">
        <v>8</v>
      </c>
      <c r="C20" s="59" t="s">
        <v>9</v>
      </c>
      <c r="D20" s="59" t="s">
        <v>14</v>
      </c>
      <c r="E20" s="59" t="s">
        <v>10</v>
      </c>
      <c r="F20" s="59" t="s">
        <v>11</v>
      </c>
      <c r="G20" s="59" t="s">
        <v>12</v>
      </c>
      <c r="H20" s="67" t="s">
        <v>93</v>
      </c>
      <c r="I20" s="67" t="s">
        <v>96</v>
      </c>
      <c r="J20" s="67" t="s">
        <v>90</v>
      </c>
      <c r="K20" s="67" t="s">
        <v>88</v>
      </c>
      <c r="L20" s="67" t="s">
        <v>26</v>
      </c>
      <c r="M20" s="67" t="s">
        <v>27</v>
      </c>
      <c r="N20" s="67" t="s">
        <v>28</v>
      </c>
      <c r="O20" s="67" t="s">
        <v>24</v>
      </c>
      <c r="P20" s="68" t="s">
        <v>23</v>
      </c>
      <c r="Q20" s="59" t="s">
        <v>16</v>
      </c>
      <c r="R20" s="69"/>
    </row>
    <row r="21" spans="1:18" s="46" customFormat="1" ht="12.95" customHeight="1" x14ac:dyDescent="0.2">
      <c r="A21" s="70" t="s">
        <v>103</v>
      </c>
      <c r="B21" s="71" t="s">
        <v>47</v>
      </c>
      <c r="C21" s="72">
        <v>14578.26</v>
      </c>
      <c r="D21" s="15"/>
      <c r="E21" s="11">
        <f>+(C21-C$7)/C$8</f>
        <v>-34713.814807146693</v>
      </c>
      <c r="F21" s="11">
        <f>ROUND(2*E21,0)/2</f>
        <v>-34714</v>
      </c>
      <c r="G21" s="11">
        <f>+C21-(C$7+F21*C$8)</f>
        <v>0.12229172399929666</v>
      </c>
      <c r="H21" s="11">
        <f>+G21</f>
        <v>0.12229172399929666</v>
      </c>
      <c r="I21" s="11"/>
      <c r="M21" s="11"/>
      <c r="N21" s="11"/>
      <c r="O21" s="11"/>
      <c r="P21" s="11"/>
      <c r="Q21" s="73" t="s">
        <v>775</v>
      </c>
    </row>
    <row r="22" spans="1:18" s="46" customFormat="1" ht="12.95" customHeight="1" x14ac:dyDescent="0.2">
      <c r="A22" s="70" t="s">
        <v>103</v>
      </c>
      <c r="B22" s="71" t="s">
        <v>63</v>
      </c>
      <c r="C22" s="72">
        <v>14909.38</v>
      </c>
      <c r="D22" s="15"/>
      <c r="E22" s="11">
        <f>+(C22-C$7)/C$8</f>
        <v>-34212.3822033549</v>
      </c>
      <c r="F22" s="11">
        <f>ROUND(2*E22,0)/2</f>
        <v>-34212.5</v>
      </c>
      <c r="G22" s="11">
        <f>+C22-(C$7+F22*C$8)</f>
        <v>7.7786774998457986E-2</v>
      </c>
      <c r="H22" s="11">
        <f>+G22</f>
        <v>7.7786774998457986E-2</v>
      </c>
      <c r="I22" s="11"/>
      <c r="M22" s="11"/>
      <c r="N22" s="11"/>
      <c r="O22" s="11"/>
      <c r="P22" s="11"/>
      <c r="Q22" s="73" t="s">
        <v>776</v>
      </c>
    </row>
    <row r="23" spans="1:18" s="46" customFormat="1" ht="12.95" customHeight="1" x14ac:dyDescent="0.2">
      <c r="A23" s="70" t="s">
        <v>103</v>
      </c>
      <c r="B23" s="71" t="s">
        <v>47</v>
      </c>
      <c r="C23" s="72">
        <v>15614.34</v>
      </c>
      <c r="D23" s="15"/>
      <c r="E23" s="11">
        <f>+(C23-C$7)/C$8</f>
        <v>-33144.823830652946</v>
      </c>
      <c r="F23" s="11">
        <f>ROUND(2*E23,0)/2</f>
        <v>-33145</v>
      </c>
      <c r="G23" s="11">
        <f>+C23-(C$7+F23*C$8)</f>
        <v>0.11633306999647175</v>
      </c>
      <c r="H23" s="11">
        <f>+G23</f>
        <v>0.11633306999647175</v>
      </c>
      <c r="I23" s="11"/>
      <c r="M23" s="11"/>
      <c r="N23" s="11"/>
      <c r="O23" s="11"/>
      <c r="P23" s="11"/>
      <c r="Q23" s="74">
        <f>+C23-15018.5</f>
        <v>595.84000000000015</v>
      </c>
    </row>
    <row r="24" spans="1:18" s="46" customFormat="1" ht="12.95" customHeight="1" x14ac:dyDescent="0.2">
      <c r="A24" s="70" t="s">
        <v>103</v>
      </c>
      <c r="B24" s="71" t="s">
        <v>63</v>
      </c>
      <c r="C24" s="72">
        <v>17093.28</v>
      </c>
      <c r="D24" s="75"/>
      <c r="E24" s="11">
        <f>+(C24-C$7)/C$8</f>
        <v>-30905.186433178176</v>
      </c>
      <c r="F24" s="11">
        <f>ROUND(2*E24,0)/2</f>
        <v>-30905</v>
      </c>
      <c r="G24" s="11">
        <f>+C24-(C$7+F24*C$8)</f>
        <v>-0.12311077000413206</v>
      </c>
      <c r="H24" s="11">
        <f>+G24</f>
        <v>-0.12311077000413206</v>
      </c>
      <c r="I24" s="11"/>
      <c r="M24" s="11"/>
      <c r="N24" s="11"/>
      <c r="O24" s="11"/>
      <c r="P24" s="11"/>
      <c r="Q24" s="74">
        <f>+C24-15018.5</f>
        <v>2074.7799999999988</v>
      </c>
    </row>
    <row r="25" spans="1:18" s="46" customFormat="1" ht="12.95" customHeight="1" x14ac:dyDescent="0.2">
      <c r="A25" s="70" t="s">
        <v>103</v>
      </c>
      <c r="B25" s="71" t="s">
        <v>63</v>
      </c>
      <c r="C25" s="72">
        <v>18889.41</v>
      </c>
      <c r="D25" s="75"/>
      <c r="E25" s="11">
        <f>+(C25-C$7)/C$8</f>
        <v>-28185.211370818401</v>
      </c>
      <c r="F25" s="11">
        <f>ROUND(2*E25,0)/2</f>
        <v>-28185</v>
      </c>
      <c r="G25" s="11">
        <f>+C25-(C$7+F25*C$8)</f>
        <v>-0.13957829000355559</v>
      </c>
      <c r="H25" s="11">
        <f>+G25</f>
        <v>-0.13957829000355559</v>
      </c>
      <c r="I25" s="11"/>
      <c r="M25" s="11"/>
      <c r="N25" s="11"/>
      <c r="O25" s="11"/>
      <c r="P25" s="11"/>
      <c r="Q25" s="74">
        <f>+C25-15018.5</f>
        <v>3870.91</v>
      </c>
    </row>
    <row r="26" spans="1:18" s="46" customFormat="1" ht="12.95" customHeight="1" x14ac:dyDescent="0.2">
      <c r="A26" s="70" t="s">
        <v>103</v>
      </c>
      <c r="B26" s="71" t="s">
        <v>63</v>
      </c>
      <c r="C26" s="72">
        <v>18950.25</v>
      </c>
      <c r="D26" s="75"/>
      <c r="E26" s="11">
        <f>+(C26-C$7)/C$8</f>
        <v>-28093.078127236939</v>
      </c>
      <c r="F26" s="11">
        <f>ROUND(2*E26,0)/2</f>
        <v>-28093</v>
      </c>
      <c r="G26" s="11">
        <f>+C26-(C$7+F26*C$8)</f>
        <v>-5.1591162002296187E-2</v>
      </c>
      <c r="H26" s="11">
        <f>+G26</f>
        <v>-5.1591162002296187E-2</v>
      </c>
      <c r="I26" s="11"/>
      <c r="M26" s="11"/>
      <c r="N26" s="11"/>
      <c r="O26" s="11"/>
      <c r="P26" s="11"/>
      <c r="Q26" s="74">
        <f>+C26-15018.5</f>
        <v>3931.75</v>
      </c>
    </row>
    <row r="27" spans="1:18" s="46" customFormat="1" ht="12.95" customHeight="1" x14ac:dyDescent="0.2">
      <c r="A27" s="70" t="s">
        <v>103</v>
      </c>
      <c r="B27" s="71" t="s">
        <v>63</v>
      </c>
      <c r="C27" s="72">
        <v>28751.4</v>
      </c>
      <c r="D27" s="75"/>
      <c r="E27" s="11">
        <f>+(C27-C$7)/C$8</f>
        <v>-13250.676083705845</v>
      </c>
      <c r="F27" s="11">
        <f>ROUND(2*E27,0)/2</f>
        <v>-13250.5</v>
      </c>
      <c r="G27" s="11">
        <f>+C27-(C$7+F27*C$8)</f>
        <v>-0.11627651700109709</v>
      </c>
      <c r="H27" s="11">
        <f>+G27</f>
        <v>-0.11627651700109709</v>
      </c>
      <c r="I27" s="11"/>
      <c r="M27" s="11"/>
      <c r="N27" s="11"/>
      <c r="O27" s="11"/>
      <c r="P27" s="11"/>
      <c r="Q27" s="74">
        <f>+C27-15018.5</f>
        <v>13732.900000000001</v>
      </c>
    </row>
    <row r="28" spans="1:18" s="46" customFormat="1" ht="12.95" customHeight="1" x14ac:dyDescent="0.2">
      <c r="A28" s="70" t="s">
        <v>103</v>
      </c>
      <c r="B28" s="71" t="s">
        <v>47</v>
      </c>
      <c r="C28" s="72">
        <v>28785.29</v>
      </c>
      <c r="D28" s="75"/>
      <c r="E28" s="11">
        <f>+(C28-C$7)/C$8</f>
        <v>-13199.354656602367</v>
      </c>
      <c r="F28" s="11">
        <f>ROUND(2*E28,0)/2</f>
        <v>-13199.5</v>
      </c>
      <c r="G28" s="11">
        <f>+C28-(C$7+F28*C$8)</f>
        <v>9.5977216999017401E-2</v>
      </c>
      <c r="H28" s="11">
        <f>+G28</f>
        <v>9.5977216999017401E-2</v>
      </c>
      <c r="I28" s="11"/>
      <c r="M28" s="11"/>
      <c r="N28" s="11"/>
      <c r="O28" s="11"/>
      <c r="P28" s="11"/>
      <c r="Q28" s="74">
        <f>+C28-15018.5</f>
        <v>13766.79</v>
      </c>
    </row>
    <row r="29" spans="1:18" x14ac:dyDescent="0.2">
      <c r="A29" s="30" t="s">
        <v>103</v>
      </c>
      <c r="B29" s="32" t="s">
        <v>47</v>
      </c>
      <c r="C29" s="31">
        <v>28789.33</v>
      </c>
      <c r="D29" s="3"/>
      <c r="E29" s="5">
        <f>+(C29-C$7)/C$8</f>
        <v>-13193.236670013459</v>
      </c>
      <c r="F29" s="5">
        <f>ROUND(2*E29,0)/2</f>
        <v>-13193</v>
      </c>
      <c r="G29" s="5">
        <f>+C29-(C$7+F29*C$8)</f>
        <v>-0.15628456199920038</v>
      </c>
      <c r="H29" s="5">
        <f>+G29</f>
        <v>-0.15628456199920038</v>
      </c>
      <c r="I29" s="5"/>
      <c r="M29" s="5"/>
      <c r="N29" s="5"/>
      <c r="O29" s="5"/>
      <c r="P29" s="5"/>
      <c r="Q29" s="8">
        <f>+C29-15018.5</f>
        <v>13770.830000000002</v>
      </c>
    </row>
    <row r="30" spans="1:18" x14ac:dyDescent="0.2">
      <c r="A30" s="30" t="s">
        <v>103</v>
      </c>
      <c r="B30" s="32" t="s">
        <v>47</v>
      </c>
      <c r="C30" s="31">
        <v>29485.37</v>
      </c>
      <c r="D30" s="3"/>
      <c r="E30" s="5">
        <f>+(C30-C$7)/C$8</f>
        <v>-12139.186327106825</v>
      </c>
      <c r="F30" s="5">
        <f>ROUND(2*E30,0)/2</f>
        <v>-12139</v>
      </c>
      <c r="G30" s="5">
        <f>+C30-(C$7+F30*C$8)</f>
        <v>-0.12304072600454674</v>
      </c>
      <c r="H30" s="5">
        <f>+G30</f>
        <v>-0.12304072600454674</v>
      </c>
      <c r="I30" s="5"/>
      <c r="M30" s="5"/>
      <c r="N30" s="5"/>
      <c r="O30" s="5"/>
      <c r="P30" s="5"/>
      <c r="Q30" s="8">
        <f>+C30-15018.5</f>
        <v>14466.869999999999</v>
      </c>
    </row>
    <row r="31" spans="1:18" x14ac:dyDescent="0.2">
      <c r="A31" s="30" t="s">
        <v>133</v>
      </c>
      <c r="B31" s="32" t="s">
        <v>63</v>
      </c>
      <c r="C31" s="31">
        <v>31292.400000000001</v>
      </c>
      <c r="D31" s="3"/>
      <c r="E31" s="5">
        <f>+(C31-C$7)/C$8</f>
        <v>-9402.7048157819281</v>
      </c>
      <c r="F31" s="5">
        <f>ROUND(2*E31,0)/2</f>
        <v>-9402.5</v>
      </c>
      <c r="G31" s="5">
        <f>+C31-(C$7+F31*C$8)</f>
        <v>-0.13524968500132672</v>
      </c>
      <c r="H31" s="5">
        <f>+G31</f>
        <v>-0.13524968500132672</v>
      </c>
      <c r="I31" s="5"/>
      <c r="M31" s="5"/>
      <c r="N31" s="5"/>
      <c r="O31" s="5"/>
      <c r="P31" s="5"/>
      <c r="Q31" s="8">
        <f>+C31-15018.5</f>
        <v>16273.900000000001</v>
      </c>
    </row>
    <row r="32" spans="1:18" x14ac:dyDescent="0.2">
      <c r="A32" s="30" t="s">
        <v>137</v>
      </c>
      <c r="B32" s="32" t="s">
        <v>63</v>
      </c>
      <c r="C32" s="31">
        <v>31298.35</v>
      </c>
      <c r="D32" s="3"/>
      <c r="E32" s="5">
        <f>+(C32-C$7)/C$8</f>
        <v>-9393.6944147413396</v>
      </c>
      <c r="F32" s="5">
        <f>ROUND(2*E32,0)/2</f>
        <v>-9393.5</v>
      </c>
      <c r="G32" s="5">
        <f>+C32-(C$7+F32*C$8)</f>
        <v>-0.12838137900325819</v>
      </c>
      <c r="H32" s="5">
        <f>+G32</f>
        <v>-0.12838137900325819</v>
      </c>
      <c r="I32" s="5"/>
      <c r="M32" s="5"/>
      <c r="N32" s="5"/>
      <c r="O32" s="5"/>
      <c r="P32" s="5"/>
      <c r="Q32" s="8">
        <f>+C32-15018.5</f>
        <v>16279.849999999999</v>
      </c>
    </row>
    <row r="33" spans="1:17" x14ac:dyDescent="0.2">
      <c r="A33" s="30" t="s">
        <v>137</v>
      </c>
      <c r="B33" s="32" t="s">
        <v>47</v>
      </c>
      <c r="C33" s="31">
        <v>31299.33</v>
      </c>
      <c r="D33" s="3"/>
      <c r="E33" s="5">
        <f>+(C33-C$7)/C$8</f>
        <v>-9392.2103486875894</v>
      </c>
      <c r="F33" s="5">
        <f>ROUND(2*E33,0)/2</f>
        <v>-9392</v>
      </c>
      <c r="G33" s="5">
        <f>+C33-(C$7+F33*C$8)</f>
        <v>-0.13890332799928728</v>
      </c>
      <c r="H33" s="5">
        <f>+G33</f>
        <v>-0.13890332799928728</v>
      </c>
      <c r="I33" s="5"/>
      <c r="M33" s="5"/>
      <c r="N33" s="5"/>
      <c r="O33" s="5"/>
      <c r="P33" s="5"/>
      <c r="Q33" s="8">
        <f>+C33-15018.5</f>
        <v>16280.830000000002</v>
      </c>
    </row>
    <row r="34" spans="1:17" x14ac:dyDescent="0.2">
      <c r="A34" s="30" t="s">
        <v>137</v>
      </c>
      <c r="B34" s="32" t="s">
        <v>63</v>
      </c>
      <c r="C34" s="31">
        <v>31300.33</v>
      </c>
      <c r="D34" s="3"/>
      <c r="E34" s="5">
        <f>+(C34-C$7)/C$8</f>
        <v>-9390.6959955715229</v>
      </c>
      <c r="F34" s="5">
        <f>ROUND(2*E34,0)/2</f>
        <v>-9390.5</v>
      </c>
      <c r="G34" s="5">
        <f>+C34-(C$7+F34*C$8)</f>
        <v>-0.12942527700215578</v>
      </c>
      <c r="H34" s="5">
        <f>+G34</f>
        <v>-0.12942527700215578</v>
      </c>
      <c r="I34" s="5"/>
      <c r="M34" s="5"/>
      <c r="N34" s="5"/>
      <c r="O34" s="5"/>
      <c r="P34" s="5"/>
      <c r="Q34" s="8">
        <f>+C34-15018.5</f>
        <v>16281.830000000002</v>
      </c>
    </row>
    <row r="35" spans="1:17" x14ac:dyDescent="0.2">
      <c r="A35" s="30" t="s">
        <v>137</v>
      </c>
      <c r="B35" s="32" t="s">
        <v>47</v>
      </c>
      <c r="C35" s="31">
        <v>31301.33</v>
      </c>
      <c r="D35" s="3"/>
      <c r="E35" s="5">
        <f>+(C35-C$7)/C$8</f>
        <v>-9389.1816424554563</v>
      </c>
      <c r="F35" s="5">
        <f>ROUND(2*E35,0)/2</f>
        <v>-9389</v>
      </c>
      <c r="G35" s="5">
        <f>+C35-(C$7+F35*C$8)</f>
        <v>-0.1199472260013863</v>
      </c>
      <c r="H35" s="5">
        <f>+G35</f>
        <v>-0.1199472260013863</v>
      </c>
      <c r="I35" s="5"/>
      <c r="M35" s="5"/>
      <c r="N35" s="5"/>
      <c r="O35" s="5"/>
      <c r="P35" s="5"/>
      <c r="Q35" s="8">
        <f>+C35-15018.5</f>
        <v>16282.830000000002</v>
      </c>
    </row>
    <row r="36" spans="1:17" x14ac:dyDescent="0.2">
      <c r="A36" s="30" t="s">
        <v>137</v>
      </c>
      <c r="B36" s="32" t="s">
        <v>63</v>
      </c>
      <c r="C36" s="31">
        <v>31302.34</v>
      </c>
      <c r="D36" s="3"/>
      <c r="E36" s="5">
        <f>+(C36-C$7)/C$8</f>
        <v>-9387.6521458082334</v>
      </c>
      <c r="F36" s="5">
        <f>ROUND(2*E36,0)/2</f>
        <v>-9387.5</v>
      </c>
      <c r="G36" s="5">
        <f>+C36-(C$7+F36*C$8)</f>
        <v>-0.10046917500221753</v>
      </c>
      <c r="H36" s="5">
        <f>+G36</f>
        <v>-0.10046917500221753</v>
      </c>
      <c r="I36" s="5"/>
      <c r="M36" s="5"/>
      <c r="N36" s="5"/>
      <c r="O36" s="5"/>
      <c r="P36" s="5"/>
      <c r="Q36" s="8">
        <f>+C36-15018.5</f>
        <v>16283.84</v>
      </c>
    </row>
    <row r="37" spans="1:17" x14ac:dyDescent="0.2">
      <c r="A37" s="30" t="s">
        <v>137</v>
      </c>
      <c r="B37" s="32" t="s">
        <v>63</v>
      </c>
      <c r="C37" s="31">
        <v>31314.2</v>
      </c>
      <c r="D37" s="3"/>
      <c r="E37" s="5">
        <f>+(C37-C$7)/C$8</f>
        <v>-9369.6919178516873</v>
      </c>
      <c r="F37" s="5">
        <f>ROUND(2*E37,0)/2</f>
        <v>-9369.5</v>
      </c>
      <c r="G37" s="5">
        <f>+C37-(C$7+F37*C$8)</f>
        <v>-0.12673256299967761</v>
      </c>
      <c r="H37" s="5">
        <f>+G37</f>
        <v>-0.12673256299967761</v>
      </c>
      <c r="I37" s="5"/>
      <c r="M37" s="5"/>
      <c r="N37" s="5"/>
      <c r="O37" s="5"/>
      <c r="P37" s="5"/>
      <c r="Q37" s="8">
        <f>+C37-15018.5</f>
        <v>16295.7</v>
      </c>
    </row>
    <row r="38" spans="1:17" x14ac:dyDescent="0.2">
      <c r="A38" s="30" t="s">
        <v>137</v>
      </c>
      <c r="B38" s="32" t="s">
        <v>47</v>
      </c>
      <c r="C38" s="31">
        <v>31315.200000000001</v>
      </c>
      <c r="D38" s="3"/>
      <c r="E38" s="5">
        <f>+(C38-C$7)/C$8</f>
        <v>-9368.1775647356226</v>
      </c>
      <c r="F38" s="5">
        <f>ROUND(2*E38,0)/2</f>
        <v>-9368</v>
      </c>
      <c r="G38" s="5">
        <f>+C38-(C$7+F38*C$8)</f>
        <v>-0.11725451200254611</v>
      </c>
      <c r="H38" s="5">
        <f>+G38</f>
        <v>-0.11725451200254611</v>
      </c>
      <c r="I38" s="5"/>
      <c r="M38" s="5"/>
      <c r="N38" s="5"/>
      <c r="O38" s="5"/>
      <c r="P38" s="5"/>
      <c r="Q38" s="8">
        <f>+C38-15018.5</f>
        <v>16296.7</v>
      </c>
    </row>
    <row r="39" spans="1:17" x14ac:dyDescent="0.2">
      <c r="A39" s="30" t="s">
        <v>137</v>
      </c>
      <c r="B39" s="32" t="s">
        <v>63</v>
      </c>
      <c r="C39" s="31">
        <v>31316.21</v>
      </c>
      <c r="D39" s="3"/>
      <c r="E39" s="5">
        <f>+(C39-C$7)/C$8</f>
        <v>-9366.6480680883978</v>
      </c>
      <c r="F39" s="5">
        <f>ROUND(2*E39,0)/2</f>
        <v>-9366.5</v>
      </c>
      <c r="G39" s="5">
        <f>+C39-(C$7+F39*C$8)</f>
        <v>-9.7776461003377335E-2</v>
      </c>
      <c r="H39" s="5">
        <f>+G39</f>
        <v>-9.7776461003377335E-2</v>
      </c>
      <c r="I39" s="5"/>
      <c r="M39" s="5"/>
      <c r="N39" s="5"/>
      <c r="O39" s="5"/>
      <c r="P39" s="5"/>
      <c r="Q39" s="8">
        <f>+C39-15018.5</f>
        <v>16297.71</v>
      </c>
    </row>
    <row r="40" spans="1:17" x14ac:dyDescent="0.2">
      <c r="A40" s="30" t="s">
        <v>137</v>
      </c>
      <c r="B40" s="32" t="s">
        <v>47</v>
      </c>
      <c r="C40" s="31">
        <v>31317.18</v>
      </c>
      <c r="D40" s="3"/>
      <c r="E40" s="5">
        <f>+(C40-C$7)/C$8</f>
        <v>-9365.1791455658113</v>
      </c>
      <c r="F40" s="5">
        <f>ROUND(2*E40,0)/2</f>
        <v>-9365</v>
      </c>
      <c r="G40" s="5">
        <f>+C40-(C$7+F40*C$8)</f>
        <v>-0.1182984100014437</v>
      </c>
      <c r="H40" s="5">
        <f>+G40</f>
        <v>-0.1182984100014437</v>
      </c>
      <c r="I40" s="5"/>
      <c r="M40" s="5"/>
      <c r="N40" s="5"/>
      <c r="O40" s="5"/>
      <c r="P40" s="5"/>
      <c r="Q40" s="8">
        <f>+C40-15018.5</f>
        <v>16298.68</v>
      </c>
    </row>
    <row r="41" spans="1:17" x14ac:dyDescent="0.2">
      <c r="A41" s="30" t="s">
        <v>137</v>
      </c>
      <c r="B41" s="32" t="s">
        <v>63</v>
      </c>
      <c r="C41" s="31">
        <v>31320.22</v>
      </c>
      <c r="D41" s="3"/>
      <c r="E41" s="5">
        <f>+(C41-C$7)/C$8</f>
        <v>-9360.5755120929698</v>
      </c>
      <c r="F41" s="5">
        <f>ROUND(2*E41,0)/2</f>
        <v>-9360.5</v>
      </c>
      <c r="G41" s="5">
        <f>+C41-(C$7+F41*C$8)</f>
        <v>-4.9864257001900114E-2</v>
      </c>
      <c r="H41" s="5">
        <f>+G41</f>
        <v>-4.9864257001900114E-2</v>
      </c>
      <c r="I41" s="5"/>
      <c r="M41" s="5"/>
      <c r="N41" s="5"/>
      <c r="O41" s="5"/>
      <c r="P41" s="5"/>
      <c r="Q41" s="8">
        <f>+C41-15018.5</f>
        <v>16301.720000000001</v>
      </c>
    </row>
    <row r="42" spans="1:17" x14ac:dyDescent="0.2">
      <c r="A42" s="30" t="s">
        <v>137</v>
      </c>
      <c r="B42" s="32" t="s">
        <v>47</v>
      </c>
      <c r="C42" s="31">
        <v>31321.19</v>
      </c>
      <c r="D42" s="3"/>
      <c r="E42" s="5">
        <f>+(C42-C$7)/C$8</f>
        <v>-9359.1065895703887</v>
      </c>
      <c r="F42" s="5">
        <f>ROUND(2*E42,0)/2</f>
        <v>-9359</v>
      </c>
      <c r="G42" s="5">
        <f>+C42-(C$7+F42*C$8)</f>
        <v>-7.0386206003604457E-2</v>
      </c>
      <c r="H42" s="5">
        <f>+G42</f>
        <v>-7.0386206003604457E-2</v>
      </c>
      <c r="I42" s="5"/>
      <c r="M42" s="5"/>
      <c r="N42" s="5"/>
      <c r="O42" s="5"/>
      <c r="P42" s="5"/>
      <c r="Q42" s="8">
        <f>+C42-15018.5</f>
        <v>16302.689999999999</v>
      </c>
    </row>
    <row r="43" spans="1:17" x14ac:dyDescent="0.2">
      <c r="A43" s="30" t="s">
        <v>137</v>
      </c>
      <c r="B43" s="32" t="s">
        <v>63</v>
      </c>
      <c r="C43" s="31">
        <v>31322.18</v>
      </c>
      <c r="D43" s="3"/>
      <c r="E43" s="5">
        <f>+(C43-C$7)/C$8</f>
        <v>-9357.6073799854821</v>
      </c>
      <c r="F43" s="5">
        <f>ROUND(2*E43,0)/2</f>
        <v>-9357.5</v>
      </c>
      <c r="G43" s="5">
        <f>+C43-(C$7+F43*C$8)</f>
        <v>-7.0908155001234263E-2</v>
      </c>
      <c r="H43" s="5">
        <f>+G43</f>
        <v>-7.0908155001234263E-2</v>
      </c>
      <c r="I43" s="5"/>
      <c r="M43" s="5"/>
      <c r="N43" s="5"/>
      <c r="O43" s="5"/>
      <c r="P43" s="5"/>
      <c r="Q43" s="8">
        <f>+C43-15018.5</f>
        <v>16303.68</v>
      </c>
    </row>
    <row r="44" spans="1:17" x14ac:dyDescent="0.2">
      <c r="A44" s="30" t="s">
        <v>137</v>
      </c>
      <c r="B44" s="32" t="s">
        <v>47</v>
      </c>
      <c r="C44" s="31">
        <v>31323.14</v>
      </c>
      <c r="D44" s="3"/>
      <c r="E44" s="5">
        <f>+(C44-C$7)/C$8</f>
        <v>-9356.1536009940592</v>
      </c>
      <c r="F44" s="5">
        <f>ROUND(2*E44,0)/2</f>
        <v>-9356</v>
      </c>
      <c r="G44" s="5">
        <f>+C44-(C$7+F44*C$8)</f>
        <v>-0.1014301040013379</v>
      </c>
      <c r="H44" s="5">
        <f>+G44</f>
        <v>-0.1014301040013379</v>
      </c>
      <c r="I44" s="5"/>
      <c r="M44" s="5"/>
      <c r="N44" s="5"/>
      <c r="O44" s="5"/>
      <c r="P44" s="5"/>
      <c r="Q44" s="8">
        <f>+C44-15018.5</f>
        <v>16304.64</v>
      </c>
    </row>
    <row r="45" spans="1:17" x14ac:dyDescent="0.2">
      <c r="A45" s="30" t="s">
        <v>137</v>
      </c>
      <c r="B45" s="32" t="s">
        <v>47</v>
      </c>
      <c r="C45" s="31">
        <v>31346.22</v>
      </c>
      <c r="D45" s="3"/>
      <c r="E45" s="5">
        <f>+(C45-C$7)/C$8</f>
        <v>-9321.202331075252</v>
      </c>
      <c r="F45" s="5">
        <f>ROUND(2*E45,0)/2</f>
        <v>-9321</v>
      </c>
      <c r="G45" s="5">
        <f>+C45-(C$7+F45*C$8)</f>
        <v>-0.13360891400225228</v>
      </c>
      <c r="H45" s="5">
        <f>+G45</f>
        <v>-0.13360891400225228</v>
      </c>
      <c r="I45" s="5"/>
      <c r="M45" s="5"/>
      <c r="N45" s="5"/>
      <c r="O45" s="5"/>
      <c r="P45" s="5"/>
      <c r="Q45" s="8">
        <f>+C45-15018.5</f>
        <v>16327.720000000001</v>
      </c>
    </row>
    <row r="46" spans="1:17" x14ac:dyDescent="0.2">
      <c r="A46" s="30" t="s">
        <v>137</v>
      </c>
      <c r="B46" s="32" t="s">
        <v>63</v>
      </c>
      <c r="C46" s="31">
        <v>31347.25</v>
      </c>
      <c r="D46" s="3"/>
      <c r="E46" s="5">
        <f>+(C46-C$7)/C$8</f>
        <v>-9319.6425473657055</v>
      </c>
      <c r="F46" s="5">
        <f>ROUND(2*E46,0)/2</f>
        <v>-9319.5</v>
      </c>
      <c r="G46" s="5">
        <f>+C46-(C$7+F46*C$8)</f>
        <v>-9.4130863002646947E-2</v>
      </c>
      <c r="H46" s="5">
        <f>+G46</f>
        <v>-9.4130863002646947E-2</v>
      </c>
      <c r="I46" s="5"/>
      <c r="M46" s="5"/>
      <c r="N46" s="5"/>
      <c r="O46" s="5"/>
      <c r="P46" s="5"/>
      <c r="Q46" s="8">
        <f>+C46-15018.5</f>
        <v>16328.75</v>
      </c>
    </row>
    <row r="47" spans="1:17" x14ac:dyDescent="0.2">
      <c r="A47" s="30" t="s">
        <v>174</v>
      </c>
      <c r="B47" s="32" t="s">
        <v>47</v>
      </c>
      <c r="C47" s="31">
        <v>36818.338000000003</v>
      </c>
      <c r="D47" s="3"/>
      <c r="E47" s="5">
        <f>+(C47-C$7)/C$8</f>
        <v>-1034.4833862939449</v>
      </c>
      <c r="F47" s="5">
        <f>ROUND(2*E47,0)/2</f>
        <v>-1034.5</v>
      </c>
      <c r="G47" s="5">
        <f>+C47-(C$7+F47*C$8)</f>
        <v>1.0970827002893202E-2</v>
      </c>
      <c r="H47" s="5">
        <f>+G47</f>
        <v>1.0970827002893202E-2</v>
      </c>
      <c r="I47" s="5"/>
      <c r="M47" s="5"/>
      <c r="N47" s="5"/>
      <c r="O47" s="5"/>
      <c r="P47" s="5"/>
      <c r="Q47" s="8">
        <f>+C47-15018.5</f>
        <v>21799.838000000003</v>
      </c>
    </row>
    <row r="48" spans="1:17" x14ac:dyDescent="0.2">
      <c r="A48" s="30" t="s">
        <v>174</v>
      </c>
      <c r="B48" s="32" t="s">
        <v>63</v>
      </c>
      <c r="C48" s="31">
        <v>36842.428</v>
      </c>
      <c r="D48" s="3"/>
      <c r="E48" s="5">
        <f>+(C48-C$7)/C$8</f>
        <v>-998.00261972791816</v>
      </c>
      <c r="F48" s="5">
        <f>ROUND(2*E48,0)/2</f>
        <v>-998</v>
      </c>
      <c r="G48" s="5">
        <f>+C48-(C$7+F48*C$8)</f>
        <v>-1.7299320024903864E-3</v>
      </c>
      <c r="H48" s="5">
        <f>+G48</f>
        <v>-1.7299320024903864E-3</v>
      </c>
      <c r="I48" s="5"/>
      <c r="M48" s="5"/>
      <c r="N48" s="5"/>
      <c r="O48" s="5"/>
      <c r="P48" s="5"/>
      <c r="Q48" s="8">
        <f>+C48-15018.5</f>
        <v>21823.928</v>
      </c>
    </row>
    <row r="49" spans="1:17" x14ac:dyDescent="0.2">
      <c r="A49" s="30" t="s">
        <v>174</v>
      </c>
      <c r="B49" s="32" t="s">
        <v>47</v>
      </c>
      <c r="C49" s="31">
        <v>36894.285000000003</v>
      </c>
      <c r="D49" s="3"/>
      <c r="E49" s="5">
        <f>+(C49-C$7)/C$8</f>
        <v>-919.47281018807382</v>
      </c>
      <c r="F49" s="5">
        <f>ROUND(2*E49,0)/2</f>
        <v>-919.5</v>
      </c>
      <c r="G49" s="5">
        <f>+C49-(C$7+F49*C$8)</f>
        <v>1.7954736998945009E-2</v>
      </c>
      <c r="H49" s="5">
        <f>+G49</f>
        <v>1.7954736998945009E-2</v>
      </c>
      <c r="I49" s="5"/>
      <c r="M49" s="5"/>
      <c r="N49" s="5"/>
      <c r="O49" s="5"/>
      <c r="P49" s="5"/>
      <c r="Q49" s="8">
        <f>+C49-15018.5</f>
        <v>21875.785000000003</v>
      </c>
    </row>
    <row r="50" spans="1:17" x14ac:dyDescent="0.2">
      <c r="A50" s="30" t="s">
        <v>185</v>
      </c>
      <c r="B50" s="32" t="s">
        <v>63</v>
      </c>
      <c r="C50" s="31">
        <v>37130.351999999999</v>
      </c>
      <c r="D50" s="3"/>
      <c r="E50" s="5">
        <f>+(C50-C$7)/C$8</f>
        <v>-561.98401313770864</v>
      </c>
      <c r="F50" s="5">
        <f>ROUND(2*E50,0)/2</f>
        <v>-562</v>
      </c>
      <c r="G50" s="5">
        <f>+C50-(C$7+F50*C$8)</f>
        <v>1.0556891997111961E-2</v>
      </c>
      <c r="H50" s="5">
        <f>+G50</f>
        <v>1.0556891997111961E-2</v>
      </c>
      <c r="I50" s="5"/>
      <c r="M50" s="5"/>
      <c r="N50" s="5"/>
      <c r="O50" s="5"/>
      <c r="P50" s="5"/>
      <c r="Q50" s="8">
        <f>+C50-15018.5</f>
        <v>22111.851999999999</v>
      </c>
    </row>
    <row r="51" spans="1:17" x14ac:dyDescent="0.2">
      <c r="A51" s="30" t="s">
        <v>185</v>
      </c>
      <c r="B51" s="32" t="s">
        <v>63</v>
      </c>
      <c r="C51" s="31">
        <v>37134.375</v>
      </c>
      <c r="D51" s="3"/>
      <c r="E51" s="5">
        <f>+(C51-C$7)/C$8</f>
        <v>-555.89177055177322</v>
      </c>
      <c r="F51" s="5">
        <f>ROUND(2*E51,0)/2</f>
        <v>-556</v>
      </c>
      <c r="G51" s="5">
        <f>+C51-(C$7+F51*C$8)</f>
        <v>7.1469096001237631E-2</v>
      </c>
      <c r="H51" s="5">
        <f>+G51</f>
        <v>7.1469096001237631E-2</v>
      </c>
      <c r="I51" s="5"/>
      <c r="M51" s="5"/>
      <c r="N51" s="5"/>
      <c r="O51" s="5"/>
      <c r="P51" s="5"/>
      <c r="Q51" s="8">
        <f>+C51-15018.5</f>
        <v>22115.875</v>
      </c>
    </row>
    <row r="52" spans="1:17" x14ac:dyDescent="0.2">
      <c r="A52" s="30" t="s">
        <v>192</v>
      </c>
      <c r="B52" s="32" t="s">
        <v>63</v>
      </c>
      <c r="C52" s="31">
        <v>37149.481</v>
      </c>
      <c r="D52" s="3"/>
      <c r="E52" s="5">
        <f>+(C52-C$7)/C$8</f>
        <v>-533.01595238047935</v>
      </c>
      <c r="F52" s="5">
        <f>ROUND(2*E52,0)/2</f>
        <v>-533</v>
      </c>
      <c r="G52" s="5">
        <f>+C52-(C$7+F52*C$8)</f>
        <v>-1.0534122004173696E-2</v>
      </c>
      <c r="H52" s="5">
        <f>+G52</f>
        <v>-1.0534122004173696E-2</v>
      </c>
      <c r="I52" s="5"/>
      <c r="M52" s="5"/>
      <c r="N52" s="5"/>
      <c r="O52" s="5"/>
      <c r="P52" s="5"/>
      <c r="Q52" s="8">
        <f>+C52-15018.5</f>
        <v>22130.981</v>
      </c>
    </row>
    <row r="53" spans="1:17" x14ac:dyDescent="0.2">
      <c r="A53" s="30" t="s">
        <v>185</v>
      </c>
      <c r="B53" s="32" t="s">
        <v>47</v>
      </c>
      <c r="C53" s="31">
        <v>37158.410000000003</v>
      </c>
      <c r="D53" s="3"/>
      <c r="E53" s="5">
        <f>+(C53-C$7)/C$8</f>
        <v>-519.49429340711959</v>
      </c>
      <c r="F53" s="5">
        <f>ROUND(2*E53,0)/2</f>
        <v>-519.5</v>
      </c>
      <c r="G53" s="5">
        <f>+C53-(C$7+F53*C$8)</f>
        <v>3.7683370028389618E-3</v>
      </c>
      <c r="H53" s="5">
        <f>+G53</f>
        <v>3.7683370028389618E-3</v>
      </c>
      <c r="I53" s="5"/>
      <c r="M53" s="5"/>
      <c r="N53" s="5"/>
      <c r="O53" s="5"/>
      <c r="P53" s="5"/>
      <c r="Q53" s="8">
        <f>+C53-15018.5</f>
        <v>22139.910000000003</v>
      </c>
    </row>
    <row r="54" spans="1:17" x14ac:dyDescent="0.2">
      <c r="A54" s="30" t="s">
        <v>185</v>
      </c>
      <c r="B54" s="32" t="s">
        <v>63</v>
      </c>
      <c r="C54" s="31">
        <v>37159.394999999997</v>
      </c>
      <c r="D54" s="3"/>
      <c r="E54" s="5">
        <f>+(C54-C$7)/C$8</f>
        <v>-518.00265558780472</v>
      </c>
      <c r="F54" s="5">
        <f>ROUND(2*E54,0)/2</f>
        <v>-518</v>
      </c>
      <c r="G54" s="5">
        <f>+C54-(C$7+F54*C$8)</f>
        <v>-1.7536120067234151E-3</v>
      </c>
      <c r="H54" s="5">
        <f>+G54</f>
        <v>-1.7536120067234151E-3</v>
      </c>
      <c r="I54" s="5"/>
      <c r="M54" s="5"/>
      <c r="N54" s="5"/>
      <c r="O54" s="5"/>
      <c r="P54" s="5"/>
      <c r="Q54" s="8">
        <f>+C54-15018.5</f>
        <v>22140.894999999997</v>
      </c>
    </row>
    <row r="55" spans="1:17" x14ac:dyDescent="0.2">
      <c r="A55" s="30" t="s">
        <v>185</v>
      </c>
      <c r="B55" s="32" t="s">
        <v>63</v>
      </c>
      <c r="C55" s="31">
        <v>37161.351999999999</v>
      </c>
      <c r="D55" s="3"/>
      <c r="E55" s="5">
        <f>+(C55-C$7)/C$8</f>
        <v>-515.0390665396601</v>
      </c>
      <c r="F55" s="5">
        <f>ROUND(2*E55,0)/2</f>
        <v>-515</v>
      </c>
      <c r="G55" s="5">
        <f>+C55-(C$7+F55*C$8)</f>
        <v>-2.5797510003030766E-2</v>
      </c>
      <c r="H55" s="5">
        <f>+G55</f>
        <v>-2.5797510003030766E-2</v>
      </c>
      <c r="I55" s="5"/>
      <c r="M55" s="5"/>
      <c r="N55" s="5"/>
      <c r="O55" s="5"/>
      <c r="P55" s="5"/>
      <c r="Q55" s="8">
        <f>+C55-15018.5</f>
        <v>22142.851999999999</v>
      </c>
    </row>
    <row r="56" spans="1:17" x14ac:dyDescent="0.2">
      <c r="A56" s="30" t="s">
        <v>185</v>
      </c>
      <c r="B56" s="32" t="s">
        <v>47</v>
      </c>
      <c r="C56" s="31">
        <v>37164.379999999997</v>
      </c>
      <c r="D56" s="3"/>
      <c r="E56" s="5">
        <f>+(C56-C$7)/C$8</f>
        <v>-510.45360530421436</v>
      </c>
      <c r="F56" s="5">
        <f>ROUND(2*E56,0)/2</f>
        <v>-510.5</v>
      </c>
      <c r="G56" s="5">
        <f>+C56-(C$7+F56*C$8)</f>
        <v>3.0636642994068097E-2</v>
      </c>
      <c r="H56" s="5">
        <f>+G56</f>
        <v>3.0636642994068097E-2</v>
      </c>
      <c r="I56" s="5"/>
      <c r="M56" s="5"/>
      <c r="N56" s="5"/>
      <c r="O56" s="5"/>
      <c r="P56" s="5"/>
      <c r="Q56" s="8">
        <f>+C56-15018.5</f>
        <v>22145.879999999997</v>
      </c>
    </row>
    <row r="57" spans="1:17" x14ac:dyDescent="0.2">
      <c r="A57" s="30" t="s">
        <v>185</v>
      </c>
      <c r="B57" s="32" t="s">
        <v>63</v>
      </c>
      <c r="C57" s="31">
        <v>37167.321000000004</v>
      </c>
      <c r="D57" s="3"/>
      <c r="E57" s="5">
        <f>+(C57-C$7)/C$8</f>
        <v>-505.9998927898547</v>
      </c>
      <c r="F57" s="5">
        <f>ROUND(2*E57,0)/2</f>
        <v>-506</v>
      </c>
      <c r="G57" s="5">
        <f>+C57-(C$7+F57*C$8)</f>
        <v>7.079599890857935E-5</v>
      </c>
      <c r="H57" s="5">
        <f>+G57</f>
        <v>7.079599890857935E-5</v>
      </c>
      <c r="I57" s="5"/>
      <c r="M57" s="5"/>
      <c r="N57" s="5"/>
      <c r="O57" s="5"/>
      <c r="P57" s="5"/>
      <c r="Q57" s="8">
        <f>+C57-15018.5</f>
        <v>22148.821000000004</v>
      </c>
    </row>
    <row r="58" spans="1:17" x14ac:dyDescent="0.2">
      <c r="A58" s="30" t="s">
        <v>185</v>
      </c>
      <c r="B58" s="32" t="s">
        <v>63</v>
      </c>
      <c r="C58" s="31">
        <v>37169.29</v>
      </c>
      <c r="D58" s="3"/>
      <c r="E58" s="5">
        <f>+(C58-C$7)/C$8</f>
        <v>-503.01813150432463</v>
      </c>
      <c r="F58" s="5">
        <f>ROUND(2*E58,0)/2</f>
        <v>-503</v>
      </c>
      <c r="G58" s="5">
        <f>+C58-(C$7+F58*C$8)</f>
        <v>-1.1973102002230007E-2</v>
      </c>
      <c r="H58" s="5">
        <f>+G58</f>
        <v>-1.1973102002230007E-2</v>
      </c>
      <c r="I58" s="5"/>
      <c r="M58" s="5"/>
      <c r="N58" s="5"/>
      <c r="O58" s="5"/>
      <c r="P58" s="5"/>
      <c r="Q58" s="8">
        <f>+C58-15018.5</f>
        <v>22150.79</v>
      </c>
    </row>
    <row r="59" spans="1:17" x14ac:dyDescent="0.2">
      <c r="A59" s="30" t="s">
        <v>174</v>
      </c>
      <c r="B59" s="32" t="s">
        <v>63</v>
      </c>
      <c r="C59" s="31">
        <v>37192.417000000001</v>
      </c>
      <c r="D59" s="3"/>
      <c r="E59" s="5">
        <f>+(C59-C$7)/C$8</f>
        <v>-467.9956869890637</v>
      </c>
      <c r="F59" s="5">
        <f>ROUND(2*E59,0)/2</f>
        <v>-468</v>
      </c>
      <c r="G59" s="5">
        <f>+C59-(C$7+F59*C$8)</f>
        <v>2.8480879991548136E-3</v>
      </c>
      <c r="H59" s="5">
        <f>+G59</f>
        <v>2.8480879991548136E-3</v>
      </c>
      <c r="I59" s="5"/>
      <c r="M59" s="5"/>
      <c r="N59" s="5"/>
      <c r="O59" s="5"/>
      <c r="P59" s="5"/>
      <c r="Q59" s="8">
        <f>+C59-15018.5</f>
        <v>22173.917000000001</v>
      </c>
    </row>
    <row r="60" spans="1:17" x14ac:dyDescent="0.2">
      <c r="A60" s="30" t="s">
        <v>185</v>
      </c>
      <c r="B60" s="32" t="s">
        <v>47</v>
      </c>
      <c r="C60" s="31">
        <v>37193.377999999997</v>
      </c>
      <c r="D60" s="3"/>
      <c r="E60" s="5">
        <f>+(C60-C$7)/C$8</f>
        <v>-466.5403936445307</v>
      </c>
      <c r="F60" s="5">
        <f>ROUND(2*E60,0)/2</f>
        <v>-466.5</v>
      </c>
      <c r="G60" s="5">
        <f>+C60-(C$7+F60*C$8)</f>
        <v>-2.6673861008021049E-2</v>
      </c>
      <c r="H60" s="5">
        <f>+G60</f>
        <v>-2.6673861008021049E-2</v>
      </c>
      <c r="I60" s="5"/>
      <c r="M60" s="5"/>
      <c r="N60" s="5"/>
      <c r="O60" s="5"/>
      <c r="P60" s="5"/>
      <c r="Q60" s="8">
        <f>+C60-15018.5</f>
        <v>22174.877999999997</v>
      </c>
    </row>
    <row r="61" spans="1:17" x14ac:dyDescent="0.2">
      <c r="A61" s="30" t="s">
        <v>185</v>
      </c>
      <c r="B61" s="32" t="s">
        <v>47</v>
      </c>
      <c r="C61" s="31">
        <v>37195.355000000003</v>
      </c>
      <c r="D61" s="3"/>
      <c r="E61" s="5">
        <f>+(C61-C$7)/C$8</f>
        <v>-463.54651753405864</v>
      </c>
      <c r="F61" s="5">
        <f>ROUND(2*E61,0)/2</f>
        <v>-463.5</v>
      </c>
      <c r="G61" s="5">
        <f>+C61-(C$7+F61*C$8)</f>
        <v>-3.0717759000253864E-2</v>
      </c>
      <c r="H61" s="5">
        <f>+G61</f>
        <v>-3.0717759000253864E-2</v>
      </c>
      <c r="I61" s="5"/>
      <c r="M61" s="5"/>
      <c r="N61" s="5"/>
      <c r="O61" s="5"/>
      <c r="P61" s="5"/>
      <c r="Q61" s="8">
        <f>+C61-15018.5</f>
        <v>22176.855000000003</v>
      </c>
    </row>
    <row r="62" spans="1:17" x14ac:dyDescent="0.2">
      <c r="A62" s="30" t="s">
        <v>185</v>
      </c>
      <c r="B62" s="32" t="s">
        <v>47</v>
      </c>
      <c r="C62" s="31">
        <v>37197.334999999999</v>
      </c>
      <c r="D62" s="3"/>
      <c r="E62" s="5">
        <f>+(C62-C$7)/C$8</f>
        <v>-460.54809836425397</v>
      </c>
      <c r="F62" s="5">
        <f>ROUND(2*E62,0)/2</f>
        <v>-460.5</v>
      </c>
      <c r="G62" s="5">
        <f>+C62-(C$7+F62*C$8)</f>
        <v>-3.1761657002789434E-2</v>
      </c>
      <c r="H62" s="5">
        <f>+G62</f>
        <v>-3.1761657002789434E-2</v>
      </c>
      <c r="I62" s="5"/>
      <c r="M62" s="5"/>
      <c r="N62" s="5"/>
      <c r="O62" s="5"/>
      <c r="P62" s="5"/>
      <c r="Q62" s="8">
        <f>+C62-15018.5</f>
        <v>22178.834999999999</v>
      </c>
    </row>
    <row r="63" spans="1:17" x14ac:dyDescent="0.2">
      <c r="A63" s="30" t="s">
        <v>185</v>
      </c>
      <c r="B63" s="32" t="s">
        <v>63</v>
      </c>
      <c r="C63" s="31">
        <v>37198.35</v>
      </c>
      <c r="D63" s="3"/>
      <c r="E63" s="5">
        <f>+(C63-C$7)/C$8</f>
        <v>-459.01102995144777</v>
      </c>
      <c r="F63" s="5">
        <f>ROUND(2*E63,0)/2</f>
        <v>-459</v>
      </c>
      <c r="G63" s="5">
        <f>+C63-(C$7+F63*C$8)</f>
        <v>-7.2836060062400065E-3</v>
      </c>
      <c r="H63" s="5">
        <f>+G63</f>
        <v>-7.2836060062400065E-3</v>
      </c>
      <c r="I63" s="5"/>
      <c r="M63" s="5"/>
      <c r="N63" s="5"/>
      <c r="O63" s="5"/>
      <c r="P63" s="5"/>
      <c r="Q63" s="8">
        <f>+C63-15018.5</f>
        <v>22179.85</v>
      </c>
    </row>
    <row r="64" spans="1:17" x14ac:dyDescent="0.2">
      <c r="A64" s="30" t="s">
        <v>185</v>
      </c>
      <c r="B64" s="32" t="s">
        <v>63</v>
      </c>
      <c r="C64" s="31">
        <v>37204.298999999999</v>
      </c>
      <c r="D64" s="3"/>
      <c r="E64" s="5">
        <f>+(C64-C$7)/C$8</f>
        <v>-450.00214326396986</v>
      </c>
      <c r="F64" s="5">
        <f>ROUND(2*E64,0)/2</f>
        <v>-450</v>
      </c>
      <c r="G64" s="5">
        <f>+C64-(C$7+F64*C$8)</f>
        <v>-1.41530000109924E-3</v>
      </c>
      <c r="H64" s="5">
        <f>+G64</f>
        <v>-1.41530000109924E-3</v>
      </c>
      <c r="I64" s="5"/>
      <c r="M64" s="5"/>
      <c r="N64" s="5"/>
      <c r="O64" s="5"/>
      <c r="P64" s="5"/>
      <c r="Q64" s="8">
        <f>+C64-15018.5</f>
        <v>22185.798999999999</v>
      </c>
    </row>
    <row r="65" spans="1:33" x14ac:dyDescent="0.2">
      <c r="A65" s="30" t="s">
        <v>185</v>
      </c>
      <c r="B65" s="32" t="s">
        <v>47</v>
      </c>
      <c r="C65" s="31">
        <v>37432.432000000001</v>
      </c>
      <c r="D65" s="3"/>
      <c r="E65" s="5">
        <f>+(C65-C$7)/C$8</f>
        <v>-104.5282238364636</v>
      </c>
      <c r="F65" s="5">
        <f>ROUND(2*E65,0)/2</f>
        <v>-104.5</v>
      </c>
      <c r="G65" s="5">
        <f>+C65-(C$7+F65*C$8)</f>
        <v>-1.8637553002918139E-2</v>
      </c>
      <c r="H65" s="5">
        <f>+G65</f>
        <v>-1.8637553002918139E-2</v>
      </c>
      <c r="I65" s="5"/>
      <c r="M65" s="5"/>
      <c r="N65" s="5"/>
      <c r="O65" s="5"/>
      <c r="P65" s="5"/>
      <c r="Q65" s="8">
        <f>+C65-15018.5</f>
        <v>22413.932000000001</v>
      </c>
    </row>
    <row r="66" spans="1:33" x14ac:dyDescent="0.2">
      <c r="A66" s="30" t="s">
        <v>185</v>
      </c>
      <c r="B66" s="32" t="s">
        <v>63</v>
      </c>
      <c r="C66" s="31">
        <v>37486.332999999999</v>
      </c>
      <c r="D66" s="3"/>
      <c r="E66" s="5">
        <f>+(C66-C$7)/C$8</f>
        <v>-22.903076527388645</v>
      </c>
      <c r="F66" s="5">
        <f>ROUND(2*E66,0)/2</f>
        <v>-23</v>
      </c>
      <c r="G66" s="5">
        <f>+C66-(C$7+F66*C$8)</f>
        <v>6.4003217994468287E-2</v>
      </c>
      <c r="H66" s="5">
        <f>+G66</f>
        <v>6.4003217994468287E-2</v>
      </c>
      <c r="I66" s="5"/>
      <c r="M66" s="5"/>
      <c r="N66" s="5"/>
      <c r="O66" s="5"/>
      <c r="P66" s="5"/>
      <c r="Q66" s="8">
        <f>+C66-15018.5</f>
        <v>22467.832999999999</v>
      </c>
    </row>
    <row r="67" spans="1:33" x14ac:dyDescent="0.2">
      <c r="A67" s="30" t="s">
        <v>185</v>
      </c>
      <c r="B67" s="32" t="s">
        <v>47</v>
      </c>
      <c r="C67" s="31">
        <v>37496.491999999998</v>
      </c>
      <c r="D67" s="3"/>
      <c r="E67" s="5">
        <f>+(C67-C$7)/C$8</f>
        <v>-7.5187632212738329</v>
      </c>
      <c r="F67" s="5">
        <f>ROUND(2*E67,0)/2</f>
        <v>-7.5</v>
      </c>
      <c r="G67" s="5">
        <f>+C67-(C$7+F67*C$8)</f>
        <v>-1.2390255003992934E-2</v>
      </c>
      <c r="H67" s="5">
        <f>+G67</f>
        <v>-1.2390255003992934E-2</v>
      </c>
      <c r="I67" s="5"/>
      <c r="M67" s="5"/>
      <c r="N67" s="5"/>
      <c r="O67" s="5"/>
      <c r="P67" s="5"/>
      <c r="Q67" s="8">
        <f>+C67-15018.5</f>
        <v>22477.991999999998</v>
      </c>
    </row>
    <row r="68" spans="1:33" x14ac:dyDescent="0.2">
      <c r="A68" s="30" t="s">
        <v>185</v>
      </c>
      <c r="B68" s="32" t="s">
        <v>63</v>
      </c>
      <c r="C68" s="31">
        <v>37497.480000000003</v>
      </c>
      <c r="D68" s="3"/>
      <c r="E68" s="5">
        <f>+(C68-C$7)/C$8</f>
        <v>-6.0225823425932266</v>
      </c>
      <c r="F68" s="5">
        <f>ROUND(2*E68,0)/2</f>
        <v>-6</v>
      </c>
      <c r="G68" s="5">
        <f>+C68-(C$7+F68*C$8)</f>
        <v>-1.4912204002030194E-2</v>
      </c>
      <c r="H68" s="5">
        <f>+G68</f>
        <v>-1.4912204002030194E-2</v>
      </c>
      <c r="I68" s="5"/>
      <c r="M68" s="5"/>
      <c r="N68" s="5"/>
      <c r="O68" s="5"/>
      <c r="P68" s="5"/>
      <c r="Q68" s="8">
        <f>+C68-15018.5</f>
        <v>22478.980000000003</v>
      </c>
    </row>
    <row r="69" spans="1:33" x14ac:dyDescent="0.2">
      <c r="A69" t="s">
        <v>13</v>
      </c>
      <c r="B69" s="2"/>
      <c r="C69" s="3">
        <v>37501.457000000002</v>
      </c>
      <c r="D69" s="3" t="s">
        <v>15</v>
      </c>
      <c r="E69">
        <f>+(C69-C$7)/C$8</f>
        <v>0</v>
      </c>
      <c r="F69">
        <f>ROUND(2*E69,0)/2</f>
        <v>0</v>
      </c>
      <c r="G69">
        <f>+C69-(C$7+F69*C$8)</f>
        <v>0</v>
      </c>
      <c r="H69" s="5">
        <f>+G69</f>
        <v>0</v>
      </c>
      <c r="Q69" s="1">
        <f>+C69-15018.5</f>
        <v>22482.957000000002</v>
      </c>
      <c r="AB69" t="s">
        <v>32</v>
      </c>
      <c r="AG69" t="s">
        <v>38</v>
      </c>
    </row>
    <row r="70" spans="1:33" x14ac:dyDescent="0.2">
      <c r="A70" s="30" t="s">
        <v>185</v>
      </c>
      <c r="B70" s="32" t="s">
        <v>63</v>
      </c>
      <c r="C70" s="31">
        <v>37501.468000000001</v>
      </c>
      <c r="D70" s="3"/>
      <c r="E70" s="5">
        <f>+(C70-C$7)/C$8</f>
        <v>1.665788427461139E-2</v>
      </c>
      <c r="F70" s="5">
        <f>ROUND(2*E70,0)/2</f>
        <v>0</v>
      </c>
      <c r="G70" s="5">
        <f>+C70-(C$7+F70*C$8)</f>
        <v>1.0999999998603016E-2</v>
      </c>
      <c r="H70" s="5">
        <f>+G70</f>
        <v>1.0999999998603016E-2</v>
      </c>
      <c r="I70" s="5"/>
      <c r="M70" s="5"/>
      <c r="N70" s="5"/>
      <c r="O70" s="5"/>
      <c r="P70" s="5"/>
      <c r="Q70" s="8">
        <f>+C70-15018.5</f>
        <v>22482.968000000001</v>
      </c>
    </row>
    <row r="71" spans="1:33" x14ac:dyDescent="0.2">
      <c r="A71" s="30" t="s">
        <v>185</v>
      </c>
      <c r="B71" s="32" t="s">
        <v>47</v>
      </c>
      <c r="C71" s="31">
        <v>37504.410000000003</v>
      </c>
      <c r="D71" s="3"/>
      <c r="E71" s="5">
        <f>+(C71-C$7)/C$8</f>
        <v>4.4718847517451712</v>
      </c>
      <c r="F71" s="5">
        <f>ROUND(2*E71,0)/2</f>
        <v>4.5</v>
      </c>
      <c r="G71" s="5">
        <f>+C71-(C$7+F71*C$8)</f>
        <v>-1.8565846999990754E-2</v>
      </c>
      <c r="H71" s="5">
        <f>+G71</f>
        <v>-1.8565846999990754E-2</v>
      </c>
      <c r="I71" s="5"/>
      <c r="M71" s="5"/>
      <c r="N71" s="5"/>
      <c r="O71" s="5"/>
      <c r="P71" s="5"/>
      <c r="Q71" s="8">
        <f>+C71-15018.5</f>
        <v>22485.910000000003</v>
      </c>
    </row>
    <row r="72" spans="1:33" x14ac:dyDescent="0.2">
      <c r="A72" s="30" t="s">
        <v>185</v>
      </c>
      <c r="B72" s="32" t="s">
        <v>63</v>
      </c>
      <c r="C72" s="31">
        <v>37511.313999999998</v>
      </c>
      <c r="D72" s="3"/>
      <c r="E72" s="5">
        <f>+(C72-C$7)/C$8</f>
        <v>14.926978665057829</v>
      </c>
      <c r="F72" s="5">
        <f>ROUND(2*E72,0)/2</f>
        <v>15</v>
      </c>
      <c r="G72" s="5">
        <f>+C72-(C$7+F72*C$8)</f>
        <v>-4.8219490003248211E-2</v>
      </c>
      <c r="H72" s="5">
        <f>+G72</f>
        <v>-4.8219490003248211E-2</v>
      </c>
      <c r="I72" s="5"/>
      <c r="M72" s="5"/>
      <c r="N72" s="5"/>
      <c r="O72" s="5"/>
      <c r="P72" s="5"/>
      <c r="Q72" s="8">
        <f>+C72-15018.5</f>
        <v>22492.813999999998</v>
      </c>
    </row>
    <row r="73" spans="1:33" x14ac:dyDescent="0.2">
      <c r="A73" s="30" t="s">
        <v>185</v>
      </c>
      <c r="B73" s="32" t="s">
        <v>63</v>
      </c>
      <c r="C73" s="31">
        <v>37513.326999999997</v>
      </c>
      <c r="D73" s="3"/>
      <c r="E73" s="5">
        <f>+(C73-C$7)/C$8</f>
        <v>17.975371487697355</v>
      </c>
      <c r="F73" s="5">
        <f>ROUND(2*E73,0)/2</f>
        <v>18</v>
      </c>
      <c r="G73" s="5">
        <f>+C73-(C$7+F73*C$8)</f>
        <v>-1.6263388002698775E-2</v>
      </c>
      <c r="H73" s="5">
        <f>+G73</f>
        <v>-1.6263388002698775E-2</v>
      </c>
      <c r="I73" s="5"/>
      <c r="M73" s="5"/>
      <c r="N73" s="5"/>
      <c r="O73" s="5"/>
      <c r="P73" s="5"/>
      <c r="Q73" s="8">
        <f>+C73-15018.5</f>
        <v>22494.826999999997</v>
      </c>
    </row>
    <row r="74" spans="1:33" x14ac:dyDescent="0.2">
      <c r="A74" s="30" t="s">
        <v>185</v>
      </c>
      <c r="B74" s="32" t="s">
        <v>47</v>
      </c>
      <c r="C74" s="31">
        <v>37518.328000000001</v>
      </c>
      <c r="D74" s="3"/>
      <c r="E74" s="5">
        <f>+(C74-C$7)/C$8</f>
        <v>25.548651421149657</v>
      </c>
      <c r="F74" s="5">
        <f>ROUND(2*E74,0)/2</f>
        <v>25.5</v>
      </c>
      <c r="G74" s="5">
        <f>+C74-(C$7+F74*C$8)</f>
        <v>3.2126867001352366E-2</v>
      </c>
      <c r="H74" s="5">
        <f>+G74</f>
        <v>3.2126867001352366E-2</v>
      </c>
      <c r="I74" s="5"/>
      <c r="M74" s="5"/>
      <c r="N74" s="5"/>
      <c r="O74" s="5"/>
      <c r="P74" s="5"/>
      <c r="Q74" s="8">
        <f>+C74-15018.5</f>
        <v>22499.828000000001</v>
      </c>
    </row>
    <row r="75" spans="1:33" x14ac:dyDescent="0.2">
      <c r="A75" s="30" t="s">
        <v>185</v>
      </c>
      <c r="B75" s="32" t="s">
        <v>63</v>
      </c>
      <c r="C75" s="31">
        <v>37519.366999999998</v>
      </c>
      <c r="D75" s="3"/>
      <c r="E75" s="5">
        <f>+(C75-C$7)/C$8</f>
        <v>27.122064308737823</v>
      </c>
      <c r="F75" s="5">
        <f>ROUND(2*E75,0)/2</f>
        <v>27</v>
      </c>
      <c r="G75" s="5">
        <f>+C75-(C$7+F75*C$8)</f>
        <v>8.0604917995515279E-2</v>
      </c>
      <c r="H75" s="5">
        <f>+G75</f>
        <v>8.0604917995515279E-2</v>
      </c>
      <c r="I75" s="5"/>
      <c r="M75" s="5"/>
      <c r="N75" s="5"/>
      <c r="O75" s="5"/>
      <c r="P75" s="5"/>
      <c r="Q75" s="8">
        <f>+C75-15018.5</f>
        <v>22500.866999999998</v>
      </c>
    </row>
    <row r="76" spans="1:33" x14ac:dyDescent="0.2">
      <c r="A76" s="30" t="s">
        <v>185</v>
      </c>
      <c r="B76" s="32" t="s">
        <v>47</v>
      </c>
      <c r="C76" s="31">
        <v>37520.322999999997</v>
      </c>
      <c r="D76" s="3"/>
      <c r="E76" s="5">
        <f>+(C76-C$7)/C$8</f>
        <v>28.56978588769444</v>
      </c>
      <c r="F76" s="5">
        <f>ROUND(2*E76,0)/2</f>
        <v>28.5</v>
      </c>
      <c r="G76" s="5">
        <f>+C76-(C$7+F76*C$8)</f>
        <v>4.6082968990958761E-2</v>
      </c>
      <c r="H76" s="5">
        <f>+G76</f>
        <v>4.6082968990958761E-2</v>
      </c>
      <c r="I76" s="5"/>
      <c r="M76" s="5"/>
      <c r="N76" s="5"/>
      <c r="O76" s="5"/>
      <c r="P76" s="5"/>
      <c r="Q76" s="8">
        <f>+C76-15018.5</f>
        <v>22501.822999999997</v>
      </c>
    </row>
    <row r="77" spans="1:33" x14ac:dyDescent="0.2">
      <c r="A77" s="30" t="s">
        <v>185</v>
      </c>
      <c r="B77" s="32" t="s">
        <v>63</v>
      </c>
      <c r="C77" s="31">
        <v>37521.328000000001</v>
      </c>
      <c r="D77" s="3"/>
      <c r="E77" s="5">
        <f>+(C77-C$7)/C$8</f>
        <v>30.091710769347905</v>
      </c>
      <c r="F77" s="5">
        <f>ROUND(2*E77,0)/2</f>
        <v>30</v>
      </c>
      <c r="G77" s="5">
        <f>+C77-(C$7+F77*C$8)</f>
        <v>6.0561020000022836E-2</v>
      </c>
      <c r="H77" s="5">
        <f>+G77</f>
        <v>6.0561020000022836E-2</v>
      </c>
      <c r="I77" s="5"/>
      <c r="M77" s="5"/>
      <c r="N77" s="5"/>
      <c r="O77" s="5"/>
      <c r="P77" s="5"/>
      <c r="Q77" s="8">
        <f>+C77-15018.5</f>
        <v>22502.828000000001</v>
      </c>
    </row>
    <row r="78" spans="1:33" x14ac:dyDescent="0.2">
      <c r="A78" s="30" t="s">
        <v>185</v>
      </c>
      <c r="B78" s="32" t="s">
        <v>47</v>
      </c>
      <c r="C78" s="31">
        <v>37531.46</v>
      </c>
      <c r="D78" s="3"/>
      <c r="E78" s="5">
        <f>+(C78-C$7)/C$8</f>
        <v>45.435136541326109</v>
      </c>
      <c r="F78" s="5">
        <f>ROUND(2*E78,0)/2</f>
        <v>45.5</v>
      </c>
      <c r="G78" s="5">
        <f>+C78-(C$7+F78*C$8)</f>
        <v>-4.283245300030103E-2</v>
      </c>
      <c r="H78" s="5">
        <f>+G78</f>
        <v>-4.283245300030103E-2</v>
      </c>
      <c r="I78" s="5"/>
      <c r="M78" s="5"/>
      <c r="N78" s="5"/>
      <c r="O78" s="5"/>
      <c r="P78" s="5"/>
      <c r="Q78" s="8">
        <f>+C78-15018.5</f>
        <v>22512.959999999999</v>
      </c>
    </row>
    <row r="79" spans="1:33" x14ac:dyDescent="0.2">
      <c r="A79" s="30" t="s">
        <v>174</v>
      </c>
      <c r="B79" s="32" t="s">
        <v>47</v>
      </c>
      <c r="C79" s="31">
        <v>37543.360000000001</v>
      </c>
      <c r="D79" s="3"/>
      <c r="E79" s="5">
        <f>+(C79-C$7)/C$8</f>
        <v>63.455938622514708</v>
      </c>
      <c r="F79" s="5">
        <f>ROUND(2*E79,0)/2</f>
        <v>63.5</v>
      </c>
      <c r="G79" s="5">
        <f>+C79-(C$7+F79*C$8)</f>
        <v>-2.9095841004163958E-2</v>
      </c>
      <c r="H79" s="5">
        <f>+G79</f>
        <v>-2.9095841004163958E-2</v>
      </c>
      <c r="I79" s="5"/>
      <c r="M79" s="5"/>
      <c r="N79" s="5"/>
      <c r="O79" s="5"/>
      <c r="P79" s="5"/>
      <c r="Q79" s="8">
        <f>+C79-15018.5</f>
        <v>22524.86</v>
      </c>
    </row>
    <row r="80" spans="1:33" x14ac:dyDescent="0.2">
      <c r="A80" s="30" t="s">
        <v>185</v>
      </c>
      <c r="B80" s="32" t="s">
        <v>47</v>
      </c>
      <c r="C80" s="31">
        <v>37543.396999999997</v>
      </c>
      <c r="D80" s="3"/>
      <c r="E80" s="5">
        <f>+(C80-C$7)/C$8</f>
        <v>63.51196968780404</v>
      </c>
      <c r="F80" s="5">
        <f>ROUND(2*E80,0)/2</f>
        <v>63.5</v>
      </c>
      <c r="G80" s="5">
        <f>+C80-(C$7+F80*C$8)</f>
        <v>7.9041589924599975E-3</v>
      </c>
      <c r="H80" s="5">
        <f>+G80</f>
        <v>7.9041589924599975E-3</v>
      </c>
      <c r="I80" s="5"/>
      <c r="M80" s="5"/>
      <c r="N80" s="5"/>
      <c r="O80" s="5"/>
      <c r="P80" s="5"/>
      <c r="Q80" s="8">
        <f>+C80-15018.5</f>
        <v>22524.896999999997</v>
      </c>
    </row>
    <row r="81" spans="1:17" x14ac:dyDescent="0.2">
      <c r="A81" s="30" t="s">
        <v>185</v>
      </c>
      <c r="B81" s="32" t="s">
        <v>47</v>
      </c>
      <c r="C81" s="31">
        <v>37545.332999999999</v>
      </c>
      <c r="D81" s="3"/>
      <c r="E81" s="5">
        <f>+(C81-C$7)/C$8</f>
        <v>66.443757320510272</v>
      </c>
      <c r="F81" s="5">
        <f>ROUND(2*E81,0)/2</f>
        <v>66.5</v>
      </c>
      <c r="G81" s="5">
        <f>+C81-(C$7+F81*C$8)</f>
        <v>-3.7139739004487637E-2</v>
      </c>
      <c r="H81" s="5">
        <f>+G81</f>
        <v>-3.7139739004487637E-2</v>
      </c>
      <c r="I81" s="5"/>
      <c r="M81" s="5"/>
      <c r="N81" s="5"/>
      <c r="O81" s="5"/>
      <c r="P81" s="5"/>
      <c r="Q81" s="8">
        <f>+C81-15018.5</f>
        <v>22526.832999999999</v>
      </c>
    </row>
    <row r="82" spans="1:17" x14ac:dyDescent="0.2">
      <c r="A82" s="30" t="s">
        <v>174</v>
      </c>
      <c r="B82" s="32" t="s">
        <v>47</v>
      </c>
      <c r="C82" s="31">
        <v>37545.347999999998</v>
      </c>
      <c r="D82" s="3"/>
      <c r="E82" s="5">
        <f>+(C82-C$7)/C$8</f>
        <v>66.466472617250375</v>
      </c>
      <c r="F82" s="5">
        <f>ROUND(2*E82,0)/2</f>
        <v>66.5</v>
      </c>
      <c r="G82" s="5">
        <f>+C82-(C$7+F82*C$8)</f>
        <v>-2.2139739005069714E-2</v>
      </c>
      <c r="H82" s="5">
        <f>+G82</f>
        <v>-2.2139739005069714E-2</v>
      </c>
      <c r="I82" s="5"/>
      <c r="M82" s="5"/>
      <c r="N82" s="5"/>
      <c r="O82" s="5"/>
      <c r="P82" s="5"/>
      <c r="Q82" s="8">
        <f>+C82-15018.5</f>
        <v>22526.847999999998</v>
      </c>
    </row>
    <row r="83" spans="1:17" x14ac:dyDescent="0.2">
      <c r="A83" s="30" t="s">
        <v>185</v>
      </c>
      <c r="B83" s="32" t="s">
        <v>63</v>
      </c>
      <c r="C83" s="31">
        <v>37546.379999999997</v>
      </c>
      <c r="D83" s="3"/>
      <c r="E83" s="5">
        <f>+(C83-C$7)/C$8</f>
        <v>68.029285033029424</v>
      </c>
      <c r="F83" s="5">
        <f>ROUND(2*E83,0)/2</f>
        <v>68</v>
      </c>
      <c r="G83" s="5">
        <f>+C83-(C$7+F83*C$8)</f>
        <v>1.9338311998581048E-2</v>
      </c>
      <c r="H83" s="5">
        <f>+G83</f>
        <v>1.9338311998581048E-2</v>
      </c>
      <c r="I83" s="5"/>
      <c r="M83" s="5"/>
      <c r="N83" s="5"/>
      <c r="O83" s="5"/>
      <c r="P83" s="5"/>
      <c r="Q83" s="8">
        <f>+C83-15018.5</f>
        <v>22527.879999999997</v>
      </c>
    </row>
    <row r="84" spans="1:17" x14ac:dyDescent="0.2">
      <c r="A84" s="30" t="s">
        <v>185</v>
      </c>
      <c r="B84" s="32" t="s">
        <v>47</v>
      </c>
      <c r="C84" s="31">
        <v>37549.33</v>
      </c>
      <c r="D84" s="3"/>
      <c r="E84" s="5">
        <f>+(C84-C$7)/C$8</f>
        <v>72.496626725430986</v>
      </c>
      <c r="F84" s="5">
        <f>ROUND(2*E84,0)/2</f>
        <v>72.5</v>
      </c>
      <c r="G84" s="5">
        <f>+C84-(C$7+F84*C$8)</f>
        <v>-2.2275349983829074E-3</v>
      </c>
      <c r="H84" s="5">
        <f>+G84</f>
        <v>-2.2275349983829074E-3</v>
      </c>
      <c r="I84" s="5"/>
      <c r="M84" s="5"/>
      <c r="N84" s="5"/>
      <c r="O84" s="5"/>
      <c r="P84" s="5"/>
      <c r="Q84" s="8">
        <f>+C84-15018.5</f>
        <v>22530.83</v>
      </c>
    </row>
    <row r="85" spans="1:17" x14ac:dyDescent="0.2">
      <c r="A85" s="30" t="s">
        <v>185</v>
      </c>
      <c r="B85" s="32" t="s">
        <v>47</v>
      </c>
      <c r="C85" s="31">
        <v>37555.22</v>
      </c>
      <c r="D85" s="3"/>
      <c r="E85" s="5">
        <f>+(C85-C$7)/C$8</f>
        <v>81.416166579059336</v>
      </c>
      <c r="F85" s="5">
        <f>ROUND(2*E85,0)/2</f>
        <v>81.5</v>
      </c>
      <c r="G85" s="5">
        <f>+C85-(C$7+F85*C$8)</f>
        <v>-5.5359229001624044E-2</v>
      </c>
      <c r="H85" s="5">
        <f>+G85</f>
        <v>-5.5359229001624044E-2</v>
      </c>
      <c r="I85" s="5"/>
      <c r="M85" s="5"/>
      <c r="N85" s="5"/>
      <c r="O85" s="5"/>
      <c r="P85" s="5"/>
      <c r="Q85" s="8">
        <f>+C85-15018.5</f>
        <v>22536.720000000001</v>
      </c>
    </row>
    <row r="86" spans="1:17" x14ac:dyDescent="0.2">
      <c r="A86" s="30" t="s">
        <v>174</v>
      </c>
      <c r="B86" s="32" t="s">
        <v>47</v>
      </c>
      <c r="C86" s="31">
        <v>37576.383999999998</v>
      </c>
      <c r="D86" s="3"/>
      <c r="E86" s="5">
        <f>+(C86-C$7)/C$8</f>
        <v>113.46593592747743</v>
      </c>
      <c r="F86" s="5">
        <f>ROUND(2*E86,0)/2</f>
        <v>113.5</v>
      </c>
      <c r="G86" s="5">
        <f>+C86-(C$7+F86*C$8)</f>
        <v>-2.2494141005154233E-2</v>
      </c>
      <c r="H86" s="5">
        <f>+G86</f>
        <v>-2.2494141005154233E-2</v>
      </c>
      <c r="I86" s="5"/>
      <c r="M86" s="5"/>
      <c r="N86" s="5"/>
      <c r="O86" s="5"/>
      <c r="P86" s="5"/>
      <c r="Q86" s="8">
        <f>+C86-15018.5</f>
        <v>22557.883999999998</v>
      </c>
    </row>
    <row r="87" spans="1:17" x14ac:dyDescent="0.2">
      <c r="A87" s="30" t="s">
        <v>185</v>
      </c>
      <c r="B87" s="32" t="s">
        <v>47</v>
      </c>
      <c r="C87" s="31">
        <v>37582.28</v>
      </c>
      <c r="D87" s="3"/>
      <c r="E87" s="5">
        <f>+(C87-C$7)/C$8</f>
        <v>122.39456189980402</v>
      </c>
      <c r="F87" s="5">
        <f>ROUND(2*E87,0)/2</f>
        <v>122.5</v>
      </c>
      <c r="G87" s="5">
        <f>+C87-(C$7+F87*C$8)</f>
        <v>-6.9625834999897052E-2</v>
      </c>
      <c r="H87" s="5">
        <f>+G87</f>
        <v>-6.9625834999897052E-2</v>
      </c>
      <c r="I87" s="5"/>
      <c r="M87" s="5"/>
      <c r="N87" s="5"/>
      <c r="O87" s="5"/>
      <c r="P87" s="5"/>
      <c r="Q87" s="8">
        <f>+C87-15018.5</f>
        <v>22563.78</v>
      </c>
    </row>
    <row r="88" spans="1:17" x14ac:dyDescent="0.2">
      <c r="A88" s="30" t="s">
        <v>185</v>
      </c>
      <c r="B88" s="32" t="s">
        <v>63</v>
      </c>
      <c r="C88" s="31">
        <v>37583.326000000001</v>
      </c>
      <c r="D88" s="3"/>
      <c r="E88" s="5">
        <f>+(C88-C$7)/C$8</f>
        <v>123.97857525921232</v>
      </c>
      <c r="F88" s="5">
        <f>ROUND(2*E88,0)/2</f>
        <v>124</v>
      </c>
      <c r="G88" s="5">
        <f>+C88-(C$7+F88*C$8)</f>
        <v>-1.4147784000670072E-2</v>
      </c>
      <c r="H88" s="5">
        <f>+G88</f>
        <v>-1.4147784000670072E-2</v>
      </c>
      <c r="I88" s="5"/>
      <c r="M88" s="5"/>
      <c r="N88" s="5"/>
      <c r="O88" s="5"/>
      <c r="P88" s="5"/>
      <c r="Q88" s="8">
        <f>+C88-15018.5</f>
        <v>22564.826000000001</v>
      </c>
    </row>
    <row r="89" spans="1:17" x14ac:dyDescent="0.2">
      <c r="A89" s="30" t="s">
        <v>185</v>
      </c>
      <c r="B89" s="32" t="s">
        <v>63</v>
      </c>
      <c r="C89" s="31">
        <v>37824.39</v>
      </c>
      <c r="D89" s="3"/>
      <c r="E89" s="5">
        <f>+(C89-C$7)/C$8</f>
        <v>489.03459483056429</v>
      </c>
      <c r="F89" s="5">
        <f>ROUND(2*E89,0)/2</f>
        <v>489</v>
      </c>
      <c r="G89" s="5">
        <f>+C89-(C$7+F89*C$8)</f>
        <v>2.2844626000733115E-2</v>
      </c>
      <c r="H89" s="5">
        <f>+G89</f>
        <v>2.2844626000733115E-2</v>
      </c>
      <c r="I89" s="5"/>
      <c r="M89" s="5"/>
      <c r="N89" s="5"/>
      <c r="O89" s="5"/>
      <c r="P89" s="5"/>
      <c r="Q89" s="8">
        <f>+C89-15018.5</f>
        <v>22805.89</v>
      </c>
    </row>
    <row r="90" spans="1:17" x14ac:dyDescent="0.2">
      <c r="A90" s="30" t="s">
        <v>185</v>
      </c>
      <c r="B90" s="32" t="s">
        <v>63</v>
      </c>
      <c r="C90" s="31">
        <v>37851.417999999998</v>
      </c>
      <c r="D90" s="3"/>
      <c r="E90" s="5">
        <f>+(C90-C$7)/C$8</f>
        <v>529.96453085159601</v>
      </c>
      <c r="F90" s="5">
        <f>ROUND(2*E90,0)/2</f>
        <v>530</v>
      </c>
      <c r="G90" s="5">
        <f>+C90-(C$7+F90*C$8)</f>
        <v>-2.3421980004059151E-2</v>
      </c>
      <c r="H90" s="5">
        <f>+G90</f>
        <v>-2.3421980004059151E-2</v>
      </c>
      <c r="I90" s="5"/>
      <c r="M90" s="5"/>
      <c r="N90" s="5"/>
      <c r="O90" s="5"/>
      <c r="P90" s="5"/>
      <c r="Q90" s="8">
        <f>+C90-15018.5</f>
        <v>22832.917999999998</v>
      </c>
    </row>
    <row r="91" spans="1:17" x14ac:dyDescent="0.2">
      <c r="A91" s="30" t="s">
        <v>185</v>
      </c>
      <c r="B91" s="32" t="s">
        <v>63</v>
      </c>
      <c r="C91" s="31">
        <v>37878.519999999997</v>
      </c>
      <c r="D91" s="3"/>
      <c r="E91" s="5">
        <f>+(C91-C$7)/C$8</f>
        <v>571.00652900321745</v>
      </c>
      <c r="F91" s="5">
        <f>ROUND(2*E91,0)/2</f>
        <v>571</v>
      </c>
      <c r="G91" s="5">
        <f>+C91-(C$7+F91*C$8)</f>
        <v>4.3114139916724525E-3</v>
      </c>
      <c r="H91" s="5">
        <f>+G91</f>
        <v>4.3114139916724525E-3</v>
      </c>
      <c r="I91" s="5"/>
      <c r="M91" s="5"/>
      <c r="N91" s="5"/>
      <c r="O91" s="5"/>
      <c r="P91" s="5"/>
      <c r="Q91" s="8">
        <f>+C91-15018.5</f>
        <v>22860.019999999997</v>
      </c>
    </row>
    <row r="92" spans="1:17" x14ac:dyDescent="0.2">
      <c r="A92" s="30" t="s">
        <v>185</v>
      </c>
      <c r="B92" s="32" t="s">
        <v>63</v>
      </c>
      <c r="C92" s="31">
        <v>37884.436999999998</v>
      </c>
      <c r="D92" s="3"/>
      <c r="E92" s="5">
        <f>+(C92-C$7)/C$8</f>
        <v>579.96695639098243</v>
      </c>
      <c r="F92" s="5">
        <f>ROUND(2*E92,0)/2</f>
        <v>580</v>
      </c>
      <c r="G92" s="5">
        <f>+C92-(C$7+F92*C$8)</f>
        <v>-2.1820280002430081E-2</v>
      </c>
      <c r="H92" s="5">
        <f>+G92</f>
        <v>-2.1820280002430081E-2</v>
      </c>
      <c r="I92" s="5"/>
      <c r="M92" s="5"/>
      <c r="N92" s="5"/>
      <c r="O92" s="5"/>
      <c r="P92" s="5"/>
      <c r="Q92" s="8">
        <f>+C92-15018.5</f>
        <v>22865.936999999998</v>
      </c>
    </row>
    <row r="93" spans="1:17" x14ac:dyDescent="0.2">
      <c r="A93" s="30" t="s">
        <v>185</v>
      </c>
      <c r="B93" s="32" t="s">
        <v>47</v>
      </c>
      <c r="C93" s="31">
        <v>37885.449000000001</v>
      </c>
      <c r="D93" s="3"/>
      <c r="E93" s="5">
        <f>+(C93-C$7)/C$8</f>
        <v>581.49948174444501</v>
      </c>
      <c r="F93" s="5">
        <f>ROUND(2*E93,0)/2</f>
        <v>581.5</v>
      </c>
      <c r="G93" s="5">
        <f>+C93-(C$7+F93*C$8)</f>
        <v>-3.4222900285385549E-4</v>
      </c>
      <c r="H93" s="5">
        <f>+G93</f>
        <v>-3.4222900285385549E-4</v>
      </c>
      <c r="I93" s="5"/>
      <c r="M93" s="5"/>
      <c r="N93" s="5"/>
      <c r="O93" s="5"/>
      <c r="P93" s="5"/>
      <c r="Q93" s="8">
        <f>+C93-15018.5</f>
        <v>22866.949000000001</v>
      </c>
    </row>
    <row r="94" spans="1:17" x14ac:dyDescent="0.2">
      <c r="A94" s="30" t="s">
        <v>185</v>
      </c>
      <c r="B94" s="32" t="s">
        <v>47</v>
      </c>
      <c r="C94" s="31">
        <v>37887.455000000002</v>
      </c>
      <c r="D94" s="3"/>
      <c r="E94" s="5">
        <f>+(C94-C$7)/C$8</f>
        <v>584.53727409527539</v>
      </c>
      <c r="F94" s="5">
        <f>ROUND(2*E94,0)/2</f>
        <v>584.5</v>
      </c>
      <c r="G94" s="5">
        <f>+C94-(C$7+F94*C$8)</f>
        <v>2.4613872999907471E-2</v>
      </c>
      <c r="H94" s="5">
        <f>+G94</f>
        <v>2.4613872999907471E-2</v>
      </c>
      <c r="I94" s="5"/>
      <c r="M94" s="5"/>
      <c r="N94" s="5"/>
      <c r="O94" s="5"/>
      <c r="P94" s="5"/>
      <c r="Q94" s="8">
        <f>+C94-15018.5</f>
        <v>22868.955000000002</v>
      </c>
    </row>
    <row r="95" spans="1:17" x14ac:dyDescent="0.2">
      <c r="A95" s="30" t="s">
        <v>185</v>
      </c>
      <c r="B95" s="32" t="s">
        <v>63</v>
      </c>
      <c r="C95" s="31">
        <v>37898.326999999997</v>
      </c>
      <c r="D95" s="3"/>
      <c r="E95" s="5">
        <f>+(C95-C$7)/C$8</f>
        <v>601.00132117313944</v>
      </c>
      <c r="F95" s="5">
        <f>ROUND(2*E95,0)/2</f>
        <v>601</v>
      </c>
      <c r="G95" s="5">
        <f>+C95-(C$7+F95*C$8)</f>
        <v>8.7243399320868775E-4</v>
      </c>
      <c r="H95" s="5">
        <f>+G95</f>
        <v>8.7243399320868775E-4</v>
      </c>
      <c r="I95" s="5"/>
      <c r="M95" s="5"/>
      <c r="N95" s="5"/>
      <c r="O95" s="5"/>
      <c r="P95" s="5"/>
      <c r="Q95" s="8">
        <f>+C95-15018.5</f>
        <v>22879.826999999997</v>
      </c>
    </row>
    <row r="96" spans="1:17" x14ac:dyDescent="0.2">
      <c r="A96" s="30" t="s">
        <v>185</v>
      </c>
      <c r="B96" s="32" t="s">
        <v>63</v>
      </c>
      <c r="C96" s="31">
        <v>37900.288</v>
      </c>
      <c r="D96" s="3"/>
      <c r="E96" s="5">
        <f>+(C96-C$7)/C$8</f>
        <v>603.97096763374952</v>
      </c>
      <c r="F96" s="5">
        <f>ROUND(2*E96,0)/2</f>
        <v>604</v>
      </c>
      <c r="G96" s="5">
        <f>+C96-(C$7+F96*C$8)</f>
        <v>-1.9171464002283756E-2</v>
      </c>
      <c r="H96" s="5">
        <f>+G96</f>
        <v>-1.9171464002283756E-2</v>
      </c>
      <c r="I96" s="5"/>
      <c r="M96" s="5"/>
      <c r="N96" s="5"/>
      <c r="O96" s="5"/>
      <c r="P96" s="5"/>
      <c r="Q96" s="8">
        <f>+C96-15018.5</f>
        <v>22881.788</v>
      </c>
    </row>
    <row r="97" spans="1:17" x14ac:dyDescent="0.2">
      <c r="A97" s="30" t="s">
        <v>185</v>
      </c>
      <c r="B97" s="32" t="s">
        <v>63</v>
      </c>
      <c r="C97" s="31">
        <v>37902.307999999997</v>
      </c>
      <c r="D97" s="3"/>
      <c r="E97" s="5">
        <f>+(C97-C$7)/C$8</f>
        <v>607.02996092819808</v>
      </c>
      <c r="F97" s="5">
        <f>ROUND(2*E97,0)/2</f>
        <v>607</v>
      </c>
      <c r="G97" s="5">
        <f>+C97-(C$7+F97*C$8)</f>
        <v>1.9784637996053789E-2</v>
      </c>
      <c r="H97" s="5">
        <f>+G97</f>
        <v>1.9784637996053789E-2</v>
      </c>
      <c r="I97" s="5"/>
      <c r="M97" s="5"/>
      <c r="N97" s="5"/>
      <c r="O97" s="5"/>
      <c r="P97" s="5"/>
      <c r="Q97" s="8">
        <f>+C97-15018.5</f>
        <v>22883.807999999997</v>
      </c>
    </row>
    <row r="98" spans="1:17" x14ac:dyDescent="0.2">
      <c r="A98" s="30" t="s">
        <v>185</v>
      </c>
      <c r="B98" s="32" t="s">
        <v>47</v>
      </c>
      <c r="C98" s="31">
        <v>37903.275000000001</v>
      </c>
      <c r="D98" s="3"/>
      <c r="E98" s="5">
        <f>+(C98-C$7)/C$8</f>
        <v>608.49434039144035</v>
      </c>
      <c r="F98" s="5">
        <f>ROUND(2*E98,0)/2</f>
        <v>608.5</v>
      </c>
      <c r="G98" s="5">
        <f>+C98-(C$7+F98*C$8)</f>
        <v>-3.7373110026237555E-3</v>
      </c>
      <c r="H98" s="5">
        <f>+G98</f>
        <v>-3.7373110026237555E-3</v>
      </c>
      <c r="I98" s="5"/>
      <c r="M98" s="5"/>
      <c r="N98" s="5"/>
      <c r="O98" s="5"/>
      <c r="P98" s="5"/>
      <c r="Q98" s="8">
        <f>+C98-15018.5</f>
        <v>22884.775000000001</v>
      </c>
    </row>
    <row r="99" spans="1:17" x14ac:dyDescent="0.2">
      <c r="A99" s="30" t="s">
        <v>185</v>
      </c>
      <c r="B99" s="32" t="s">
        <v>63</v>
      </c>
      <c r="C99" s="31">
        <v>37906.271999999997</v>
      </c>
      <c r="D99" s="3"/>
      <c r="E99" s="5">
        <f>+(C99-C$7)/C$8</f>
        <v>613.032856680284</v>
      </c>
      <c r="F99" s="5">
        <f>ROUND(2*E99,0)/2</f>
        <v>613</v>
      </c>
      <c r="G99" s="5">
        <f>+C99-(C$7+F99*C$8)</f>
        <v>2.1696841991797555E-2</v>
      </c>
      <c r="H99" s="5">
        <f>+G99</f>
        <v>2.1696841991797555E-2</v>
      </c>
      <c r="I99" s="5"/>
      <c r="M99" s="5"/>
      <c r="N99" s="5"/>
      <c r="O99" s="5"/>
      <c r="P99" s="5"/>
      <c r="Q99" s="8">
        <f>+C99-15018.5</f>
        <v>22887.771999999997</v>
      </c>
    </row>
    <row r="100" spans="1:17" x14ac:dyDescent="0.2">
      <c r="A100" s="30" t="s">
        <v>174</v>
      </c>
      <c r="B100" s="32" t="s">
        <v>47</v>
      </c>
      <c r="C100" s="31">
        <v>37932.375</v>
      </c>
      <c r="D100" s="3"/>
      <c r="E100" s="5">
        <f>+(C100-C$7)/C$8</f>
        <v>652.56201606896116</v>
      </c>
      <c r="F100" s="5">
        <f>ROUND(2*E100,0)/2</f>
        <v>652.5</v>
      </c>
      <c r="G100" s="5">
        <f>+C100-(C$7+F100*C$8)</f>
        <v>4.095218499423936E-2</v>
      </c>
      <c r="H100" s="5">
        <f>+G100</f>
        <v>4.095218499423936E-2</v>
      </c>
      <c r="I100" s="5"/>
      <c r="M100" s="5"/>
      <c r="N100" s="5"/>
      <c r="O100" s="5"/>
      <c r="P100" s="5"/>
      <c r="Q100" s="8">
        <f>+C100-15018.5</f>
        <v>22913.875</v>
      </c>
    </row>
    <row r="101" spans="1:17" x14ac:dyDescent="0.2">
      <c r="A101" s="30" t="s">
        <v>185</v>
      </c>
      <c r="B101" s="32" t="s">
        <v>63</v>
      </c>
      <c r="C101" s="31">
        <v>37943.199999999997</v>
      </c>
      <c r="D101" s="3"/>
      <c r="E101" s="5">
        <f>+(C101-C$7)/C$8</f>
        <v>668.95488855037217</v>
      </c>
      <c r="F101" s="5">
        <f>ROUND(2*E101,0)/2</f>
        <v>669</v>
      </c>
      <c r="G101" s="5">
        <f>+C101-(C$7+F101*C$8)</f>
        <v>-2.978925400384469E-2</v>
      </c>
      <c r="H101" s="5">
        <f>+G101</f>
        <v>-2.978925400384469E-2</v>
      </c>
      <c r="I101" s="5"/>
      <c r="M101" s="5"/>
      <c r="N101" s="5"/>
      <c r="O101" s="5"/>
      <c r="P101" s="5"/>
      <c r="Q101" s="8">
        <f>+C101-15018.5</f>
        <v>22924.699999999997</v>
      </c>
    </row>
    <row r="102" spans="1:17" x14ac:dyDescent="0.2">
      <c r="A102" s="30" t="s">
        <v>185</v>
      </c>
      <c r="B102" s="32" t="s">
        <v>47</v>
      </c>
      <c r="C102" s="31">
        <v>38208.315000000002</v>
      </c>
      <c r="D102" s="3"/>
      <c r="E102" s="5">
        <f>+(C102-C$7)/C$8</f>
        <v>1070.4326149162398</v>
      </c>
      <c r="F102" s="5">
        <f>ROUND(2*E102,0)/2</f>
        <v>1070.5</v>
      </c>
      <c r="G102" s="5">
        <f>+C102-(C$7+F102*C$8)</f>
        <v>-4.4497602997580543E-2</v>
      </c>
      <c r="H102" s="5">
        <f>+G102</f>
        <v>-4.4497602997580543E-2</v>
      </c>
      <c r="I102" s="5"/>
      <c r="M102" s="5"/>
      <c r="N102" s="5"/>
      <c r="O102" s="5"/>
      <c r="P102" s="5"/>
      <c r="Q102" s="8">
        <f>+C102-15018.5</f>
        <v>23189.815000000002</v>
      </c>
    </row>
    <row r="103" spans="1:17" x14ac:dyDescent="0.2">
      <c r="A103" s="30" t="s">
        <v>185</v>
      </c>
      <c r="B103" s="32" t="s">
        <v>63</v>
      </c>
      <c r="C103" s="31">
        <v>38209.360000000001</v>
      </c>
      <c r="D103" s="3"/>
      <c r="E103" s="5">
        <f>+(C103-C$7)/C$8</f>
        <v>1072.0151139225261</v>
      </c>
      <c r="F103" s="5">
        <f>ROUND(2*E103,0)/2</f>
        <v>1072</v>
      </c>
      <c r="G103" s="5">
        <f>+C103-(C$7+F103*C$8)</f>
        <v>9.9804479978047311E-3</v>
      </c>
      <c r="H103" s="5">
        <f>+G103</f>
        <v>9.9804479978047311E-3</v>
      </c>
      <c r="I103" s="5"/>
      <c r="M103" s="5"/>
      <c r="N103" s="5"/>
      <c r="O103" s="5"/>
      <c r="P103" s="5"/>
      <c r="Q103" s="8">
        <f>+C103-15018.5</f>
        <v>23190.86</v>
      </c>
    </row>
    <row r="104" spans="1:17" x14ac:dyDescent="0.2">
      <c r="A104" s="30" t="s">
        <v>185</v>
      </c>
      <c r="B104" s="32" t="s">
        <v>47</v>
      </c>
      <c r="C104" s="31">
        <v>38210.341999999997</v>
      </c>
      <c r="D104" s="3"/>
      <c r="E104" s="5">
        <f>+(C104-C$7)/C$8</f>
        <v>1073.5022086824974</v>
      </c>
      <c r="F104" s="5">
        <f>ROUND(2*E104,0)/2</f>
        <v>1073.5</v>
      </c>
      <c r="G104" s="5">
        <f>+C104-(C$7+F104*C$8)</f>
        <v>1.4584989912691526E-3</v>
      </c>
      <c r="H104" s="5">
        <f>+G104</f>
        <v>1.4584989912691526E-3</v>
      </c>
      <c r="I104" s="5"/>
      <c r="M104" s="5"/>
      <c r="N104" s="5"/>
      <c r="O104" s="5"/>
      <c r="P104" s="5"/>
      <c r="Q104" s="8">
        <f>+C104-15018.5</f>
        <v>23191.841999999997</v>
      </c>
    </row>
    <row r="105" spans="1:17" x14ac:dyDescent="0.2">
      <c r="A105" s="30" t="s">
        <v>185</v>
      </c>
      <c r="B105" s="32" t="s">
        <v>63</v>
      </c>
      <c r="C105" s="31">
        <v>38211.345000000001</v>
      </c>
      <c r="D105" s="3"/>
      <c r="E105" s="5">
        <f>+(C105-C$7)/C$8</f>
        <v>1075.0211048579181</v>
      </c>
      <c r="F105" s="5">
        <f>ROUND(2*E105,0)/2</f>
        <v>1075</v>
      </c>
      <c r="G105" s="5">
        <f>+C105-(C$7+F105*C$8)</f>
        <v>1.3936549999925774E-2</v>
      </c>
      <c r="H105" s="5">
        <f>+G105</f>
        <v>1.3936549999925774E-2</v>
      </c>
      <c r="I105" s="5"/>
      <c r="M105" s="5"/>
      <c r="N105" s="5"/>
      <c r="O105" s="5"/>
      <c r="P105" s="5"/>
      <c r="Q105" s="8">
        <f>+C105-15018.5</f>
        <v>23192.845000000001</v>
      </c>
    </row>
    <row r="106" spans="1:17" x14ac:dyDescent="0.2">
      <c r="A106" s="30" t="s">
        <v>185</v>
      </c>
      <c r="B106" s="32" t="s">
        <v>63</v>
      </c>
      <c r="C106" s="31">
        <v>38228.485000000001</v>
      </c>
      <c r="D106" s="3"/>
      <c r="E106" s="5">
        <f>+(C106-C$7)/C$8</f>
        <v>1100.9771172672899</v>
      </c>
      <c r="F106" s="5">
        <f>ROUND(2*E106,0)/2</f>
        <v>1101</v>
      </c>
      <c r="G106" s="5">
        <f>+C106-(C$7+F106*C$8)</f>
        <v>-1.5110566004295833E-2</v>
      </c>
      <c r="H106" s="5">
        <f>+G106</f>
        <v>-1.5110566004295833E-2</v>
      </c>
      <c r="I106" s="5"/>
      <c r="M106" s="5"/>
      <c r="N106" s="5"/>
      <c r="O106" s="5"/>
      <c r="P106" s="5"/>
      <c r="Q106" s="8">
        <f>+C106-15018.5</f>
        <v>23209.985000000001</v>
      </c>
    </row>
    <row r="107" spans="1:17" x14ac:dyDescent="0.2">
      <c r="A107" s="30" t="s">
        <v>185</v>
      </c>
      <c r="B107" s="32" t="s">
        <v>47</v>
      </c>
      <c r="C107" s="31">
        <v>38231.466</v>
      </c>
      <c r="D107" s="3"/>
      <c r="E107" s="5">
        <f>+(C107-C$7)/C$8</f>
        <v>1105.4914039062826</v>
      </c>
      <c r="F107" s="5">
        <f>ROUND(2*E107,0)/2</f>
        <v>1105.5</v>
      </c>
      <c r="G107" s="5">
        <f>+C107-(C$7+F107*C$8)</f>
        <v>-5.6764129985822365E-3</v>
      </c>
      <c r="H107" s="5">
        <f>+G107</f>
        <v>-5.6764129985822365E-3</v>
      </c>
      <c r="I107" s="5"/>
      <c r="M107" s="5"/>
      <c r="N107" s="5"/>
      <c r="O107" s="5"/>
      <c r="P107" s="5"/>
      <c r="Q107" s="8">
        <f>+C107-15018.5</f>
        <v>23212.966</v>
      </c>
    </row>
    <row r="108" spans="1:17" x14ac:dyDescent="0.2">
      <c r="A108" s="30" t="s">
        <v>185</v>
      </c>
      <c r="B108" s="32" t="s">
        <v>63</v>
      </c>
      <c r="C108" s="31">
        <v>38234.436999999998</v>
      </c>
      <c r="D108" s="3"/>
      <c r="E108" s="5">
        <f>+(C108-C$7)/C$8</f>
        <v>1109.9905470141116</v>
      </c>
      <c r="F108" s="5">
        <f>ROUND(2*E108,0)/2</f>
        <v>1110</v>
      </c>
      <c r="G108" s="5">
        <f>+C108-(C$7+F108*C$8)</f>
        <v>-6.2422600021818653E-3</v>
      </c>
      <c r="H108" s="5">
        <f>+G108</f>
        <v>-6.2422600021818653E-3</v>
      </c>
      <c r="I108" s="5"/>
      <c r="M108" s="5"/>
      <c r="N108" s="5"/>
      <c r="O108" s="5"/>
      <c r="P108" s="5"/>
      <c r="Q108" s="8">
        <f>+C108-15018.5</f>
        <v>23215.936999999998</v>
      </c>
    </row>
    <row r="109" spans="1:17" x14ac:dyDescent="0.2">
      <c r="A109" s="30" t="s">
        <v>174</v>
      </c>
      <c r="B109" s="32" t="s">
        <v>63</v>
      </c>
      <c r="C109" s="31">
        <v>38234.468000000001</v>
      </c>
      <c r="D109" s="3"/>
      <c r="E109" s="5">
        <f>+(C109-C$7)/C$8</f>
        <v>1110.0374919607136</v>
      </c>
      <c r="F109" s="5">
        <f>ROUND(2*E109,0)/2</f>
        <v>1110</v>
      </c>
      <c r="G109" s="5">
        <f>+C109-(C$7+F109*C$8)</f>
        <v>2.4757740000495687E-2</v>
      </c>
      <c r="H109" s="5">
        <f>+G109</f>
        <v>2.4757740000495687E-2</v>
      </c>
      <c r="I109" s="5"/>
      <c r="M109" s="5"/>
      <c r="N109" s="5"/>
      <c r="O109" s="5"/>
      <c r="P109" s="5"/>
      <c r="Q109" s="8">
        <f>+C109-15018.5</f>
        <v>23215.968000000001</v>
      </c>
    </row>
    <row r="110" spans="1:17" x14ac:dyDescent="0.2">
      <c r="A110" s="30" t="s">
        <v>185</v>
      </c>
      <c r="B110" s="32" t="s">
        <v>47</v>
      </c>
      <c r="C110" s="31">
        <v>38235.404999999999</v>
      </c>
      <c r="D110" s="3"/>
      <c r="E110" s="5">
        <f>+(C110-C$7)/C$8</f>
        <v>1111.4564408304645</v>
      </c>
      <c r="F110" s="5">
        <f>ROUND(2*E110,0)/2</f>
        <v>1111.5</v>
      </c>
      <c r="G110" s="5">
        <f>+C110-(C$7+F110*C$8)</f>
        <v>-2.8764209004293662E-2</v>
      </c>
      <c r="H110" s="5">
        <f>+G110</f>
        <v>-2.8764209004293662E-2</v>
      </c>
      <c r="I110" s="5"/>
      <c r="M110" s="5"/>
      <c r="N110" s="5"/>
      <c r="O110" s="5"/>
      <c r="P110" s="5"/>
      <c r="Q110" s="8">
        <f>+C110-15018.5</f>
        <v>23216.904999999999</v>
      </c>
    </row>
    <row r="111" spans="1:17" x14ac:dyDescent="0.2">
      <c r="A111" s="30" t="s">
        <v>174</v>
      </c>
      <c r="B111" s="32" t="s">
        <v>47</v>
      </c>
      <c r="C111" s="31">
        <v>38235.472999999998</v>
      </c>
      <c r="D111" s="3"/>
      <c r="E111" s="5">
        <f>+(C111-C$7)/C$8</f>
        <v>1111.5594168423561</v>
      </c>
      <c r="F111" s="5">
        <f>ROUND(2*E111,0)/2</f>
        <v>1111.5</v>
      </c>
      <c r="G111" s="5">
        <f>+C111-(C$7+F111*C$8)</f>
        <v>3.9235790995007847E-2</v>
      </c>
      <c r="H111" s="5">
        <f>+G111</f>
        <v>3.9235790995007847E-2</v>
      </c>
      <c r="I111" s="5"/>
      <c r="M111" s="5"/>
      <c r="N111" s="5"/>
      <c r="O111" s="5"/>
      <c r="P111" s="5"/>
      <c r="Q111" s="8">
        <f>+C111-15018.5</f>
        <v>23216.972999999998</v>
      </c>
    </row>
    <row r="112" spans="1:17" x14ac:dyDescent="0.2">
      <c r="A112" s="30" t="s">
        <v>185</v>
      </c>
      <c r="B112" s="32" t="s">
        <v>63</v>
      </c>
      <c r="C112" s="31">
        <v>38283.345999999998</v>
      </c>
      <c r="D112" s="3"/>
      <c r="E112" s="5">
        <f>+(C112-C$7)/C$8</f>
        <v>1184.0560435677871</v>
      </c>
      <c r="F112" s="5">
        <f>ROUND(2*E112,0)/2</f>
        <v>1184</v>
      </c>
      <c r="G112" s="5">
        <f>+C112-(C$7+F112*C$8)</f>
        <v>3.7008255996624939E-2</v>
      </c>
      <c r="H112" s="5">
        <f>+G112</f>
        <v>3.7008255996624939E-2</v>
      </c>
      <c r="I112" s="5"/>
      <c r="M112" s="5"/>
      <c r="N112" s="5"/>
      <c r="O112" s="5"/>
      <c r="P112" s="5"/>
      <c r="Q112" s="8">
        <f>+C112-15018.5</f>
        <v>23264.845999999998</v>
      </c>
    </row>
    <row r="113" spans="1:17" x14ac:dyDescent="0.2">
      <c r="A113" s="30" t="s">
        <v>185</v>
      </c>
      <c r="B113" s="32" t="s">
        <v>47</v>
      </c>
      <c r="C113" s="31">
        <v>38286.260999999999</v>
      </c>
      <c r="D113" s="3"/>
      <c r="E113" s="5">
        <f>+(C113-C$7)/C$8</f>
        <v>1188.470382901121</v>
      </c>
      <c r="F113" s="5">
        <f>ROUND(2*E113,0)/2</f>
        <v>1188.5</v>
      </c>
      <c r="G113" s="5">
        <f>+C113-(C$7+F113*C$8)</f>
        <v>-1.9557591003831476E-2</v>
      </c>
      <c r="H113" s="5">
        <f>+G113</f>
        <v>-1.9557591003831476E-2</v>
      </c>
      <c r="I113" s="5"/>
      <c r="M113" s="5"/>
      <c r="N113" s="5"/>
      <c r="O113" s="5"/>
      <c r="P113" s="5"/>
      <c r="Q113" s="8">
        <f>+C113-15018.5</f>
        <v>23267.760999999999</v>
      </c>
    </row>
    <row r="114" spans="1:17" x14ac:dyDescent="0.2">
      <c r="A114" s="30" t="s">
        <v>185</v>
      </c>
      <c r="B114" s="32" t="s">
        <v>63</v>
      </c>
      <c r="C114" s="31">
        <v>38289.277000000002</v>
      </c>
      <c r="D114" s="3"/>
      <c r="E114" s="5">
        <f>+(C114-C$7)/C$8</f>
        <v>1193.0376718991813</v>
      </c>
      <c r="F114" s="5">
        <f>ROUND(2*E114,0)/2</f>
        <v>1193</v>
      </c>
      <c r="G114" s="5">
        <f>+C114-(C$7+F114*C$8)</f>
        <v>2.4876561998098623E-2</v>
      </c>
      <c r="H114" s="5">
        <f>+G114</f>
        <v>2.4876561998098623E-2</v>
      </c>
      <c r="I114" s="5"/>
      <c r="M114" s="5"/>
      <c r="N114" s="5"/>
      <c r="O114" s="5"/>
      <c r="P114" s="5"/>
      <c r="Q114" s="8">
        <f>+C114-15018.5</f>
        <v>23270.777000000002</v>
      </c>
    </row>
    <row r="115" spans="1:17" x14ac:dyDescent="0.2">
      <c r="A115" s="30" t="s">
        <v>185</v>
      </c>
      <c r="B115" s="32" t="s">
        <v>63</v>
      </c>
      <c r="C115" s="31">
        <v>38293.226999999999</v>
      </c>
      <c r="D115" s="3"/>
      <c r="E115" s="5">
        <f>+(C115-C$7)/C$8</f>
        <v>1199.0193667076378</v>
      </c>
      <c r="F115" s="5">
        <f>ROUND(2*E115,0)/2</f>
        <v>1199</v>
      </c>
      <c r="G115" s="5">
        <f>+C115-(C$7+F115*C$8)</f>
        <v>1.2788765998266172E-2</v>
      </c>
      <c r="H115" s="5">
        <f>+G115</f>
        <v>1.2788765998266172E-2</v>
      </c>
      <c r="I115" s="5"/>
      <c r="M115" s="5"/>
      <c r="N115" s="5"/>
      <c r="O115" s="5"/>
      <c r="P115" s="5"/>
      <c r="Q115" s="8">
        <f>+C115-15018.5</f>
        <v>23274.726999999999</v>
      </c>
    </row>
    <row r="116" spans="1:17" x14ac:dyDescent="0.2">
      <c r="A116" s="30" t="s">
        <v>174</v>
      </c>
      <c r="B116" s="32" t="s">
        <v>63</v>
      </c>
      <c r="C116" s="31">
        <v>38322.264999999999</v>
      </c>
      <c r="D116" s="3"/>
      <c r="E116" s="5">
        <f>+(C116-C$7)/C$8</f>
        <v>1242.9931524919655</v>
      </c>
      <c r="F116" s="5">
        <f>ROUND(2*E116,0)/2</f>
        <v>1243</v>
      </c>
      <c r="G116" s="5">
        <f>+C116-(C$7+F116*C$8)</f>
        <v>-4.5217380029498599E-3</v>
      </c>
      <c r="H116" s="5">
        <f>+G116</f>
        <v>-4.5217380029498599E-3</v>
      </c>
      <c r="I116" s="5"/>
      <c r="M116" s="5"/>
      <c r="N116" s="5"/>
      <c r="O116" s="5"/>
      <c r="P116" s="5"/>
      <c r="Q116" s="8">
        <f>+C116-15018.5</f>
        <v>23303.764999999999</v>
      </c>
    </row>
    <row r="117" spans="1:17" x14ac:dyDescent="0.2">
      <c r="A117" s="30" t="s">
        <v>185</v>
      </c>
      <c r="B117" s="32" t="s">
        <v>47</v>
      </c>
      <c r="C117" s="31">
        <v>38636.294000000002</v>
      </c>
      <c r="D117" s="3"/>
      <c r="E117" s="5">
        <f>+(C117-C$7)/C$8</f>
        <v>1718.5439471770851</v>
      </c>
      <c r="F117" s="5">
        <f>ROUND(2*E117,0)/2</f>
        <v>1718.5</v>
      </c>
      <c r="G117" s="5">
        <f>+C117-(C$7+F117*C$8)</f>
        <v>2.9020428999501746E-2</v>
      </c>
      <c r="H117" s="5">
        <f>+G117</f>
        <v>2.9020428999501746E-2</v>
      </c>
      <c r="I117" s="5"/>
      <c r="M117" s="5"/>
      <c r="N117" s="5"/>
      <c r="O117" s="5"/>
      <c r="P117" s="5"/>
      <c r="Q117" s="8">
        <f>+C117-15018.5</f>
        <v>23617.794000000002</v>
      </c>
    </row>
    <row r="118" spans="1:17" x14ac:dyDescent="0.2">
      <c r="A118" s="30" t="s">
        <v>185</v>
      </c>
      <c r="B118" s="32" t="s">
        <v>63</v>
      </c>
      <c r="C118" s="31">
        <v>38637.264999999999</v>
      </c>
      <c r="D118" s="3"/>
      <c r="E118" s="5">
        <f>+(C118-C$7)/C$8</f>
        <v>1720.0143840527817</v>
      </c>
      <c r="F118" s="5">
        <f>ROUND(2*E118,0)/2</f>
        <v>1720</v>
      </c>
      <c r="G118" s="5">
        <f>+C118-(C$7+F118*C$8)</f>
        <v>9.4984799943631515E-3</v>
      </c>
      <c r="H118" s="5">
        <f>+G118</f>
        <v>9.4984799943631515E-3</v>
      </c>
      <c r="I118" s="5"/>
      <c r="M118" s="5"/>
      <c r="N118" s="5"/>
      <c r="O118" s="5"/>
      <c r="P118" s="5"/>
      <c r="Q118" s="8">
        <f>+C118-15018.5</f>
        <v>23618.764999999999</v>
      </c>
    </row>
    <row r="119" spans="1:17" x14ac:dyDescent="0.2">
      <c r="A119" s="30" t="s">
        <v>185</v>
      </c>
      <c r="B119" s="32" t="s">
        <v>47</v>
      </c>
      <c r="C119" s="31">
        <v>38638.230000000003</v>
      </c>
      <c r="D119" s="3"/>
      <c r="E119" s="5">
        <f>+(C119-C$7)/C$8</f>
        <v>1721.4757348097912</v>
      </c>
      <c r="F119" s="5">
        <f>ROUND(2*E119,0)/2</f>
        <v>1721.5</v>
      </c>
      <c r="G119" s="5">
        <f>+C119-(C$7+F119*C$8)</f>
        <v>-1.6023468997445889E-2</v>
      </c>
      <c r="H119" s="5">
        <f>+G119</f>
        <v>-1.6023468997445889E-2</v>
      </c>
      <c r="I119" s="5"/>
      <c r="M119" s="5"/>
      <c r="N119" s="5"/>
      <c r="O119" s="5"/>
      <c r="P119" s="5"/>
      <c r="Q119" s="8">
        <f>+C119-15018.5</f>
        <v>23619.730000000003</v>
      </c>
    </row>
    <row r="120" spans="1:17" x14ac:dyDescent="0.2">
      <c r="A120" s="30" t="s">
        <v>185</v>
      </c>
      <c r="B120" s="32" t="s">
        <v>47</v>
      </c>
      <c r="C120" s="31">
        <v>38665.296000000002</v>
      </c>
      <c r="D120" s="3"/>
      <c r="E120" s="5">
        <f>+(C120-C$7)/C$8</f>
        <v>1762.4632162492342</v>
      </c>
      <c r="F120" s="5">
        <f>ROUND(2*E120,0)/2</f>
        <v>1762.5</v>
      </c>
      <c r="G120" s="5">
        <f>+C120-(C$7+F120*C$8)</f>
        <v>-2.4290075001772493E-2</v>
      </c>
      <c r="H120" s="5">
        <f>+G120</f>
        <v>-2.4290075001772493E-2</v>
      </c>
      <c r="I120" s="5"/>
      <c r="M120" s="5"/>
      <c r="N120" s="5"/>
      <c r="O120" s="5"/>
      <c r="P120" s="5"/>
      <c r="Q120" s="8">
        <f>+C120-15018.5</f>
        <v>23646.796000000002</v>
      </c>
    </row>
    <row r="121" spans="1:17" x14ac:dyDescent="0.2">
      <c r="A121" s="30" t="s">
        <v>185</v>
      </c>
      <c r="B121" s="32" t="s">
        <v>47</v>
      </c>
      <c r="C121" s="31">
        <v>38667.345999999998</v>
      </c>
      <c r="D121" s="3"/>
      <c r="E121" s="5">
        <f>+(C121-C$7)/C$8</f>
        <v>1765.5676401371629</v>
      </c>
      <c r="F121" s="5">
        <f>ROUND(2*E121,0)/2</f>
        <v>1765.5</v>
      </c>
      <c r="G121" s="5">
        <f>+C121-(C$7+F121*C$8)</f>
        <v>4.4666026995400898E-2</v>
      </c>
      <c r="H121" s="5">
        <f>+G121</f>
        <v>4.4666026995400898E-2</v>
      </c>
      <c r="I121" s="5"/>
      <c r="M121" s="5"/>
      <c r="N121" s="5"/>
      <c r="O121" s="5"/>
      <c r="P121" s="5"/>
      <c r="Q121" s="8">
        <f>+C121-15018.5</f>
        <v>23648.845999999998</v>
      </c>
    </row>
    <row r="122" spans="1:17" x14ac:dyDescent="0.2">
      <c r="A122" s="30" t="s">
        <v>185</v>
      </c>
      <c r="B122" s="32" t="s">
        <v>47</v>
      </c>
      <c r="C122" s="31">
        <v>38671.254999999997</v>
      </c>
      <c r="D122" s="3"/>
      <c r="E122" s="5">
        <f>+(C122-C$7)/C$8</f>
        <v>1771.4872464678649</v>
      </c>
      <c r="F122" s="5">
        <f>ROUND(2*E122,0)/2</f>
        <v>1771.5</v>
      </c>
      <c r="G122" s="5">
        <f>+C122-(C$7+F122*C$8)</f>
        <v>-8.4217690018704161E-3</v>
      </c>
      <c r="H122" s="5">
        <f>+G122</f>
        <v>-8.4217690018704161E-3</v>
      </c>
      <c r="I122" s="5"/>
      <c r="M122" s="5"/>
      <c r="N122" s="5"/>
      <c r="O122" s="5"/>
      <c r="P122" s="5"/>
      <c r="Q122" s="8">
        <f>+C122-15018.5</f>
        <v>23652.754999999997</v>
      </c>
    </row>
    <row r="123" spans="1:17" x14ac:dyDescent="0.2">
      <c r="A123" s="30" t="s">
        <v>185</v>
      </c>
      <c r="B123" s="32" t="s">
        <v>63</v>
      </c>
      <c r="C123" s="31">
        <v>38674.237999999998</v>
      </c>
      <c r="D123" s="3"/>
      <c r="E123" s="5">
        <f>+(C123-C$7)/C$8</f>
        <v>1776.0045618130903</v>
      </c>
      <c r="F123" s="5">
        <f>ROUND(2*E123,0)/2</f>
        <v>1776</v>
      </c>
      <c r="G123" s="5">
        <f>+C123-(C$7+F123*C$8)</f>
        <v>3.0123839969746768E-3</v>
      </c>
      <c r="H123" s="5">
        <f>+G123</f>
        <v>3.0123839969746768E-3</v>
      </c>
      <c r="I123" s="5"/>
      <c r="M123" s="5"/>
      <c r="N123" s="5"/>
      <c r="O123" s="5"/>
      <c r="P123" s="5"/>
      <c r="Q123" s="8">
        <f>+C123-15018.5</f>
        <v>23655.737999999998</v>
      </c>
    </row>
    <row r="124" spans="1:17" x14ac:dyDescent="0.2">
      <c r="A124" s="30" t="s">
        <v>185</v>
      </c>
      <c r="B124" s="32" t="s">
        <v>63</v>
      </c>
      <c r="C124" s="31">
        <v>38676.224999999999</v>
      </c>
      <c r="D124" s="3"/>
      <c r="E124" s="5">
        <f>+(C124-C$7)/C$8</f>
        <v>1779.013581454715</v>
      </c>
      <c r="F124" s="5">
        <f>ROUND(2*E124,0)/2</f>
        <v>1779</v>
      </c>
      <c r="G124" s="5">
        <f>+C124-(C$7+F124*C$8)</f>
        <v>8.9684859995031729E-3</v>
      </c>
      <c r="H124" s="5">
        <f>+G124</f>
        <v>8.9684859995031729E-3</v>
      </c>
      <c r="I124" s="5"/>
      <c r="M124" s="5"/>
      <c r="N124" s="5"/>
      <c r="O124" s="5"/>
      <c r="P124" s="5"/>
      <c r="Q124" s="8">
        <f>+C124-15018.5</f>
        <v>23657.724999999999</v>
      </c>
    </row>
    <row r="125" spans="1:17" x14ac:dyDescent="0.2">
      <c r="A125" s="30" t="s">
        <v>185</v>
      </c>
      <c r="B125" s="32" t="s">
        <v>47</v>
      </c>
      <c r="C125" s="31">
        <v>38679.243000000002</v>
      </c>
      <c r="D125" s="3"/>
      <c r="E125" s="5">
        <f>+(C125-C$7)/C$8</f>
        <v>1783.5838991590081</v>
      </c>
      <c r="F125" s="5">
        <f>ROUND(2*E125,0)/2</f>
        <v>1783.5</v>
      </c>
      <c r="G125" s="5">
        <f>+C125-(C$7+F125*C$8)</f>
        <v>5.5402639001840726E-2</v>
      </c>
      <c r="H125" s="5">
        <f>+G125</f>
        <v>5.5402639001840726E-2</v>
      </c>
      <c r="I125" s="5"/>
      <c r="M125" s="5"/>
      <c r="N125" s="5"/>
      <c r="O125" s="5"/>
      <c r="P125" s="5"/>
      <c r="Q125" s="8">
        <f>+C125-15018.5</f>
        <v>23660.743000000002</v>
      </c>
    </row>
    <row r="126" spans="1:17" x14ac:dyDescent="0.2">
      <c r="A126" s="30" t="s">
        <v>185</v>
      </c>
      <c r="B126" s="32" t="s">
        <v>63</v>
      </c>
      <c r="C126" s="31">
        <v>38938.385999999999</v>
      </c>
      <c r="D126" s="3"/>
      <c r="E126" s="5">
        <f>+(C126-C$7)/C$8</f>
        <v>2176.0179087157157</v>
      </c>
      <c r="F126" s="5">
        <f>ROUND(2*E126,0)/2</f>
        <v>2176</v>
      </c>
      <c r="G126" s="5">
        <f>+C126-(C$7+F126*C$8)</f>
        <v>1.182598399464041E-2</v>
      </c>
      <c r="H126" s="5">
        <f>+G126</f>
        <v>1.182598399464041E-2</v>
      </c>
      <c r="I126" s="5"/>
      <c r="M126" s="5"/>
      <c r="N126" s="5"/>
      <c r="O126" s="5"/>
      <c r="P126" s="5"/>
      <c r="Q126" s="8">
        <f>+C126-15018.5</f>
        <v>23919.885999999999</v>
      </c>
    </row>
    <row r="127" spans="1:17" x14ac:dyDescent="0.2">
      <c r="A127" s="30" t="s">
        <v>185</v>
      </c>
      <c r="B127" s="32" t="s">
        <v>63</v>
      </c>
      <c r="C127" s="31">
        <v>38940.351000000002</v>
      </c>
      <c r="D127" s="3"/>
      <c r="E127" s="5">
        <f>+(C127-C$7)/C$8</f>
        <v>2178.9936125887912</v>
      </c>
      <c r="F127" s="5">
        <f>ROUND(2*E127,0)/2</f>
        <v>2179</v>
      </c>
      <c r="G127" s="5">
        <f>+C127-(C$7+F127*C$8)</f>
        <v>-4.2179140000371262E-3</v>
      </c>
      <c r="H127" s="5">
        <f>+G127</f>
        <v>-4.2179140000371262E-3</v>
      </c>
      <c r="I127" s="5"/>
      <c r="M127" s="5"/>
      <c r="N127" s="5"/>
      <c r="O127" s="5"/>
      <c r="P127" s="5"/>
      <c r="Q127" s="8">
        <f>+C127-15018.5</f>
        <v>23921.851000000002</v>
      </c>
    </row>
    <row r="128" spans="1:17" x14ac:dyDescent="0.2">
      <c r="A128" s="30" t="s">
        <v>185</v>
      </c>
      <c r="B128" s="32" t="s">
        <v>63</v>
      </c>
      <c r="C128" s="31">
        <v>38942.358999999997</v>
      </c>
      <c r="D128" s="3"/>
      <c r="E128" s="5">
        <f>+(C128-C$7)/C$8</f>
        <v>2182.0344336458434</v>
      </c>
      <c r="F128" s="5">
        <f>ROUND(2*E128,0)/2</f>
        <v>2182</v>
      </c>
      <c r="G128" s="5">
        <f>+C128-(C$7+F128*C$8)</f>
        <v>2.2738187995855696E-2</v>
      </c>
      <c r="H128" s="5">
        <f>+G128</f>
        <v>2.2738187995855696E-2</v>
      </c>
      <c r="I128" s="5"/>
      <c r="M128" s="5"/>
      <c r="N128" s="5"/>
      <c r="O128" s="5"/>
      <c r="P128" s="5"/>
      <c r="Q128" s="8">
        <f>+C128-15018.5</f>
        <v>23923.858999999997</v>
      </c>
    </row>
    <row r="129" spans="1:33" x14ac:dyDescent="0.2">
      <c r="A129" s="30" t="s">
        <v>185</v>
      </c>
      <c r="B129" s="32" t="s">
        <v>63</v>
      </c>
      <c r="C129" s="31">
        <v>38979.302000000003</v>
      </c>
      <c r="D129" s="3"/>
      <c r="E129" s="5">
        <f>+(C129-C$7)/C$8</f>
        <v>2237.9791808126824</v>
      </c>
      <c r="F129" s="5">
        <f>ROUND(2*E129,0)/2</f>
        <v>2238</v>
      </c>
      <c r="G129" s="5">
        <f>+C129-(C$7+F129*C$8)</f>
        <v>-1.3747908000368625E-2</v>
      </c>
      <c r="H129" s="5">
        <f>+G129</f>
        <v>-1.3747908000368625E-2</v>
      </c>
      <c r="I129" s="5"/>
      <c r="M129" s="5"/>
      <c r="N129" s="5"/>
      <c r="O129" s="5"/>
      <c r="P129" s="5"/>
      <c r="Q129" s="8">
        <f>+C129-15018.5</f>
        <v>23960.802000000003</v>
      </c>
    </row>
    <row r="130" spans="1:33" x14ac:dyDescent="0.2">
      <c r="A130" t="s">
        <v>46</v>
      </c>
      <c r="B130" s="2" t="s">
        <v>47</v>
      </c>
      <c r="C130" s="3">
        <v>43348.506999999998</v>
      </c>
      <c r="D130" s="3"/>
      <c r="E130">
        <f>+(C130-C$7)/C$8</f>
        <v>8854.4983872941848</v>
      </c>
      <c r="F130">
        <f>ROUND(2*E130,0)/2</f>
        <v>8854.5</v>
      </c>
      <c r="G130">
        <f>+C130-(C$7+F130*C$8)</f>
        <v>-1.0649470059433952E-3</v>
      </c>
      <c r="I130">
        <f>+G130</f>
        <v>-1.0649470059433952E-3</v>
      </c>
      <c r="Q130" s="1">
        <f>+C130-15018.5</f>
        <v>28330.006999999998</v>
      </c>
      <c r="AC130">
        <v>12</v>
      </c>
      <c r="AE130" t="s">
        <v>29</v>
      </c>
      <c r="AG130" t="s">
        <v>30</v>
      </c>
    </row>
    <row r="131" spans="1:33" x14ac:dyDescent="0.2">
      <c r="A131" t="s">
        <v>46</v>
      </c>
      <c r="B131" s="2" t="s">
        <v>47</v>
      </c>
      <c r="C131" s="3">
        <v>43350.400999999998</v>
      </c>
      <c r="D131" s="3"/>
      <c r="E131">
        <f>+(C131-C$7)/C$8</f>
        <v>8857.3665720960144</v>
      </c>
      <c r="F131">
        <f>ROUND(2*E131,0)/2</f>
        <v>8857.5</v>
      </c>
      <c r="G131">
        <f>+C131-(C$7+F131*C$8)</f>
        <v>-8.8108845004171599E-2</v>
      </c>
      <c r="I131">
        <f>+G131</f>
        <v>-8.8108845004171599E-2</v>
      </c>
      <c r="Q131" s="1">
        <f>+C131-15018.5</f>
        <v>28331.900999999998</v>
      </c>
      <c r="AC131">
        <v>11</v>
      </c>
      <c r="AE131" t="s">
        <v>31</v>
      </c>
      <c r="AG131" t="s">
        <v>30</v>
      </c>
    </row>
    <row r="132" spans="1:33" x14ac:dyDescent="0.2">
      <c r="A132" s="30" t="s">
        <v>404</v>
      </c>
      <c r="B132" s="32" t="s">
        <v>47</v>
      </c>
      <c r="C132" s="31">
        <v>43358.400999999998</v>
      </c>
      <c r="D132" s="3"/>
      <c r="E132" s="5">
        <f>+(C132-C$7)/C$8</f>
        <v>8869.4813970245432</v>
      </c>
      <c r="F132" s="5">
        <f>ROUND(2*E132,0)/2</f>
        <v>8869.5</v>
      </c>
      <c r="G132" s="5">
        <f>+C132-(C$7+F132*C$8)</f>
        <v>-1.2284437005291693E-2</v>
      </c>
      <c r="H132" s="5"/>
      <c r="I132">
        <f>+G132</f>
        <v>-1.2284437005291693E-2</v>
      </c>
      <c r="L132" s="5"/>
      <c r="M132" s="5"/>
      <c r="N132" s="5"/>
      <c r="O132" s="5"/>
      <c r="P132" s="5"/>
      <c r="Q132" s="8">
        <f>+C132-15018.5</f>
        <v>28339.900999999998</v>
      </c>
    </row>
    <row r="133" spans="1:33" x14ac:dyDescent="0.2">
      <c r="A133" t="s">
        <v>46</v>
      </c>
      <c r="B133" s="2" t="s">
        <v>47</v>
      </c>
      <c r="C133" s="3">
        <v>43360.396000000001</v>
      </c>
      <c r="D133" s="3"/>
      <c r="E133">
        <f>+(C133-C$7)/C$8</f>
        <v>8872.5025314910999</v>
      </c>
      <c r="F133">
        <f>ROUND(2*E133,0)/2</f>
        <v>8872.5</v>
      </c>
      <c r="G133">
        <f>+C133-(C$7+F133*C$8)</f>
        <v>1.6716649988666177E-3</v>
      </c>
      <c r="I133">
        <f>+G133</f>
        <v>1.6716649988666177E-3</v>
      </c>
      <c r="Q133" s="1">
        <f>+C133-15018.5</f>
        <v>28341.896000000001</v>
      </c>
      <c r="AC133">
        <v>7</v>
      </c>
      <c r="AE133" t="s">
        <v>31</v>
      </c>
      <c r="AG133" t="s">
        <v>30</v>
      </c>
    </row>
    <row r="134" spans="1:33" x14ac:dyDescent="0.2">
      <c r="A134" t="s">
        <v>48</v>
      </c>
      <c r="B134" s="2"/>
      <c r="C134" s="3">
        <v>44438.41</v>
      </c>
      <c r="D134" s="3"/>
      <c r="E134">
        <f>+(C134-C$7)/C$8</f>
        <v>10504.996391553967</v>
      </c>
      <c r="F134">
        <f>ROUND(2*E134,0)/2</f>
        <v>10505</v>
      </c>
      <c r="G134">
        <f>+C134-(C$7+F134*C$8)</f>
        <v>-2.3828299963497557E-3</v>
      </c>
      <c r="I134">
        <f>+G134</f>
        <v>-2.3828299963497557E-3</v>
      </c>
      <c r="Q134" s="1">
        <f>+C134-15018.5</f>
        <v>29419.910000000003</v>
      </c>
      <c r="AB134" t="s">
        <v>32</v>
      </c>
      <c r="AC134">
        <v>8</v>
      </c>
      <c r="AE134" t="s">
        <v>31</v>
      </c>
      <c r="AG134" t="s">
        <v>30</v>
      </c>
    </row>
    <row r="135" spans="1:33" x14ac:dyDescent="0.2">
      <c r="A135" t="s">
        <v>48</v>
      </c>
      <c r="B135" s="2" t="s">
        <v>47</v>
      </c>
      <c r="C135" s="3">
        <v>44476.360999999997</v>
      </c>
      <c r="D135" s="3"/>
      <c r="E135">
        <f>+(C135-C$7)/C$8</f>
        <v>10562.467606661781</v>
      </c>
      <c r="F135">
        <f>ROUND(2*E135,0)/2</f>
        <v>10562.5</v>
      </c>
      <c r="G135">
        <f>+C135-(C$7+F135*C$8)</f>
        <v>-2.1390875008364674E-2</v>
      </c>
      <c r="I135">
        <f>+G135</f>
        <v>-2.1390875008364674E-2</v>
      </c>
      <c r="Q135" s="1">
        <f>+C135-15018.5</f>
        <v>29457.860999999997</v>
      </c>
      <c r="AC135">
        <v>8</v>
      </c>
      <c r="AE135" t="s">
        <v>31</v>
      </c>
      <c r="AG135" t="s">
        <v>30</v>
      </c>
    </row>
    <row r="136" spans="1:33" x14ac:dyDescent="0.2">
      <c r="A136" t="s">
        <v>49</v>
      </c>
      <c r="B136" s="2" t="s">
        <v>47</v>
      </c>
      <c r="C136" s="3">
        <v>44832.398999999998</v>
      </c>
      <c r="D136" s="3"/>
      <c r="E136">
        <f>+(C136-C$7)/C$8</f>
        <v>11101.634861399718</v>
      </c>
      <c r="F136">
        <f>ROUND(2*E136,0)/2</f>
        <v>11101.5</v>
      </c>
      <c r="G136">
        <f>+C136-(C$7+F136*C$8)</f>
        <v>8.9055450996966101E-2</v>
      </c>
      <c r="I136">
        <f>+G136</f>
        <v>8.9055450996966101E-2</v>
      </c>
      <c r="Q136" s="1">
        <f>+C136-15018.5</f>
        <v>29813.898999999998</v>
      </c>
      <c r="AC136">
        <v>8</v>
      </c>
      <c r="AE136" t="s">
        <v>31</v>
      </c>
      <c r="AG136" t="s">
        <v>30</v>
      </c>
    </row>
    <row r="137" spans="1:33" x14ac:dyDescent="0.2">
      <c r="A137" s="30" t="s">
        <v>426</v>
      </c>
      <c r="B137" s="32" t="s">
        <v>47</v>
      </c>
      <c r="C137" s="31">
        <v>45561.468999999997</v>
      </c>
      <c r="D137" s="3"/>
      <c r="E137" s="5">
        <f>+(C137-C$7)/C$8</f>
        <v>12205.704287730015</v>
      </c>
      <c r="F137" s="5">
        <f>ROUND(2*E137,0)/2</f>
        <v>12205.5</v>
      </c>
      <c r="G137" s="5">
        <f>+C137-(C$7+F137*C$8)</f>
        <v>0.1349009869954898</v>
      </c>
      <c r="H137" s="5"/>
      <c r="I137">
        <f>+G137</f>
        <v>0.1349009869954898</v>
      </c>
      <c r="L137" s="5"/>
      <c r="M137" s="5"/>
      <c r="N137" s="5"/>
      <c r="O137" s="5"/>
      <c r="P137" s="5"/>
      <c r="Q137" s="8">
        <f>+C137-15018.5</f>
        <v>30542.968999999997</v>
      </c>
    </row>
    <row r="138" spans="1:33" x14ac:dyDescent="0.2">
      <c r="A138" s="30" t="s">
        <v>426</v>
      </c>
      <c r="B138" s="32" t="s">
        <v>47</v>
      </c>
      <c r="C138" s="31">
        <v>45604.402000000002</v>
      </c>
      <c r="D138" s="3"/>
      <c r="E138" s="5">
        <f>+(C138-C$7)/C$8</f>
        <v>12270.720010062088</v>
      </c>
      <c r="F138" s="5">
        <f>ROUND(2*E138,0)/2</f>
        <v>12270.5</v>
      </c>
      <c r="G138" s="5">
        <f>+C138-(C$7+F138*C$8)</f>
        <v>0.14528319700184511</v>
      </c>
      <c r="H138" s="5"/>
      <c r="I138">
        <f>+G138</f>
        <v>0.14528319700184511</v>
      </c>
      <c r="L138" s="5"/>
      <c r="M138" s="5"/>
      <c r="N138" s="5"/>
      <c r="O138" s="5"/>
      <c r="P138" s="5"/>
      <c r="Q138" s="8">
        <f>+C138-15018.5</f>
        <v>30585.902000000002</v>
      </c>
    </row>
    <row r="139" spans="1:33" x14ac:dyDescent="0.2">
      <c r="A139" t="s">
        <v>50</v>
      </c>
      <c r="B139" s="2"/>
      <c r="C139" s="3">
        <v>47362.47</v>
      </c>
      <c r="D139" s="3"/>
      <c r="E139">
        <f>+(C139-C$7)/C$8</f>
        <v>14933.055764118155</v>
      </c>
      <c r="F139">
        <f>ROUND(2*E139,0)/2</f>
        <v>14933</v>
      </c>
      <c r="G139">
        <f>+C139-(C$7+F139*C$8)</f>
        <v>3.6823721995460801E-2</v>
      </c>
      <c r="I139">
        <f>+G139</f>
        <v>3.6823721995460801E-2</v>
      </c>
      <c r="Q139" s="1">
        <f>+C139-15018.5</f>
        <v>32343.97</v>
      </c>
      <c r="AB139" t="s">
        <v>32</v>
      </c>
      <c r="AG139" t="s">
        <v>38</v>
      </c>
    </row>
    <row r="140" spans="1:33" x14ac:dyDescent="0.2">
      <c r="A140" t="s">
        <v>50</v>
      </c>
      <c r="B140" s="2" t="s">
        <v>47</v>
      </c>
      <c r="C140" s="3">
        <v>47365.444000000003</v>
      </c>
      <c r="D140" s="3"/>
      <c r="E140">
        <f>+(C140-C$7)/C$8</f>
        <v>14937.559450285338</v>
      </c>
      <c r="F140">
        <f>ROUND(2*E140,0)/2</f>
        <v>14937.5</v>
      </c>
      <c r="G140">
        <f>+C140-(C$7+F140*C$8)</f>
        <v>3.9257875003386289E-2</v>
      </c>
      <c r="I140">
        <f>+G140</f>
        <v>3.9257875003386289E-2</v>
      </c>
      <c r="Q140" s="1">
        <f>+C140-15018.5</f>
        <v>32346.944000000003</v>
      </c>
      <c r="AB140" t="s">
        <v>32</v>
      </c>
      <c r="AC140">
        <v>5</v>
      </c>
      <c r="AE140" t="s">
        <v>31</v>
      </c>
      <c r="AG140" t="s">
        <v>30</v>
      </c>
    </row>
    <row r="141" spans="1:33" x14ac:dyDescent="0.2">
      <c r="A141" t="s">
        <v>50</v>
      </c>
      <c r="B141" s="2"/>
      <c r="C141" s="3">
        <v>47407.332999999999</v>
      </c>
      <c r="D141" s="3"/>
      <c r="E141">
        <f>+(C141-C$7)/C$8</f>
        <v>15000.994187964223</v>
      </c>
      <c r="F141">
        <f>ROUND(2*E141,0)/2</f>
        <v>15001</v>
      </c>
      <c r="G141">
        <f>+C141-(C$7+F141*C$8)</f>
        <v>-3.8379660036298446E-3</v>
      </c>
      <c r="I141">
        <f>+G141</f>
        <v>-3.8379660036298446E-3</v>
      </c>
      <c r="Q141" s="1">
        <f>+C141-15018.5</f>
        <v>32388.832999999999</v>
      </c>
      <c r="AB141" t="s">
        <v>32</v>
      </c>
      <c r="AC141">
        <v>6</v>
      </c>
      <c r="AE141" t="s">
        <v>31</v>
      </c>
      <c r="AG141" t="s">
        <v>30</v>
      </c>
    </row>
    <row r="142" spans="1:33" x14ac:dyDescent="0.2">
      <c r="A142" t="s">
        <v>51</v>
      </c>
      <c r="B142" s="2" t="s">
        <v>47</v>
      </c>
      <c r="C142" s="3">
        <v>47713.434000000001</v>
      </c>
      <c r="D142" s="3"/>
      <c r="E142">
        <f>+(C142-C$7)/C$8</f>
        <v>15464.539191145172</v>
      </c>
      <c r="F142">
        <f>ROUND(2*E142,0)/2</f>
        <v>15464.5</v>
      </c>
      <c r="G142">
        <f>+C142-(C$7+F142*C$8)</f>
        <v>2.5879793000058271E-2</v>
      </c>
      <c r="I142">
        <f>+G142</f>
        <v>2.5879793000058271E-2</v>
      </c>
      <c r="Q142" s="1">
        <f>+C142-15018.5</f>
        <v>32694.934000000001</v>
      </c>
      <c r="AB142" t="s">
        <v>32</v>
      </c>
      <c r="AC142">
        <v>7</v>
      </c>
      <c r="AE142" t="s">
        <v>31</v>
      </c>
      <c r="AG142" t="s">
        <v>30</v>
      </c>
    </row>
    <row r="143" spans="1:33" x14ac:dyDescent="0.2">
      <c r="A143" t="s">
        <v>51</v>
      </c>
      <c r="B143" s="2"/>
      <c r="C143" s="3">
        <v>47714.438000000002</v>
      </c>
      <c r="D143" s="3"/>
      <c r="E143">
        <f>+(C143-C$7)/C$8</f>
        <v>15466.059601673702</v>
      </c>
      <c r="F143">
        <f>ROUND(2*E143,0)/2</f>
        <v>15466</v>
      </c>
      <c r="G143">
        <f>+C143-(C$7+F143*C$8)</f>
        <v>3.9357843998004682E-2</v>
      </c>
      <c r="I143">
        <f>+G143</f>
        <v>3.9357843998004682E-2</v>
      </c>
      <c r="Q143" s="1">
        <f>+C143-15018.5</f>
        <v>32695.938000000002</v>
      </c>
      <c r="AC143">
        <v>12</v>
      </c>
      <c r="AE143" t="s">
        <v>35</v>
      </c>
      <c r="AG143" t="s">
        <v>36</v>
      </c>
    </row>
    <row r="144" spans="1:33" x14ac:dyDescent="0.2">
      <c r="A144" t="s">
        <v>51</v>
      </c>
      <c r="B144" s="2" t="s">
        <v>47</v>
      </c>
      <c r="C144" s="3">
        <v>47748.402000000002</v>
      </c>
      <c r="D144" s="3"/>
      <c r="E144">
        <f>+(C144-C$7)/C$8</f>
        <v>15517.49309090777</v>
      </c>
      <c r="F144">
        <f>ROUND(2*E144,0)/2</f>
        <v>15517.5</v>
      </c>
      <c r="G144">
        <f>+C144-(C$7+F144*C$8)</f>
        <v>-4.5624049962498248E-3</v>
      </c>
      <c r="I144">
        <f>+G144</f>
        <v>-4.5624049962498248E-3</v>
      </c>
      <c r="Q144" s="1">
        <f>+C144-15018.5</f>
        <v>32729.902000000002</v>
      </c>
      <c r="AB144" t="s">
        <v>32</v>
      </c>
      <c r="AC144">
        <v>6</v>
      </c>
      <c r="AE144" t="s">
        <v>31</v>
      </c>
      <c r="AG144" t="s">
        <v>30</v>
      </c>
    </row>
    <row r="145" spans="1:33" x14ac:dyDescent="0.2">
      <c r="A145" t="s">
        <v>51</v>
      </c>
      <c r="B145" s="2" t="s">
        <v>47</v>
      </c>
      <c r="C145" s="3">
        <v>47754.372000000003</v>
      </c>
      <c r="D145" s="3"/>
      <c r="E145">
        <f>+(C145-C$7)/C$8</f>
        <v>15526.533779010688</v>
      </c>
      <c r="F145">
        <f>ROUND(2*E145,0)/2</f>
        <v>15526.5</v>
      </c>
      <c r="G145">
        <f>+C145-(C$7+F145*C$8)</f>
        <v>2.2305901002255268E-2</v>
      </c>
      <c r="I145">
        <f>+G145</f>
        <v>2.2305901002255268E-2</v>
      </c>
      <c r="Q145" s="1">
        <f>+C145-15018.5</f>
        <v>32735.872000000003</v>
      </c>
      <c r="AB145" t="s">
        <v>32</v>
      </c>
      <c r="AC145">
        <v>6</v>
      </c>
      <c r="AE145" t="s">
        <v>31</v>
      </c>
      <c r="AG145" t="s">
        <v>30</v>
      </c>
    </row>
    <row r="146" spans="1:33" x14ac:dyDescent="0.2">
      <c r="A146" t="s">
        <v>51</v>
      </c>
      <c r="B146" s="2"/>
      <c r="C146" s="3">
        <v>47794.339</v>
      </c>
      <c r="D146" s="3"/>
      <c r="E146">
        <f>+(C146-C$7)/C$8</f>
        <v>15587.057930000496</v>
      </c>
      <c r="F146">
        <f>ROUND(2*E146,0)/2</f>
        <v>15587</v>
      </c>
      <c r="G146">
        <f>+C146-(C$7+F146*C$8)</f>
        <v>3.8253957995038945E-2</v>
      </c>
      <c r="I146">
        <f>+G146</f>
        <v>3.8253957995038945E-2</v>
      </c>
      <c r="Q146" s="1">
        <f>+C146-15018.5</f>
        <v>32775.839</v>
      </c>
      <c r="AB146" t="s">
        <v>32</v>
      </c>
      <c r="AC146">
        <v>6</v>
      </c>
      <c r="AE146" t="s">
        <v>31</v>
      </c>
      <c r="AG146" t="s">
        <v>30</v>
      </c>
    </row>
    <row r="147" spans="1:33" x14ac:dyDescent="0.2">
      <c r="A147" s="30" t="s">
        <v>454</v>
      </c>
      <c r="B147" s="32" t="s">
        <v>63</v>
      </c>
      <c r="C147" s="31">
        <v>47803.406999999999</v>
      </c>
      <c r="D147" s="3"/>
      <c r="E147" s="5">
        <f>+(C147-C$7)/C$8</f>
        <v>15600.790084056982</v>
      </c>
      <c r="F147" s="5">
        <f>ROUND(2*E147,0)/2</f>
        <v>15601</v>
      </c>
      <c r="G147" s="5">
        <f>+C147-(C$7+F147*C$8)</f>
        <v>-0.13861756600090303</v>
      </c>
      <c r="H147" s="5"/>
      <c r="I147">
        <f>+G147</f>
        <v>-0.13861756600090303</v>
      </c>
      <c r="L147" s="5"/>
      <c r="M147" s="5"/>
      <c r="N147" s="5"/>
      <c r="O147" s="5"/>
      <c r="P147" s="5"/>
      <c r="Q147" s="8">
        <f>+C147-15018.5</f>
        <v>32784.906999999999</v>
      </c>
    </row>
    <row r="148" spans="1:33" x14ac:dyDescent="0.2">
      <c r="A148" s="30" t="s">
        <v>454</v>
      </c>
      <c r="B148" s="32" t="s">
        <v>63</v>
      </c>
      <c r="C148" s="31">
        <v>47804.394999999997</v>
      </c>
      <c r="D148" s="3"/>
      <c r="E148" s="5">
        <f>+(C148-C$7)/C$8</f>
        <v>15602.286264935652</v>
      </c>
      <c r="F148" s="5">
        <f>ROUND(2*E148,0)/2</f>
        <v>15602.5</v>
      </c>
      <c r="G148" s="5">
        <f>+C148-(C$7+F148*C$8)</f>
        <v>-0.14113951500621624</v>
      </c>
      <c r="H148" s="5"/>
      <c r="I148">
        <f>+G148</f>
        <v>-0.14113951500621624</v>
      </c>
      <c r="L148" s="5"/>
      <c r="M148" s="5"/>
      <c r="N148" s="5"/>
      <c r="O148" s="5"/>
      <c r="P148" s="5"/>
      <c r="Q148" s="8">
        <f>+C148-15018.5</f>
        <v>32785.894999999997</v>
      </c>
    </row>
    <row r="149" spans="1:33" x14ac:dyDescent="0.2">
      <c r="A149" t="s">
        <v>52</v>
      </c>
      <c r="B149" s="2" t="s">
        <v>47</v>
      </c>
      <c r="C149" s="3">
        <v>47822.38</v>
      </c>
      <c r="D149" s="3"/>
      <c r="E149">
        <f>+(C149-C$7)/C$8</f>
        <v>15629.521905728101</v>
      </c>
      <c r="F149">
        <f>ROUND(2*E149,0)/2</f>
        <v>15629.5</v>
      </c>
      <c r="G149">
        <f>+C149-(C$7+F149*C$8)</f>
        <v>1.4465402993664611E-2</v>
      </c>
      <c r="I149">
        <f>+G149</f>
        <v>1.4465402993664611E-2</v>
      </c>
      <c r="Q149" s="1">
        <f>+C149-15018.5</f>
        <v>32803.879999999997</v>
      </c>
      <c r="AB149" t="s">
        <v>32</v>
      </c>
      <c r="AC149">
        <v>7</v>
      </c>
      <c r="AE149" t="s">
        <v>31</v>
      </c>
      <c r="AG149" t="s">
        <v>30</v>
      </c>
    </row>
    <row r="150" spans="1:33" x14ac:dyDescent="0.2">
      <c r="A150" t="s">
        <v>52</v>
      </c>
      <c r="B150" s="2" t="s">
        <v>47</v>
      </c>
      <c r="C150" s="3">
        <v>47824.358999999997</v>
      </c>
      <c r="D150" s="3"/>
      <c r="E150">
        <f>+(C150-C$7)/C$8</f>
        <v>15632.518810544794</v>
      </c>
      <c r="F150">
        <f>ROUND(2*E150,0)/2</f>
        <v>15632.5</v>
      </c>
      <c r="G150">
        <f>+C150-(C$7+F150*C$8)</f>
        <v>1.2421504994563293E-2</v>
      </c>
      <c r="I150">
        <f>+G150</f>
        <v>1.2421504994563293E-2</v>
      </c>
      <c r="Q150" s="1">
        <f>+C150-15018.5</f>
        <v>32805.858999999997</v>
      </c>
      <c r="AB150" t="s">
        <v>32</v>
      </c>
      <c r="AC150">
        <v>7</v>
      </c>
      <c r="AE150" t="s">
        <v>31</v>
      </c>
      <c r="AG150" t="s">
        <v>30</v>
      </c>
    </row>
    <row r="151" spans="1:33" x14ac:dyDescent="0.2">
      <c r="A151" t="s">
        <v>52</v>
      </c>
      <c r="B151" s="2"/>
      <c r="C151" s="3">
        <v>47870.239999999998</v>
      </c>
      <c r="D151" s="3"/>
      <c r="E151">
        <f>+(C151-C$7)/C$8</f>
        <v>15701.998845863025</v>
      </c>
      <c r="F151">
        <f>ROUND(2*E151,0)/2</f>
        <v>15702</v>
      </c>
      <c r="G151">
        <f>+C151-(C$7+F151*C$8)</f>
        <v>-7.6213200372876599E-4</v>
      </c>
      <c r="I151">
        <f>+G151</f>
        <v>-7.6213200372876599E-4</v>
      </c>
      <c r="Q151" s="1">
        <f>+C151-15018.5</f>
        <v>32851.74</v>
      </c>
      <c r="AB151" t="s">
        <v>32</v>
      </c>
      <c r="AG151" t="s">
        <v>38</v>
      </c>
    </row>
    <row r="152" spans="1:33" x14ac:dyDescent="0.2">
      <c r="A152" t="s">
        <v>53</v>
      </c>
      <c r="B152" s="2" t="s">
        <v>47</v>
      </c>
      <c r="C152" s="3">
        <v>48061.411</v>
      </c>
      <c r="D152" s="3"/>
      <c r="E152">
        <f>+(C152-C$7)/C$8</f>
        <v>15991.499245414498</v>
      </c>
      <c r="F152">
        <f>ROUND(2*E152,0)/2</f>
        <v>15991.5</v>
      </c>
      <c r="G152">
        <f>+C152-(C$7+F152*C$8)</f>
        <v>-4.9828900228021666E-4</v>
      </c>
      <c r="I152">
        <f>+G152</f>
        <v>-4.9828900228021666E-4</v>
      </c>
      <c r="Q152" s="1">
        <f>+C152-15018.5</f>
        <v>33042.911</v>
      </c>
      <c r="AB152" t="s">
        <v>32</v>
      </c>
      <c r="AC152">
        <v>10</v>
      </c>
      <c r="AE152" t="s">
        <v>31</v>
      </c>
      <c r="AG152" t="s">
        <v>30</v>
      </c>
    </row>
    <row r="153" spans="1:33" x14ac:dyDescent="0.2">
      <c r="A153" t="s">
        <v>54</v>
      </c>
      <c r="B153" s="2" t="s">
        <v>47</v>
      </c>
      <c r="C153" s="3">
        <v>48084.536</v>
      </c>
      <c r="D153" s="3"/>
      <c r="E153">
        <f>+(C153-C$7)/C$8</f>
        <v>16026.518661223525</v>
      </c>
      <c r="F153">
        <f>ROUND(2*E153,0)/2</f>
        <v>16026.5</v>
      </c>
      <c r="G153">
        <f>+C153-(C$7+F153*C$8)</f>
        <v>1.232290099869715E-2</v>
      </c>
      <c r="I153">
        <f>+G153</f>
        <v>1.232290099869715E-2</v>
      </c>
      <c r="Q153" s="1">
        <f>+C153-15018.5</f>
        <v>33066.036</v>
      </c>
      <c r="AB153" t="s">
        <v>32</v>
      </c>
      <c r="AC153">
        <v>6</v>
      </c>
      <c r="AE153" t="s">
        <v>31</v>
      </c>
      <c r="AG153" t="s">
        <v>30</v>
      </c>
    </row>
    <row r="154" spans="1:33" x14ac:dyDescent="0.2">
      <c r="A154" t="s">
        <v>54</v>
      </c>
      <c r="B154" s="2"/>
      <c r="C154" s="3">
        <v>48091.459000000003</v>
      </c>
      <c r="D154" s="3"/>
      <c r="E154">
        <f>+(C154-C$7)/C$8</f>
        <v>16037.002527846054</v>
      </c>
      <c r="F154">
        <f>ROUND(2*E154,0)/2</f>
        <v>16037</v>
      </c>
      <c r="G154">
        <f>+C154-(C$7+F154*C$8)</f>
        <v>1.6692580029484816E-3</v>
      </c>
      <c r="I154">
        <f>+G154</f>
        <v>1.6692580029484816E-3</v>
      </c>
      <c r="Q154" s="1">
        <f>+C154-15018.5</f>
        <v>33072.959000000003</v>
      </c>
      <c r="AB154" t="s">
        <v>32</v>
      </c>
      <c r="AC154">
        <v>6</v>
      </c>
      <c r="AE154" t="s">
        <v>31</v>
      </c>
      <c r="AG154" t="s">
        <v>30</v>
      </c>
    </row>
    <row r="155" spans="1:33" x14ac:dyDescent="0.2">
      <c r="A155" t="s">
        <v>54</v>
      </c>
      <c r="B155" s="2" t="s">
        <v>47</v>
      </c>
      <c r="C155" s="3">
        <v>48123.506000000001</v>
      </c>
      <c r="D155" s="3"/>
      <c r="E155">
        <f>+(C155-C$7)/C$8</f>
        <v>16085.533002156622</v>
      </c>
      <c r="F155">
        <f>ROUND(2*E155,0)/2</f>
        <v>16085.5</v>
      </c>
      <c r="G155">
        <f>+C155-(C$7+F155*C$8)</f>
        <v>2.1792906998598482E-2</v>
      </c>
      <c r="I155">
        <f>+G155</f>
        <v>2.1792906998598482E-2</v>
      </c>
      <c r="Q155" s="1">
        <f>+C155-15018.5</f>
        <v>33105.006000000001</v>
      </c>
      <c r="AB155" t="s">
        <v>32</v>
      </c>
      <c r="AC155">
        <v>6</v>
      </c>
      <c r="AE155" t="s">
        <v>33</v>
      </c>
      <c r="AG155" t="s">
        <v>30</v>
      </c>
    </row>
    <row r="156" spans="1:33" x14ac:dyDescent="0.2">
      <c r="A156" t="s">
        <v>54</v>
      </c>
      <c r="B156" s="2" t="s">
        <v>47</v>
      </c>
      <c r="C156" s="3">
        <v>48143.313999999998</v>
      </c>
      <c r="D156" s="3"/>
      <c r="E156">
        <f>+(C156-C$7)/C$8</f>
        <v>16115.529308679656</v>
      </c>
      <c r="F156">
        <f>ROUND(2*E156,0)/2</f>
        <v>16115.5</v>
      </c>
      <c r="G156">
        <f>+C156-(C$7+F156*C$8)</f>
        <v>1.9353926996700466E-2</v>
      </c>
      <c r="I156">
        <f>+G156</f>
        <v>1.9353926996700466E-2</v>
      </c>
      <c r="Q156" s="1">
        <f>+C156-15018.5</f>
        <v>33124.813999999998</v>
      </c>
      <c r="AB156" t="s">
        <v>32</v>
      </c>
      <c r="AC156">
        <v>8</v>
      </c>
      <c r="AE156" t="s">
        <v>31</v>
      </c>
      <c r="AG156" t="s">
        <v>30</v>
      </c>
    </row>
    <row r="157" spans="1:33" x14ac:dyDescent="0.2">
      <c r="A157" t="s">
        <v>54</v>
      </c>
      <c r="B157" s="2"/>
      <c r="C157" s="3">
        <v>48167.39</v>
      </c>
      <c r="D157" s="3"/>
      <c r="E157">
        <f>+(C157-C$7)/C$8</f>
        <v>16151.988874302064</v>
      </c>
      <c r="F157">
        <f>ROUND(2*E157,0)/2</f>
        <v>16152</v>
      </c>
      <c r="G157">
        <f>+C157-(C$7+F157*C$8)</f>
        <v>-7.3468320042593405E-3</v>
      </c>
      <c r="I157">
        <f>+G157</f>
        <v>-7.3468320042593405E-3</v>
      </c>
      <c r="Q157" s="1">
        <f>+C157-15018.5</f>
        <v>33148.89</v>
      </c>
      <c r="AB157" t="s">
        <v>32</v>
      </c>
      <c r="AG157" t="s">
        <v>38</v>
      </c>
    </row>
    <row r="158" spans="1:33" x14ac:dyDescent="0.2">
      <c r="A158" t="s">
        <v>54</v>
      </c>
      <c r="B158" s="2" t="s">
        <v>47</v>
      </c>
      <c r="C158" s="3">
        <v>48170.381999999998</v>
      </c>
      <c r="D158" s="3"/>
      <c r="E158">
        <f>+(C158-C$7)/C$8</f>
        <v>16156.519818825331</v>
      </c>
      <c r="F158">
        <f>ROUND(2*E158,0)/2</f>
        <v>16156.5</v>
      </c>
      <c r="G158">
        <f>+C158-(C$7+F158*C$8)</f>
        <v>1.3087320992781315E-2</v>
      </c>
      <c r="I158">
        <f>+G158</f>
        <v>1.3087320992781315E-2</v>
      </c>
      <c r="Q158" s="1">
        <f>+C158-15018.5</f>
        <v>33151.881999999998</v>
      </c>
      <c r="AB158" t="s">
        <v>32</v>
      </c>
      <c r="AC158">
        <v>14</v>
      </c>
      <c r="AE158" t="s">
        <v>33</v>
      </c>
      <c r="AG158" t="s">
        <v>30</v>
      </c>
    </row>
    <row r="159" spans="1:33" x14ac:dyDescent="0.2">
      <c r="A159" t="s">
        <v>54</v>
      </c>
      <c r="B159" s="2" t="s">
        <v>47</v>
      </c>
      <c r="C159" s="3">
        <v>48178.298000000003</v>
      </c>
      <c r="D159" s="3"/>
      <c r="E159">
        <f>+(C159-C$7)/C$8</f>
        <v>16168.507438092116</v>
      </c>
      <c r="F159">
        <f>ROUND(2*E159,0)/2</f>
        <v>16168.5</v>
      </c>
      <c r="G159">
        <f>+C159-(C$7+F159*C$8)</f>
        <v>4.9117289963760413E-3</v>
      </c>
      <c r="I159">
        <f>+G159</f>
        <v>4.9117289963760413E-3</v>
      </c>
      <c r="Q159" s="1">
        <f>+C159-15018.5</f>
        <v>33159.798000000003</v>
      </c>
      <c r="AB159" t="s">
        <v>32</v>
      </c>
      <c r="AC159">
        <v>10</v>
      </c>
      <c r="AE159" t="s">
        <v>31</v>
      </c>
      <c r="AG159" t="s">
        <v>30</v>
      </c>
    </row>
    <row r="160" spans="1:33" x14ac:dyDescent="0.2">
      <c r="A160" t="s">
        <v>55</v>
      </c>
      <c r="B160" s="2"/>
      <c r="C160" s="3">
        <v>48406.461000000003</v>
      </c>
      <c r="D160" s="3">
        <v>4.0000000000000001E-3</v>
      </c>
      <c r="E160">
        <f>+(C160-C$7)/C$8</f>
        <v>16514.026788113104</v>
      </c>
      <c r="F160">
        <f>ROUND(2*E160,0)/2</f>
        <v>16514</v>
      </c>
      <c r="G160">
        <f>+C160-(C$7+F160*C$8)</f>
        <v>1.7689476000668947E-2</v>
      </c>
      <c r="I160">
        <f>+G160</f>
        <v>1.7689476000668947E-2</v>
      </c>
      <c r="Q160" s="1">
        <f>+C160-15018.5</f>
        <v>33387.961000000003</v>
      </c>
      <c r="AB160" t="s">
        <v>32</v>
      </c>
      <c r="AG160" t="s">
        <v>38</v>
      </c>
    </row>
    <row r="161" spans="1:33" x14ac:dyDescent="0.2">
      <c r="A161" t="s">
        <v>55</v>
      </c>
      <c r="B161" s="2" t="s">
        <v>47</v>
      </c>
      <c r="C161" s="3">
        <v>48438.464</v>
      </c>
      <c r="D161" s="3">
        <v>2E-3</v>
      </c>
      <c r="E161">
        <f>+(C161-C$7)/C$8</f>
        <v>16562.490630886561</v>
      </c>
      <c r="F161">
        <f>ROUND(2*E161,0)/2</f>
        <v>16562.5</v>
      </c>
      <c r="G161">
        <f>+C161-(C$7+F161*C$8)</f>
        <v>-6.186874998093117E-3</v>
      </c>
      <c r="I161">
        <f>+G161</f>
        <v>-6.186874998093117E-3</v>
      </c>
      <c r="Q161" s="1">
        <f>+C161-15018.5</f>
        <v>33419.964</v>
      </c>
      <c r="AB161" t="s">
        <v>32</v>
      </c>
      <c r="AC161">
        <v>8</v>
      </c>
      <c r="AE161" t="s">
        <v>34</v>
      </c>
      <c r="AG161" t="s">
        <v>30</v>
      </c>
    </row>
    <row r="162" spans="1:33" x14ac:dyDescent="0.2">
      <c r="A162" t="s">
        <v>55</v>
      </c>
      <c r="B162" s="2"/>
      <c r="C162" s="3">
        <v>48441.453999999998</v>
      </c>
      <c r="D162" s="3">
        <v>6.0000000000000001E-3</v>
      </c>
      <c r="E162">
        <f>+(C162-C$7)/C$8</f>
        <v>16567.018546703595</v>
      </c>
      <c r="F162">
        <f>ROUND(2*E162,0)/2</f>
        <v>16567</v>
      </c>
      <c r="G162">
        <f>+C162-(C$7+F162*C$8)</f>
        <v>1.2247277991264127E-2</v>
      </c>
      <c r="I162">
        <f>+G162</f>
        <v>1.2247277991264127E-2</v>
      </c>
      <c r="Q162" s="1">
        <f>+C162-15018.5</f>
        <v>33422.953999999998</v>
      </c>
      <c r="AC162">
        <v>13</v>
      </c>
      <c r="AE162" t="s">
        <v>35</v>
      </c>
      <c r="AG162" t="s">
        <v>36</v>
      </c>
    </row>
    <row r="163" spans="1:33" x14ac:dyDescent="0.2">
      <c r="A163" t="s">
        <v>55</v>
      </c>
      <c r="B163" s="2"/>
      <c r="C163" s="3">
        <v>48447.392</v>
      </c>
      <c r="D163" s="3">
        <v>5.0000000000000001E-3</v>
      </c>
      <c r="E163">
        <f>+(C163-C$7)/C$8</f>
        <v>16576.010775506798</v>
      </c>
      <c r="F163">
        <f>ROUND(2*E163,0)/2</f>
        <v>16576</v>
      </c>
      <c r="G163">
        <f>+C163-(C$7+F163*C$8)</f>
        <v>7.1155839978018776E-3</v>
      </c>
      <c r="I163">
        <f>+G163</f>
        <v>7.1155839978018776E-3</v>
      </c>
      <c r="Q163" s="1">
        <f>+C163-15018.5</f>
        <v>33428.892</v>
      </c>
      <c r="AB163" t="s">
        <v>32</v>
      </c>
      <c r="AG163" t="s">
        <v>38</v>
      </c>
    </row>
    <row r="164" spans="1:33" x14ac:dyDescent="0.2">
      <c r="A164" t="s">
        <v>55</v>
      </c>
      <c r="B164" s="2"/>
      <c r="C164" s="3">
        <v>48480.404000000002</v>
      </c>
      <c r="D164" s="3">
        <v>5.0000000000000001E-3</v>
      </c>
      <c r="E164">
        <f>+(C164-C$7)/C$8</f>
        <v>16626.002600574375</v>
      </c>
      <c r="F164">
        <f>ROUND(2*E164,0)/2</f>
        <v>16626</v>
      </c>
      <c r="G164">
        <f>+C164-(C$7+F164*C$8)</f>
        <v>1.7172840016428381E-3</v>
      </c>
      <c r="I164">
        <f>+G164</f>
        <v>1.7172840016428381E-3</v>
      </c>
      <c r="Q164" s="1">
        <f>+C164-15018.5</f>
        <v>33461.904000000002</v>
      </c>
    </row>
    <row r="165" spans="1:33" x14ac:dyDescent="0.2">
      <c r="A165" t="s">
        <v>55</v>
      </c>
      <c r="B165" s="2"/>
      <c r="C165" s="3">
        <v>48484.394999999997</v>
      </c>
      <c r="D165" s="3">
        <v>5.0000000000000001E-3</v>
      </c>
      <c r="E165">
        <f>+(C165-C$7)/C$8</f>
        <v>16632.046383860587</v>
      </c>
      <c r="F165">
        <f>ROUND(2*E165,0)/2</f>
        <v>16632</v>
      </c>
      <c r="G165">
        <f>+C165-(C$7+F165*C$8)</f>
        <v>3.0629487991973292E-2</v>
      </c>
      <c r="I165">
        <f>+G165</f>
        <v>3.0629487991973292E-2</v>
      </c>
      <c r="Q165" s="1">
        <f>+C165-15018.5</f>
        <v>33465.894999999997</v>
      </c>
      <c r="AB165" t="s">
        <v>32</v>
      </c>
      <c r="AC165">
        <v>6</v>
      </c>
      <c r="AE165" t="s">
        <v>31</v>
      </c>
      <c r="AG165" t="s">
        <v>30</v>
      </c>
    </row>
    <row r="166" spans="1:33" x14ac:dyDescent="0.2">
      <c r="A166" t="s">
        <v>55</v>
      </c>
      <c r="B166" s="2" t="s">
        <v>47</v>
      </c>
      <c r="C166" s="3">
        <v>48489.366999999998</v>
      </c>
      <c r="D166" s="3">
        <v>5.0000000000000001E-3</v>
      </c>
      <c r="E166">
        <f>+(C166-C$7)/C$8</f>
        <v>16639.57574755367</v>
      </c>
      <c r="F166">
        <f>ROUND(2*E166,0)/2</f>
        <v>16639.5</v>
      </c>
      <c r="G166">
        <f>+C166-(C$7+F166*C$8)</f>
        <v>5.0019742993754335E-2</v>
      </c>
      <c r="I166">
        <f>+G166</f>
        <v>5.0019742993754335E-2</v>
      </c>
      <c r="Q166" s="1">
        <f>+C166-15018.5</f>
        <v>33470.866999999998</v>
      </c>
      <c r="AC166">
        <v>7</v>
      </c>
      <c r="AE166" t="s">
        <v>35</v>
      </c>
      <c r="AG166" t="s">
        <v>36</v>
      </c>
    </row>
    <row r="167" spans="1:33" x14ac:dyDescent="0.2">
      <c r="A167" t="s">
        <v>55</v>
      </c>
      <c r="B167" s="2"/>
      <c r="C167" s="3">
        <v>48490.338000000003</v>
      </c>
      <c r="D167" s="3">
        <v>6.0000000000000001E-3</v>
      </c>
      <c r="E167">
        <f>+(C167-C$7)/C$8</f>
        <v>16641.046184429379</v>
      </c>
      <c r="F167">
        <f>ROUND(2*E167,0)/2</f>
        <v>16641</v>
      </c>
      <c r="G167">
        <f>+C167-(C$7+F167*C$8)</f>
        <v>3.0497794003167655E-2</v>
      </c>
      <c r="I167">
        <f>+G167</f>
        <v>3.0497794003167655E-2</v>
      </c>
      <c r="Q167" s="1">
        <f>+C167-15018.5</f>
        <v>33471.838000000003</v>
      </c>
      <c r="AB167" t="s">
        <v>32</v>
      </c>
      <c r="AC167">
        <v>14</v>
      </c>
      <c r="AE167" t="s">
        <v>33</v>
      </c>
      <c r="AG167" t="s">
        <v>30</v>
      </c>
    </row>
    <row r="168" spans="1:33" x14ac:dyDescent="0.2">
      <c r="A168" s="30" t="s">
        <v>510</v>
      </c>
      <c r="B168" s="32" t="s">
        <v>63</v>
      </c>
      <c r="C168" s="31">
        <v>48497.436999999998</v>
      </c>
      <c r="D168" s="3"/>
      <c r="E168" s="5">
        <f>+(C168-C$7)/C$8</f>
        <v>16651.796577200323</v>
      </c>
      <c r="F168" s="5">
        <f>ROUND(2*E168,0)/2</f>
        <v>16652</v>
      </c>
      <c r="G168" s="5">
        <f>+C168-(C$7+F168*C$8)</f>
        <v>-0.13432983200618764</v>
      </c>
      <c r="H168" s="5"/>
      <c r="I168" s="5"/>
      <c r="J168" s="5">
        <f>+G168</f>
        <v>-0.13432983200618764</v>
      </c>
      <c r="M168" s="5"/>
      <c r="N168" s="5"/>
      <c r="O168" s="5">
        <f ca="1">+C$11+C$12*$F168</f>
        <v>-0.14635726075122424</v>
      </c>
      <c r="P168" s="5"/>
      <c r="Q168" s="8">
        <f>+C168-15018.5</f>
        <v>33478.936999999998</v>
      </c>
    </row>
    <row r="169" spans="1:33" x14ac:dyDescent="0.2">
      <c r="A169" s="30" t="s">
        <v>510</v>
      </c>
      <c r="B169" s="32" t="s">
        <v>63</v>
      </c>
      <c r="C169" s="31">
        <v>48501.405200000001</v>
      </c>
      <c r="D169" s="3"/>
      <c r="E169" s="5">
        <f>+(C169-C$7)/C$8</f>
        <v>16657.805833235503</v>
      </c>
      <c r="F169" s="5">
        <f>ROUND(2*E169,0)/2</f>
        <v>16658</v>
      </c>
      <c r="G169" s="5">
        <f>+C169-(C$7+F169*C$8)</f>
        <v>-0.12821762800012948</v>
      </c>
      <c r="H169" s="5"/>
      <c r="I169" s="5"/>
      <c r="J169" s="5">
        <f>+G169</f>
        <v>-0.12821762800012948</v>
      </c>
      <c r="M169" s="5"/>
      <c r="N169" s="5"/>
      <c r="O169" s="5">
        <f ca="1">+C$11+C$12*$F169</f>
        <v>-0.1462531149251422</v>
      </c>
      <c r="P169" s="5"/>
      <c r="Q169" s="8">
        <f>+C169-15018.5</f>
        <v>33482.905200000001</v>
      </c>
    </row>
    <row r="170" spans="1:33" x14ac:dyDescent="0.2">
      <c r="A170" s="30" t="s">
        <v>510</v>
      </c>
      <c r="B170" s="32" t="s">
        <v>63</v>
      </c>
      <c r="C170" s="31">
        <v>48501.406499999997</v>
      </c>
      <c r="D170" s="3"/>
      <c r="E170" s="5">
        <f>+(C170-C$7)/C$8</f>
        <v>16657.807801894545</v>
      </c>
      <c r="F170" s="5">
        <f>ROUND(2*E170,0)/2</f>
        <v>16658</v>
      </c>
      <c r="G170" s="5">
        <f>+C170-(C$7+F170*C$8)</f>
        <v>-0.12691762800386641</v>
      </c>
      <c r="H170" s="5"/>
      <c r="I170" s="5"/>
      <c r="J170" s="5">
        <f>+G170</f>
        <v>-0.12691762800386641</v>
      </c>
      <c r="M170" s="5"/>
      <c r="N170" s="5"/>
      <c r="O170" s="5">
        <f ca="1">+C$11+C$12*$F170</f>
        <v>-0.1462531149251422</v>
      </c>
      <c r="P170" s="5"/>
      <c r="Q170" s="8">
        <f>+C170-15018.5</f>
        <v>33482.906499999997</v>
      </c>
    </row>
    <row r="171" spans="1:33" s="5" customFormat="1" x14ac:dyDescent="0.2">
      <c r="A171" s="5" t="s">
        <v>56</v>
      </c>
      <c r="B171" s="6" t="s">
        <v>47</v>
      </c>
      <c r="C171" s="7">
        <v>48539.402000000002</v>
      </c>
      <c r="D171" s="7">
        <v>7.0000000000000001E-3</v>
      </c>
      <c r="E171" s="5">
        <f>+(C171-C$7)/C$8</f>
        <v>16715.346405716042</v>
      </c>
      <c r="F171" s="5">
        <f>ROUND(2*E171,0)/2</f>
        <v>16715.5</v>
      </c>
      <c r="G171" s="5">
        <f>+C171-(C$7+F171*C$8)</f>
        <v>-0.10142567299772054</v>
      </c>
      <c r="I171" s="5">
        <f>+G171</f>
        <v>-0.10142567299772054</v>
      </c>
      <c r="Q171" s="8">
        <f>+C171-15018.5</f>
        <v>33520.902000000002</v>
      </c>
      <c r="AC171" s="5">
        <v>9</v>
      </c>
      <c r="AE171" s="5" t="s">
        <v>37</v>
      </c>
      <c r="AG171" s="5" t="s">
        <v>36</v>
      </c>
    </row>
    <row r="172" spans="1:33" s="5" customFormat="1" x14ac:dyDescent="0.2">
      <c r="A172" s="5" t="s">
        <v>56</v>
      </c>
      <c r="B172" s="6"/>
      <c r="C172" s="7">
        <v>48546.322999999997</v>
      </c>
      <c r="D172" s="7">
        <v>5.0000000000000001E-3</v>
      </c>
      <c r="E172" s="5">
        <f>+(C172-C$7)/C$8</f>
        <v>16725.827243632328</v>
      </c>
      <c r="F172" s="5">
        <f>ROUND(2*E172,0)/2</f>
        <v>16726</v>
      </c>
      <c r="G172" s="5">
        <f>+C172-(C$7+F172*C$8)</f>
        <v>-0.11407931600842858</v>
      </c>
      <c r="I172" s="5">
        <f>+G172</f>
        <v>-0.11407931600842858</v>
      </c>
      <c r="Q172" s="8">
        <f>+C172-15018.5</f>
        <v>33527.822999999997</v>
      </c>
      <c r="AB172" s="5" t="s">
        <v>32</v>
      </c>
      <c r="AG172" s="5" t="s">
        <v>38</v>
      </c>
    </row>
    <row r="173" spans="1:33" s="5" customFormat="1" x14ac:dyDescent="0.2">
      <c r="A173" s="5" t="s">
        <v>56</v>
      </c>
      <c r="B173" s="6"/>
      <c r="C173" s="7">
        <v>48548.307000000001</v>
      </c>
      <c r="D173" s="7">
        <v>4.0000000000000001E-3</v>
      </c>
      <c r="E173" s="5">
        <f>+(C173-C$7)/C$8</f>
        <v>16728.83172021461</v>
      </c>
      <c r="F173" s="5">
        <f>ROUND(2*E173,0)/2</f>
        <v>16729</v>
      </c>
      <c r="G173" s="5">
        <f>+C173-(C$7+F173*C$8)</f>
        <v>-0.11112321400287328</v>
      </c>
      <c r="I173" s="5">
        <f>+G173</f>
        <v>-0.11112321400287328</v>
      </c>
      <c r="Q173" s="8">
        <f>+C173-15018.5</f>
        <v>33529.807000000001</v>
      </c>
      <c r="AB173" s="5" t="s">
        <v>32</v>
      </c>
      <c r="AC173" s="5">
        <v>5</v>
      </c>
      <c r="AE173" s="5" t="s">
        <v>31</v>
      </c>
      <c r="AG173" s="5" t="s">
        <v>30</v>
      </c>
    </row>
    <row r="174" spans="1:33" x14ac:dyDescent="0.2">
      <c r="A174" s="30" t="s">
        <v>534</v>
      </c>
      <c r="B174" s="32" t="s">
        <v>63</v>
      </c>
      <c r="C174" s="31">
        <v>48771.497000000003</v>
      </c>
      <c r="D174" s="3"/>
      <c r="E174" s="5">
        <f>+(C174-C$7)/C$8</f>
        <v>17066.820192189403</v>
      </c>
      <c r="F174" s="5">
        <f>ROUND(2*E174,0)/2</f>
        <v>17067</v>
      </c>
      <c r="G174" s="5">
        <f>+C174-(C$7+F174*C$8)</f>
        <v>-0.11873572199692717</v>
      </c>
      <c r="H174" s="5"/>
      <c r="I174" s="5">
        <f>+G174</f>
        <v>-0.11873572199692717</v>
      </c>
      <c r="L174" s="5"/>
      <c r="M174" s="5"/>
      <c r="N174" s="5"/>
      <c r="O174" s="5">
        <f ca="1">+C$11+C$12*$F174</f>
        <v>-0.13915384111388546</v>
      </c>
      <c r="P174" s="5"/>
      <c r="Q174" s="8">
        <f>+C174-15018.5</f>
        <v>33752.997000000003</v>
      </c>
    </row>
    <row r="175" spans="1:33" s="5" customFormat="1" x14ac:dyDescent="0.2">
      <c r="A175" s="5" t="s">
        <v>57</v>
      </c>
      <c r="B175" s="6"/>
      <c r="C175" s="7">
        <v>48802.44</v>
      </c>
      <c r="D175" s="7">
        <v>5.0000000000000001E-3</v>
      </c>
      <c r="E175" s="5">
        <f>+(C175-C$7)/C$8</f>
        <v>17113.678820659832</v>
      </c>
      <c r="F175" s="5">
        <f>ROUND(2*E175,0)/2</f>
        <v>17113.5</v>
      </c>
      <c r="G175" s="5">
        <f>+C175-(C$7+F175*C$8)</f>
        <v>0.11808385900076246</v>
      </c>
      <c r="I175" s="5">
        <f>+G175</f>
        <v>0.11808385900076246</v>
      </c>
      <c r="Q175" s="8">
        <f>+C175-15018.5</f>
        <v>33783.94</v>
      </c>
      <c r="AB175" s="5" t="s">
        <v>32</v>
      </c>
      <c r="AC175" s="5">
        <v>6</v>
      </c>
      <c r="AE175" s="5" t="s">
        <v>31</v>
      </c>
      <c r="AG175" s="5" t="s">
        <v>30</v>
      </c>
    </row>
    <row r="176" spans="1:33" s="5" customFormat="1" x14ac:dyDescent="0.2">
      <c r="A176" s="5" t="s">
        <v>57</v>
      </c>
      <c r="B176" s="6" t="s">
        <v>47</v>
      </c>
      <c r="C176" s="7">
        <v>48803.457000000002</v>
      </c>
      <c r="D176" s="7">
        <v>5.0000000000000001E-3</v>
      </c>
      <c r="E176" s="5">
        <f>+(C176-C$7)/C$8</f>
        <v>17115.218917778871</v>
      </c>
      <c r="F176" s="5">
        <f>ROUND(2*E176,0)/2</f>
        <v>17115</v>
      </c>
      <c r="G176" s="5">
        <f>+C176-(C$7+F176*C$8)</f>
        <v>0.14456190999771934</v>
      </c>
      <c r="I176" s="5">
        <f>+G176</f>
        <v>0.14456190999771934</v>
      </c>
      <c r="Q176" s="8">
        <f>+C176-15018.5</f>
        <v>33784.957000000002</v>
      </c>
      <c r="AB176" s="5" t="s">
        <v>32</v>
      </c>
      <c r="AC176" s="5">
        <v>8</v>
      </c>
      <c r="AE176" s="5" t="s">
        <v>31</v>
      </c>
      <c r="AG176" s="5" t="s">
        <v>30</v>
      </c>
    </row>
    <row r="177" spans="1:33" x14ac:dyDescent="0.2">
      <c r="A177" s="30" t="s">
        <v>545</v>
      </c>
      <c r="B177" s="32" t="s">
        <v>63</v>
      </c>
      <c r="C177" s="31">
        <v>48812.435799999999</v>
      </c>
      <c r="D177" s="3"/>
      <c r="E177" s="5">
        <f>+(C177-C$7)/C$8</f>
        <v>17128.815991537402</v>
      </c>
      <c r="F177" s="5">
        <f>ROUND(2*E177,0)/2</f>
        <v>17129</v>
      </c>
      <c r="G177" s="5">
        <f>+C177-(C$7+F177*C$8)</f>
        <v>-0.12150961400038796</v>
      </c>
      <c r="H177" s="5"/>
      <c r="I177" s="5"/>
      <c r="J177" s="5">
        <f>+G177</f>
        <v>-0.12150961400038796</v>
      </c>
      <c r="M177" s="5"/>
      <c r="N177" s="5"/>
      <c r="O177" s="5">
        <f ca="1">+C$11+C$12*$F177</f>
        <v>-0.13807766757770473</v>
      </c>
      <c r="P177" s="5"/>
      <c r="Q177" s="8">
        <f>+C177-15018.5</f>
        <v>33793.935799999999</v>
      </c>
    </row>
    <row r="178" spans="1:33" x14ac:dyDescent="0.2">
      <c r="A178" s="30" t="s">
        <v>545</v>
      </c>
      <c r="B178" s="32" t="s">
        <v>63</v>
      </c>
      <c r="C178" s="31">
        <v>48812.439100000003</v>
      </c>
      <c r="D178" s="3"/>
      <c r="E178" s="5">
        <f>+(C178-C$7)/C$8</f>
        <v>17128.820988902691</v>
      </c>
      <c r="F178" s="5">
        <f>ROUND(2*E178,0)/2</f>
        <v>17129</v>
      </c>
      <c r="G178" s="5">
        <f>+C178-(C$7+F178*C$8)</f>
        <v>-0.11820961399644148</v>
      </c>
      <c r="H178" s="5"/>
      <c r="I178" s="5"/>
      <c r="J178" s="5">
        <f>+G178</f>
        <v>-0.11820961399644148</v>
      </c>
      <c r="M178" s="5"/>
      <c r="N178" s="5"/>
      <c r="O178" s="5">
        <f ca="1">+C$11+C$12*$F178</f>
        <v>-0.13807766757770473</v>
      </c>
      <c r="P178" s="5"/>
      <c r="Q178" s="8">
        <f>+C178-15018.5</f>
        <v>33793.939100000003</v>
      </c>
    </row>
    <row r="179" spans="1:33" x14ac:dyDescent="0.2">
      <c r="A179" s="30" t="s">
        <v>545</v>
      </c>
      <c r="B179" s="32" t="s">
        <v>63</v>
      </c>
      <c r="C179" s="31">
        <v>48888.388099999996</v>
      </c>
      <c r="D179" s="3"/>
      <c r="E179" s="5">
        <f>+(C179-C$7)/C$8</f>
        <v>17243.834593714786</v>
      </c>
      <c r="F179" s="5">
        <f>ROUND(2*E179,0)/2</f>
        <v>17244</v>
      </c>
      <c r="G179" s="5">
        <f>+C179-(C$7+F179*C$8)</f>
        <v>-0.10922570400725817</v>
      </c>
      <c r="H179" s="5"/>
      <c r="I179" s="5"/>
      <c r="J179" s="5">
        <f>+G179</f>
        <v>-0.10922570400725817</v>
      </c>
      <c r="M179" s="5"/>
      <c r="N179" s="5"/>
      <c r="O179" s="5">
        <f ca="1">+C$11+C$12*$F179</f>
        <v>-0.13608153924446625</v>
      </c>
      <c r="P179" s="5"/>
      <c r="Q179" s="8">
        <f>+C179-15018.5</f>
        <v>33869.888099999996</v>
      </c>
    </row>
    <row r="180" spans="1:33" x14ac:dyDescent="0.2">
      <c r="A180" s="30" t="s">
        <v>534</v>
      </c>
      <c r="B180" s="32" t="s">
        <v>63</v>
      </c>
      <c r="C180" s="31">
        <v>49279.313399999999</v>
      </c>
      <c r="D180" s="3"/>
      <c r="E180" s="5">
        <f>+(C180-C$7)/C$8</f>
        <v>17835.833539918858</v>
      </c>
      <c r="F180" s="5">
        <f>ROUND(2*E180,0)/2</f>
        <v>17836</v>
      </c>
      <c r="G180" s="5">
        <f>+C180-(C$7+F180*C$8)</f>
        <v>-0.10992157600412611</v>
      </c>
      <c r="H180" s="5"/>
      <c r="I180" s="5"/>
      <c r="J180" s="5">
        <f>+G180</f>
        <v>-0.10992157600412611</v>
      </c>
      <c r="M180" s="5"/>
      <c r="N180" s="5"/>
      <c r="O180" s="5">
        <f ca="1">+C$11+C$12*$F180</f>
        <v>-0.12580581773770833</v>
      </c>
      <c r="P180" s="5"/>
      <c r="Q180" s="8">
        <f>+C180-15018.5</f>
        <v>34260.813399999999</v>
      </c>
    </row>
    <row r="181" spans="1:33" s="5" customFormat="1" x14ac:dyDescent="0.2">
      <c r="A181" s="5" t="s">
        <v>58</v>
      </c>
      <c r="B181" s="6"/>
      <c r="C181" s="7">
        <v>49924.489800000003</v>
      </c>
      <c r="D181" s="7">
        <v>8.0000000000000004E-4</v>
      </c>
      <c r="E181" s="5">
        <f>+(C181-C$7)/C$8</f>
        <v>18812.85843167116</v>
      </c>
      <c r="F181" s="5">
        <f>ROUND(2*E181,0)/2</f>
        <v>18813</v>
      </c>
      <c r="G181" s="5">
        <f>+C181-(C$7+F181*C$8)</f>
        <v>-9.3484357996203471E-2</v>
      </c>
      <c r="J181" s="5">
        <f>+G181</f>
        <v>-9.3484357996203471E-2</v>
      </c>
      <c r="O181" s="5">
        <f ca="1">+C$11+C$12*$F181</f>
        <v>-0.10884740572402163</v>
      </c>
      <c r="Q181" s="8">
        <f>+C181-15018.5</f>
        <v>34905.989800000003</v>
      </c>
      <c r="AB181" s="5" t="s">
        <v>32</v>
      </c>
      <c r="AC181" s="5">
        <v>10</v>
      </c>
      <c r="AE181" s="5" t="s">
        <v>33</v>
      </c>
      <c r="AG181" s="5" t="s">
        <v>30</v>
      </c>
    </row>
    <row r="182" spans="1:33" s="5" customFormat="1" x14ac:dyDescent="0.2">
      <c r="A182" s="5" t="s">
        <v>58</v>
      </c>
      <c r="B182" s="6"/>
      <c r="C182" s="7">
        <v>49924.4902</v>
      </c>
      <c r="D182" s="7">
        <v>1.5E-3</v>
      </c>
      <c r="E182" s="5">
        <f>+(C182-C$7)/C$8</f>
        <v>18812.859037412403</v>
      </c>
      <c r="F182" s="5">
        <f>ROUND(2*E182,0)/2</f>
        <v>18813</v>
      </c>
      <c r="G182" s="5">
        <f>+C182-(C$7+F182*C$8)</f>
        <v>-9.3084357999032363E-2</v>
      </c>
      <c r="J182" s="5">
        <f>+G182</f>
        <v>-9.3084357999032363E-2</v>
      </c>
      <c r="O182" s="5">
        <f ca="1">+C$11+C$12*$F182</f>
        <v>-0.10884740572402163</v>
      </c>
      <c r="Q182" s="8">
        <f>+C182-15018.5</f>
        <v>34905.9902</v>
      </c>
      <c r="AC182" s="5">
        <v>13</v>
      </c>
      <c r="AE182" s="5" t="s">
        <v>39</v>
      </c>
      <c r="AG182" s="5" t="s">
        <v>36</v>
      </c>
    </row>
    <row r="183" spans="1:33" s="5" customFormat="1" x14ac:dyDescent="0.2">
      <c r="A183" s="5" t="s">
        <v>58</v>
      </c>
      <c r="B183" s="6" t="s">
        <v>47</v>
      </c>
      <c r="C183" s="7">
        <v>49925.475400000003</v>
      </c>
      <c r="D183" s="7">
        <v>1.1000000000000001E-3</v>
      </c>
      <c r="E183" s="5">
        <f>+(C183-C$7)/C$8</f>
        <v>18814.350978102357</v>
      </c>
      <c r="F183" s="5">
        <f>ROUND(2*E183,0)/2</f>
        <v>18814.5</v>
      </c>
      <c r="G183" s="5">
        <f>+C183-(C$7+F183*C$8)</f>
        <v>-9.840630699909525E-2</v>
      </c>
      <c r="J183" s="5">
        <f>+G183</f>
        <v>-9.840630699909525E-2</v>
      </c>
      <c r="O183" s="5">
        <f ca="1">+C$11+C$12*$F183</f>
        <v>-0.10882136926750113</v>
      </c>
      <c r="Q183" s="8">
        <f>+C183-15018.5</f>
        <v>34906.975400000003</v>
      </c>
      <c r="AC183" s="5">
        <v>8</v>
      </c>
      <c r="AE183" s="5" t="s">
        <v>35</v>
      </c>
      <c r="AG183" s="5" t="s">
        <v>36</v>
      </c>
    </row>
    <row r="184" spans="1:33" s="5" customFormat="1" x14ac:dyDescent="0.2">
      <c r="A184" s="5" t="s">
        <v>58</v>
      </c>
      <c r="B184" s="6" t="s">
        <v>47</v>
      </c>
      <c r="C184" s="7">
        <v>49925.477400000003</v>
      </c>
      <c r="D184" s="7">
        <v>8.0000000000000004E-4</v>
      </c>
      <c r="E184" s="5">
        <f>+(C184-C$7)/C$8</f>
        <v>18814.354006808589</v>
      </c>
      <c r="F184" s="5">
        <f>ROUND(2*E184,0)/2</f>
        <v>18814.5</v>
      </c>
      <c r="G184" s="5">
        <f>+C184-(C$7+F184*C$8)</f>
        <v>-9.6406306998687796E-2</v>
      </c>
      <c r="J184" s="5">
        <f>+G184</f>
        <v>-9.6406306998687796E-2</v>
      </c>
      <c r="O184" s="5">
        <f ca="1">+C$11+C$12*$F184</f>
        <v>-0.10882136926750113</v>
      </c>
      <c r="Q184" s="8">
        <f>+C184-15018.5</f>
        <v>34906.977400000003</v>
      </c>
      <c r="AB184" s="5" t="s">
        <v>32</v>
      </c>
      <c r="AC184" s="5">
        <v>6</v>
      </c>
      <c r="AE184" s="5" t="s">
        <v>31</v>
      </c>
      <c r="AG184" s="5" t="s">
        <v>30</v>
      </c>
    </row>
    <row r="185" spans="1:33" s="5" customFormat="1" x14ac:dyDescent="0.2">
      <c r="A185" s="5" t="s">
        <v>59</v>
      </c>
      <c r="B185" s="6" t="s">
        <v>47</v>
      </c>
      <c r="C185" s="7">
        <v>50279.430500000002</v>
      </c>
      <c r="D185" s="7">
        <v>1.6999999999999999E-3</v>
      </c>
      <c r="E185" s="5">
        <f>+(C185-C$7)/C$8</f>
        <v>19350.363986734836</v>
      </c>
      <c r="F185" s="5">
        <f>ROUND(2*E185,0)/2</f>
        <v>19350.5</v>
      </c>
      <c r="G185" s="5">
        <f>+C185-(C$7+F185*C$8)</f>
        <v>-8.9816082996549085E-2</v>
      </c>
      <c r="J185" s="5">
        <f>+G185</f>
        <v>-8.9816082996549085E-2</v>
      </c>
      <c r="O185" s="5">
        <f ca="1">+C$11+C$12*$F185</f>
        <v>-9.9517675470841893E-2</v>
      </c>
      <c r="Q185" s="8">
        <f>+C185-15018.5</f>
        <v>35260.930500000002</v>
      </c>
      <c r="AC185" s="5">
        <v>13</v>
      </c>
      <c r="AE185" s="5" t="s">
        <v>35</v>
      </c>
      <c r="AG185" s="5" t="s">
        <v>36</v>
      </c>
    </row>
    <row r="186" spans="1:33" s="5" customFormat="1" x14ac:dyDescent="0.2">
      <c r="A186" s="5" t="s">
        <v>59</v>
      </c>
      <c r="B186" s="6" t="s">
        <v>47</v>
      </c>
      <c r="C186" s="7">
        <v>50279.434600000001</v>
      </c>
      <c r="D186" s="7">
        <v>1.6999999999999999E-3</v>
      </c>
      <c r="E186" s="5">
        <f>+(C186-C$7)/C$8</f>
        <v>19350.370195582611</v>
      </c>
      <c r="F186" s="5">
        <f>ROUND(2*E186,0)/2</f>
        <v>19350.5</v>
      </c>
      <c r="G186" s="5">
        <f>+C186-(C$7+F186*C$8)</f>
        <v>-8.571608299826039E-2</v>
      </c>
      <c r="J186" s="5">
        <f>+G186</f>
        <v>-8.571608299826039E-2</v>
      </c>
      <c r="O186" s="5">
        <f ca="1">+C$11+C$12*$F186</f>
        <v>-9.9517675470841893E-2</v>
      </c>
      <c r="Q186" s="8">
        <f>+C186-15018.5</f>
        <v>35260.934600000001</v>
      </c>
      <c r="AB186" s="5" t="s">
        <v>32</v>
      </c>
      <c r="AC186" s="5">
        <v>9</v>
      </c>
      <c r="AE186" s="5" t="s">
        <v>31</v>
      </c>
      <c r="AG186" s="5" t="s">
        <v>30</v>
      </c>
    </row>
    <row r="187" spans="1:33" s="5" customFormat="1" x14ac:dyDescent="0.2">
      <c r="A187" s="9" t="s">
        <v>60</v>
      </c>
      <c r="B187" s="10" t="s">
        <v>47</v>
      </c>
      <c r="C187" s="9">
        <v>50709.325299999997</v>
      </c>
      <c r="D187" s="9">
        <v>5.9999999999999995E-4</v>
      </c>
      <c r="E187" s="5">
        <f>+(C187-C$7)/C$8</f>
        <v>20001.376516695433</v>
      </c>
      <c r="F187" s="5">
        <f>ROUND(2*E187,0)/2</f>
        <v>20001.5</v>
      </c>
      <c r="G187" s="5">
        <f>+C187-(C$7+F187*C$8)</f>
        <v>-8.1541949009988457E-2</v>
      </c>
      <c r="J187" s="5">
        <f>+G187</f>
        <v>-8.1541949009988457E-2</v>
      </c>
      <c r="O187" s="5">
        <f ca="1">+C$11+C$12*$F187</f>
        <v>-8.821785334094423E-2</v>
      </c>
      <c r="Q187" s="8">
        <f>+C187-15018.5</f>
        <v>35690.825299999997</v>
      </c>
      <c r="AB187" s="5" t="s">
        <v>32</v>
      </c>
      <c r="AG187" s="5" t="s">
        <v>38</v>
      </c>
    </row>
    <row r="188" spans="1:33" s="5" customFormat="1" x14ac:dyDescent="0.2">
      <c r="A188" s="5" t="s">
        <v>60</v>
      </c>
      <c r="B188" s="6"/>
      <c r="C188" s="7">
        <v>50716.379399999998</v>
      </c>
      <c r="D188" s="7">
        <v>5.9999999999999995E-4</v>
      </c>
      <c r="E188" s="5">
        <f>+(C188-C$7)/C$8</f>
        <v>20012.058915011476</v>
      </c>
      <c r="F188" s="5">
        <f>ROUND(2*E188,0)/2</f>
        <v>20012</v>
      </c>
      <c r="O188" s="5">
        <f ca="1">+C$11+C$12*$F188</f>
        <v>-8.8035598145300709E-2</v>
      </c>
      <c r="Q188" s="8">
        <f>+C188-15018.5</f>
        <v>35697.879399999998</v>
      </c>
      <c r="R188" s="4"/>
      <c r="AB188" s="5" t="s">
        <v>32</v>
      </c>
      <c r="AC188" s="5">
        <v>8</v>
      </c>
      <c r="AE188" s="5" t="s">
        <v>31</v>
      </c>
      <c r="AG188" s="5" t="s">
        <v>30</v>
      </c>
    </row>
    <row r="189" spans="1:33" x14ac:dyDescent="0.2">
      <c r="A189" s="30" t="s">
        <v>585</v>
      </c>
      <c r="B189" s="32" t="s">
        <v>63</v>
      </c>
      <c r="C189" s="31">
        <v>52748.2111</v>
      </c>
      <c r="D189" s="3"/>
      <c r="E189" s="5">
        <f>+(C189-C$7)/C$8</f>
        <v>23088.969581228328</v>
      </c>
      <c r="F189" s="5">
        <f>ROUND(2*E189,0)/2</f>
        <v>23089</v>
      </c>
      <c r="G189" s="5">
        <f>+C189-(C$7+F189*C$8)</f>
        <v>-2.0086974000150803E-2</v>
      </c>
      <c r="H189" s="5"/>
      <c r="I189" s="5"/>
      <c r="K189" s="5">
        <f>+G189</f>
        <v>-2.0086974000150803E-2</v>
      </c>
      <c r="M189" s="5"/>
      <c r="N189" s="5"/>
      <c r="O189" s="5">
        <f ca="1">+C$11+C$12*$F189</f>
        <v>-3.4626147002911889E-2</v>
      </c>
      <c r="P189" s="5"/>
      <c r="Q189" s="8">
        <f>+C189-15018.5</f>
        <v>37729.7111</v>
      </c>
    </row>
    <row r="190" spans="1:33" s="5" customFormat="1" x14ac:dyDescent="0.2">
      <c r="A190" s="11" t="s">
        <v>61</v>
      </c>
      <c r="B190" s="10"/>
      <c r="C190" s="7">
        <v>53206.497199999998</v>
      </c>
      <c r="D190" s="7">
        <v>1.4E-3</v>
      </c>
      <c r="E190" s="5">
        <f>+(C190-C$7)/C$8</f>
        <v>23782.976564813096</v>
      </c>
      <c r="F190" s="5">
        <f>ROUND(2*E190,0)/2</f>
        <v>23783</v>
      </c>
      <c r="G190" s="5">
        <f>+C190-(C$7+F190*C$8)</f>
        <v>-1.547537800797727E-2</v>
      </c>
      <c r="J190" s="5">
        <f>+G190</f>
        <v>-1.547537800797727E-2</v>
      </c>
      <c r="O190" s="5">
        <f ca="1">+C$11+C$12*$F190</f>
        <v>-2.2579946452759792E-2</v>
      </c>
      <c r="Q190" s="8">
        <f>+C190-15018.5</f>
        <v>38187.997199999998</v>
      </c>
      <c r="AC190" s="5">
        <v>18</v>
      </c>
      <c r="AE190" s="5" t="s">
        <v>35</v>
      </c>
      <c r="AG190" s="5" t="s">
        <v>36</v>
      </c>
    </row>
    <row r="191" spans="1:33" s="5" customFormat="1" x14ac:dyDescent="0.2">
      <c r="A191" s="11" t="s">
        <v>61</v>
      </c>
      <c r="B191" s="6" t="s">
        <v>47</v>
      </c>
      <c r="C191" s="7">
        <v>53215.407200000001</v>
      </c>
      <c r="D191" s="7">
        <v>3.0999999999999999E-3</v>
      </c>
      <c r="E191" s="5">
        <f>+(C191-C$7)/C$8</f>
        <v>23796.46945107725</v>
      </c>
      <c r="F191" s="5">
        <f>ROUND(2*E191,0)/2</f>
        <v>23796.5</v>
      </c>
      <c r="G191" s="5">
        <f>+C191-(C$7+F191*C$8)</f>
        <v>-2.0172919001197442E-2</v>
      </c>
      <c r="J191" s="5">
        <f>+G191</f>
        <v>-2.0172919001197442E-2</v>
      </c>
      <c r="O191" s="5">
        <f ca="1">+C$11+C$12*$F191</f>
        <v>-2.234561834407528E-2</v>
      </c>
      <c r="Q191" s="8">
        <f>+C191-15018.5</f>
        <v>38196.907200000001</v>
      </c>
      <c r="AC191" s="5">
        <v>14</v>
      </c>
      <c r="AE191" s="5" t="s">
        <v>40</v>
      </c>
      <c r="AG191" s="5" t="s">
        <v>36</v>
      </c>
    </row>
    <row r="192" spans="1:33" x14ac:dyDescent="0.2">
      <c r="A192" s="15" t="s">
        <v>81</v>
      </c>
      <c r="B192" s="16" t="s">
        <v>63</v>
      </c>
      <c r="C192" s="15">
        <v>53515.523999999998</v>
      </c>
      <c r="D192" s="15">
        <v>6.0000000000000001E-3</v>
      </c>
      <c r="E192" s="5">
        <f>+(C192-C$7)/C$8</f>
        <v>24250.952262341027</v>
      </c>
      <c r="F192" s="5">
        <f>ROUND(2*E192,0)/2</f>
        <v>24251</v>
      </c>
      <c r="G192" s="5">
        <f>+C192-(C$7+F192*C$8)</f>
        <v>-3.1523466001090128E-2</v>
      </c>
      <c r="H192" s="5"/>
      <c r="I192" s="5">
        <f>+G192</f>
        <v>-3.1523466001090128E-2</v>
      </c>
      <c r="L192" s="5"/>
      <c r="M192" s="5"/>
      <c r="N192" s="5"/>
      <c r="O192" s="5">
        <f ca="1">+C$11+C$12*$F192</f>
        <v>-1.4456572018363312E-2</v>
      </c>
      <c r="P192" s="5"/>
      <c r="Q192" s="8">
        <f>+C192-15018.5</f>
        <v>38497.023999999998</v>
      </c>
      <c r="R192" s="5"/>
    </row>
    <row r="193" spans="1:33" s="5" customFormat="1" x14ac:dyDescent="0.2">
      <c r="A193" s="11" t="s">
        <v>62</v>
      </c>
      <c r="B193" s="10" t="s">
        <v>63</v>
      </c>
      <c r="C193" s="9">
        <v>53519.506300000001</v>
      </c>
      <c r="D193" s="9">
        <v>5.9999999999999995E-4</v>
      </c>
      <c r="E193" s="5">
        <f>+(C193-C$7)/C$8</f>
        <v>24256.982870755142</v>
      </c>
      <c r="F193" s="5">
        <f>ROUND(2*E193,0)/2</f>
        <v>24257</v>
      </c>
      <c r="G193" s="5">
        <f>+C193-(C$7+F193*C$8)</f>
        <v>-1.1311262001981959E-2</v>
      </c>
      <c r="K193" s="5">
        <f>+G193</f>
        <v>-1.1311262001981959E-2</v>
      </c>
      <c r="O193" s="5">
        <f ca="1">+C$11+C$12*$F193</f>
        <v>-1.4352426192281331E-2</v>
      </c>
      <c r="Q193" s="8">
        <f>+C193-15018.5</f>
        <v>38501.006300000001</v>
      </c>
      <c r="AB193" s="5" t="s">
        <v>32</v>
      </c>
      <c r="AC193" s="5">
        <v>6</v>
      </c>
      <c r="AE193" s="5" t="s">
        <v>41</v>
      </c>
      <c r="AG193" s="5" t="s">
        <v>30</v>
      </c>
    </row>
    <row r="194" spans="1:33" s="5" customFormat="1" x14ac:dyDescent="0.2">
      <c r="A194" s="9" t="s">
        <v>62</v>
      </c>
      <c r="B194" s="10" t="s">
        <v>63</v>
      </c>
      <c r="C194" s="9">
        <v>53519.506300000001</v>
      </c>
      <c r="D194" s="9">
        <v>5.9999999999999995E-4</v>
      </c>
      <c r="E194" s="5">
        <f>+(C194-C$7)/C$8</f>
        <v>24256.982870755142</v>
      </c>
      <c r="F194" s="5">
        <f>ROUND(2*E194,0)/2</f>
        <v>24257</v>
      </c>
      <c r="G194" s="5">
        <f>+C194-(C$7+F194*C$8)</f>
        <v>-1.1311262001981959E-2</v>
      </c>
      <c r="K194" s="5">
        <f>+G194</f>
        <v>-1.1311262001981959E-2</v>
      </c>
      <c r="O194" s="5">
        <f ca="1">+C$11+C$12*$F194</f>
        <v>-1.4352426192281331E-2</v>
      </c>
      <c r="Q194" s="8">
        <f>+C194-15018.5</f>
        <v>38501.006300000001</v>
      </c>
      <c r="AB194" s="5" t="s">
        <v>32</v>
      </c>
      <c r="AC194" s="5">
        <v>19</v>
      </c>
      <c r="AE194" s="5" t="s">
        <v>41</v>
      </c>
      <c r="AG194" s="5" t="s">
        <v>30</v>
      </c>
    </row>
    <row r="195" spans="1:33" s="5" customFormat="1" x14ac:dyDescent="0.2">
      <c r="A195" s="12" t="s">
        <v>65</v>
      </c>
      <c r="B195" s="6" t="s">
        <v>47</v>
      </c>
      <c r="C195" s="7">
        <v>53565.3995</v>
      </c>
      <c r="D195" s="7">
        <v>8.0000000000000004E-4</v>
      </c>
      <c r="E195" s="5">
        <f>+(C195-C$7)/C$8</f>
        <v>24326.481381181384</v>
      </c>
      <c r="F195" s="5">
        <f>ROUND(2*E195,0)/2</f>
        <v>24326.5</v>
      </c>
      <c r="G195" s="5">
        <f>+C195-(C$7+F195*C$8)</f>
        <v>-1.2294899002881721E-2</v>
      </c>
      <c r="J195" s="5">
        <f>+G195</f>
        <v>-1.2294899002881721E-2</v>
      </c>
      <c r="O195" s="5">
        <f ca="1">+C$11+C$12*$F195</f>
        <v>-1.3146070373498076E-2</v>
      </c>
      <c r="Q195" s="8">
        <f>+C195-15018.5</f>
        <v>38546.8995</v>
      </c>
      <c r="AB195" s="5" t="s">
        <v>32</v>
      </c>
      <c r="AG195" s="5" t="s">
        <v>38</v>
      </c>
    </row>
    <row r="196" spans="1:33" s="5" customFormat="1" x14ac:dyDescent="0.2">
      <c r="A196" s="12" t="s">
        <v>65</v>
      </c>
      <c r="B196" s="13"/>
      <c r="C196" s="7">
        <v>53636.390800000001</v>
      </c>
      <c r="D196" s="7">
        <v>5.9999999999999995E-4</v>
      </c>
      <c r="E196" s="5">
        <f>+(C196-C$7)/C$8</f>
        <v>24433.987277549968</v>
      </c>
      <c r="F196" s="5">
        <f>ROUND(2*E196,0)/2</f>
        <v>24434</v>
      </c>
      <c r="G196" s="5">
        <f>+C196-(C$7+F196*C$8)</f>
        <v>-8.4012439983780496E-3</v>
      </c>
      <c r="J196" s="5">
        <f>+G196</f>
        <v>-8.4012439983780496E-3</v>
      </c>
      <c r="O196" s="5">
        <f ca="1">+C$11+C$12*$F196</f>
        <v>-1.1280124322862128E-2</v>
      </c>
      <c r="Q196" s="8">
        <f>+C196-15018.5</f>
        <v>38617.890800000001</v>
      </c>
      <c r="AB196" s="5" t="s">
        <v>32</v>
      </c>
      <c r="AG196" s="5" t="s">
        <v>38</v>
      </c>
    </row>
    <row r="197" spans="1:33" s="5" customFormat="1" x14ac:dyDescent="0.2">
      <c r="A197" s="7" t="s">
        <v>67</v>
      </c>
      <c r="B197" s="6" t="s">
        <v>63</v>
      </c>
      <c r="C197" s="7">
        <v>53637.380570000001</v>
      </c>
      <c r="D197" s="7">
        <v>4.4999999999999997E-3</v>
      </c>
      <c r="E197" s="5">
        <f>+(C197-C$7)/C$8</f>
        <v>24435.486138833658</v>
      </c>
      <c r="F197" s="5">
        <f>ROUND(2*E197,0)/2</f>
        <v>24435.5</v>
      </c>
      <c r="G197" s="5">
        <f>+C197-(C$7+F197*C$8)</f>
        <v>-9.1531930011115037E-3</v>
      </c>
      <c r="K197" s="5">
        <f>+G197</f>
        <v>-9.1531930011115037E-3</v>
      </c>
      <c r="O197" s="5">
        <f ca="1">+C$11+C$12*$F197</f>
        <v>-1.1254087866341633E-2</v>
      </c>
      <c r="Q197" s="8">
        <f>+C197-15018.5</f>
        <v>38618.880570000001</v>
      </c>
    </row>
    <row r="198" spans="1:33" s="5" customFormat="1" x14ac:dyDescent="0.2">
      <c r="A198" s="12" t="s">
        <v>65</v>
      </c>
      <c r="B198" s="13"/>
      <c r="C198" s="7">
        <v>53638.373</v>
      </c>
      <c r="D198" s="7">
        <v>5.9999999999999995E-4</v>
      </c>
      <c r="E198" s="5">
        <f>+(C198-C$7)/C$8</f>
        <v>24436.989028296633</v>
      </c>
      <c r="F198" s="5">
        <f>ROUND(2*E198,0)/2</f>
        <v>24437</v>
      </c>
      <c r="G198" s="5">
        <f>+C198-(C$7+F198*C$8)</f>
        <v>-7.2451420055585913E-3</v>
      </c>
      <c r="J198" s="5">
        <f>+G198</f>
        <v>-7.2451420055585913E-3</v>
      </c>
      <c r="O198" s="5">
        <f ca="1">+C$11+C$12*$F198</f>
        <v>-1.1228051409821138E-2</v>
      </c>
      <c r="Q198" s="8">
        <f>+C198-15018.5</f>
        <v>38619.873</v>
      </c>
      <c r="AB198" s="5" t="s">
        <v>32</v>
      </c>
      <c r="AC198" s="5">
        <v>11</v>
      </c>
      <c r="AE198" s="5" t="s">
        <v>33</v>
      </c>
      <c r="AG198" s="5" t="s">
        <v>30</v>
      </c>
    </row>
    <row r="199" spans="1:33" x14ac:dyDescent="0.2">
      <c r="A199" s="15" t="s">
        <v>78</v>
      </c>
      <c r="B199" s="16" t="s">
        <v>47</v>
      </c>
      <c r="C199" s="15">
        <v>53935.543799999999</v>
      </c>
      <c r="D199" s="15">
        <v>5.0000000000000001E-4</v>
      </c>
      <c r="E199" s="5">
        <f>+(C199-C$7)/C$8</f>
        <v>24887.010555280482</v>
      </c>
      <c r="F199" s="5">
        <f>ROUND(2*E199,0)/2</f>
        <v>24887</v>
      </c>
      <c r="G199" s="5">
        <f>+C199-(C$7+F199*C$8)</f>
        <v>6.9701579923275858E-3</v>
      </c>
      <c r="H199" s="5"/>
      <c r="I199" s="5"/>
      <c r="J199" s="5"/>
      <c r="K199" s="5">
        <f>+G199</f>
        <v>6.9701579923275858E-3</v>
      </c>
      <c r="L199" s="5"/>
      <c r="M199" s="5"/>
      <c r="N199" s="5"/>
      <c r="O199" s="5">
        <f ca="1">+C$11+C$12*$F199</f>
        <v>-3.4171144536706555E-3</v>
      </c>
      <c r="P199" s="5"/>
      <c r="Q199" s="8">
        <f>+C199-15018.5</f>
        <v>38917.043799999999</v>
      </c>
      <c r="R199" s="5"/>
      <c r="AB199" t="s">
        <v>32</v>
      </c>
      <c r="AC199">
        <v>12</v>
      </c>
      <c r="AE199" t="s">
        <v>44</v>
      </c>
      <c r="AG199" t="s">
        <v>30</v>
      </c>
    </row>
    <row r="200" spans="1:33" x14ac:dyDescent="0.2">
      <c r="A200" s="15" t="s">
        <v>78</v>
      </c>
      <c r="B200" s="16" t="s">
        <v>63</v>
      </c>
      <c r="C200" s="15">
        <v>53936.526899999997</v>
      </c>
      <c r="D200" s="15">
        <v>2.0000000000000001E-4</v>
      </c>
      <c r="E200" s="5">
        <f>+(C200-C$7)/C$8</f>
        <v>24888.499315828882</v>
      </c>
      <c r="F200" s="5">
        <f>ROUND(2*E200,0)/2</f>
        <v>24888.5</v>
      </c>
      <c r="G200" s="5">
        <f>+C200-(C$7+F200*C$8)</f>
        <v>-4.5179100561654195E-4</v>
      </c>
      <c r="H200" s="5"/>
      <c r="I200" s="5"/>
      <c r="J200" s="5"/>
      <c r="K200" s="5">
        <f>+G200</f>
        <v>-4.5179100561654195E-4</v>
      </c>
      <c r="L200" s="5"/>
      <c r="M200" s="5"/>
      <c r="N200" s="5"/>
      <c r="O200" s="5">
        <f ca="1">+C$11+C$12*$F200</f>
        <v>-3.3910779971501603E-3</v>
      </c>
      <c r="P200" s="5"/>
      <c r="Q200" s="8">
        <f>+C200-15018.5</f>
        <v>38918.026899999997</v>
      </c>
      <c r="R200" s="5"/>
      <c r="AC200">
        <v>17</v>
      </c>
      <c r="AE200" t="s">
        <v>40</v>
      </c>
      <c r="AG200" t="s">
        <v>36</v>
      </c>
    </row>
    <row r="201" spans="1:33" x14ac:dyDescent="0.2">
      <c r="A201" s="15" t="s">
        <v>78</v>
      </c>
      <c r="B201" s="16" t="s">
        <v>63</v>
      </c>
      <c r="C201" s="15">
        <v>53942.471400000002</v>
      </c>
      <c r="D201" s="15">
        <v>2.9999999999999997E-4</v>
      </c>
      <c r="E201" s="5">
        <f>+(C201-C$7)/C$8</f>
        <v>24897.501387927347</v>
      </c>
      <c r="F201" s="5">
        <f>ROUND(2*E201,0)/2</f>
        <v>24897.5</v>
      </c>
      <c r="G201" s="5">
        <f>+C201-(C$7+F201*C$8)</f>
        <v>9.165150040644221E-4</v>
      </c>
      <c r="H201" s="5"/>
      <c r="I201" s="5"/>
      <c r="J201" s="5"/>
      <c r="K201" s="5">
        <f>+G201</f>
        <v>9.165150040644221E-4</v>
      </c>
      <c r="L201" s="5"/>
      <c r="M201" s="5"/>
      <c r="N201" s="5"/>
      <c r="O201" s="5">
        <f ca="1">+C$11+C$12*$F201</f>
        <v>-3.234859258027134E-3</v>
      </c>
      <c r="P201" s="5"/>
      <c r="Q201" s="8">
        <f>+C201-15018.5</f>
        <v>38923.971400000002</v>
      </c>
      <c r="R201" s="5"/>
      <c r="AC201">
        <v>20</v>
      </c>
      <c r="AE201" t="s">
        <v>40</v>
      </c>
      <c r="AG201" t="s">
        <v>36</v>
      </c>
    </row>
    <row r="202" spans="1:33" x14ac:dyDescent="0.2">
      <c r="A202" s="15" t="s">
        <v>78</v>
      </c>
      <c r="B202" s="16" t="s">
        <v>63</v>
      </c>
      <c r="C202" s="15">
        <v>53967.561600000001</v>
      </c>
      <c r="D202" s="15">
        <v>2.9999999999999997E-4</v>
      </c>
      <c r="E202" s="5">
        <f>+(C202-C$7)/C$8</f>
        <v>24935.496810480065</v>
      </c>
      <c r="F202" s="5">
        <f>ROUND(2*E202,0)/2</f>
        <v>24935.5</v>
      </c>
      <c r="G202" s="5">
        <f>+C202-(C$7+F202*C$8)</f>
        <v>-2.1061930019641295E-3</v>
      </c>
      <c r="H202" s="5"/>
      <c r="I202" s="5"/>
      <c r="J202" s="5"/>
      <c r="K202" s="5">
        <f>+G202</f>
        <v>-2.1061930019641295E-3</v>
      </c>
      <c r="L202" s="5"/>
      <c r="M202" s="5"/>
      <c r="N202" s="5"/>
      <c r="O202" s="5">
        <f ca="1">+C$11+C$12*$F202</f>
        <v>-2.5752690261744426E-3</v>
      </c>
      <c r="P202" s="5"/>
      <c r="Q202" s="8">
        <f>+C202-15018.5</f>
        <v>38949.061600000001</v>
      </c>
      <c r="R202" s="5"/>
      <c r="AB202" t="s">
        <v>32</v>
      </c>
      <c r="AC202">
        <v>10</v>
      </c>
      <c r="AE202" t="s">
        <v>33</v>
      </c>
      <c r="AG202" t="s">
        <v>30</v>
      </c>
    </row>
    <row r="203" spans="1:33" x14ac:dyDescent="0.2">
      <c r="A203" s="15" t="s">
        <v>78</v>
      </c>
      <c r="B203" s="16" t="s">
        <v>63</v>
      </c>
      <c r="C203" s="15">
        <v>54019.405700000003</v>
      </c>
      <c r="D203" s="15">
        <v>2.9999999999999997E-4</v>
      </c>
      <c r="E203" s="5">
        <f>+(C203-C$7)/C$8</f>
        <v>25014.007084864708</v>
      </c>
      <c r="F203" s="5">
        <f>ROUND(2*E203,0)/2</f>
        <v>25014</v>
      </c>
      <c r="G203" s="5">
        <f>+C203-(C$7+F203*C$8)</f>
        <v>4.6784760052105412E-3</v>
      </c>
      <c r="H203" s="5"/>
      <c r="I203" s="5"/>
      <c r="J203" s="5"/>
      <c r="K203" s="5">
        <f>+G203</f>
        <v>4.6784760052105412E-3</v>
      </c>
      <c r="L203" s="5"/>
      <c r="M203" s="5"/>
      <c r="N203" s="5"/>
      <c r="O203" s="5">
        <f ca="1">+C$11+C$12*$F203</f>
        <v>-1.2126944682682161E-3</v>
      </c>
      <c r="P203" s="5"/>
      <c r="Q203" s="8">
        <f>+C203-15018.5</f>
        <v>39000.905700000003</v>
      </c>
      <c r="R203" s="5"/>
    </row>
    <row r="204" spans="1:33" s="5" customFormat="1" x14ac:dyDescent="0.2">
      <c r="A204" s="7" t="s">
        <v>66</v>
      </c>
      <c r="B204" s="6" t="s">
        <v>47</v>
      </c>
      <c r="C204" s="7">
        <v>54296.422299999998</v>
      </c>
      <c r="D204" s="7">
        <v>5.0000000000000001E-4</v>
      </c>
      <c r="E204" s="5">
        <f>+(C204-C$7)/C$8</f>
        <v>25433.508036276733</v>
      </c>
      <c r="F204" s="5">
        <f>ROUND(2*E204,0)/2</f>
        <v>25433.5</v>
      </c>
      <c r="G204" s="5">
        <f>+C204-(C$7+F204*C$8)</f>
        <v>5.3067389962961897E-3</v>
      </c>
      <c r="J204" s="5">
        <f>+G204</f>
        <v>5.3067389962961897E-3</v>
      </c>
      <c r="O204" s="5">
        <f ca="1">+C$11+C$12*$F204</f>
        <v>6.0688345386320508E-3</v>
      </c>
      <c r="Q204" s="8">
        <f>+C204-15018.5</f>
        <v>39277.922299999998</v>
      </c>
    </row>
    <row r="205" spans="1:33" x14ac:dyDescent="0.2">
      <c r="A205" s="30" t="s">
        <v>655</v>
      </c>
      <c r="B205" s="32" t="s">
        <v>63</v>
      </c>
      <c r="C205" s="31">
        <v>54337.029300000002</v>
      </c>
      <c r="D205" s="3"/>
      <c r="E205" s="5">
        <f>+(C205-C$7)/C$8</f>
        <v>25495.001373260835</v>
      </c>
      <c r="F205" s="5">
        <f>ROUND(2*E205,0)/2</f>
        <v>25495</v>
      </c>
      <c r="G205" s="5">
        <f>+C205-(C$7+F205*C$8)</f>
        <v>9.0682999871205539E-4</v>
      </c>
      <c r="H205" s="5"/>
      <c r="I205" s="5"/>
      <c r="K205" s="5">
        <f>+G205</f>
        <v>9.0682999871205539E-4</v>
      </c>
      <c r="L205" s="5"/>
      <c r="M205" s="5"/>
      <c r="N205" s="5"/>
      <c r="O205" s="5">
        <f ca="1">+C$11+C$12*$F205</f>
        <v>7.1363292559726288E-3</v>
      </c>
      <c r="P205" s="5"/>
      <c r="Q205" s="8">
        <f>+C205-15018.5</f>
        <v>39318.529300000002</v>
      </c>
      <c r="R205" s="5"/>
    </row>
    <row r="206" spans="1:33" x14ac:dyDescent="0.2">
      <c r="A206" s="30" t="s">
        <v>660</v>
      </c>
      <c r="B206" s="32" t="s">
        <v>63</v>
      </c>
      <c r="C206" s="31">
        <v>54375.339800000002</v>
      </c>
      <c r="D206" s="3"/>
      <c r="E206" s="5">
        <f>+(C206-C$7)/C$8</f>
        <v>25553.016998313884</v>
      </c>
      <c r="F206" s="5">
        <f>ROUND(2*E206,0)/2</f>
        <v>25553</v>
      </c>
      <c r="G206" s="5">
        <f>+C206-(C$7+F206*C$8)</f>
        <v>1.122480200137943E-2</v>
      </c>
      <c r="H206" s="5"/>
      <c r="I206" s="5"/>
      <c r="K206" s="5">
        <f>+G206</f>
        <v>1.122480200137943E-2</v>
      </c>
      <c r="L206" s="5"/>
      <c r="M206" s="5"/>
      <c r="N206" s="5"/>
      <c r="O206" s="5">
        <f ca="1">+C$11+C$12*$F206</f>
        <v>8.1430722414320145E-3</v>
      </c>
      <c r="P206" s="5"/>
      <c r="Q206" s="8">
        <f>+C206-15018.5</f>
        <v>39356.839800000002</v>
      </c>
      <c r="R206" s="5"/>
    </row>
    <row r="207" spans="1:33" x14ac:dyDescent="0.2">
      <c r="A207" s="30" t="s">
        <v>665</v>
      </c>
      <c r="B207" s="32" t="s">
        <v>47</v>
      </c>
      <c r="C207" s="31">
        <v>54712.456299999998</v>
      </c>
      <c r="D207" s="3"/>
      <c r="E207" s="5">
        <f>+(C207-C$7)/C$8</f>
        <v>26063.530420566171</v>
      </c>
      <c r="F207" s="5">
        <f>ROUND(2*E207,0)/2</f>
        <v>26063.5</v>
      </c>
      <c r="G207" s="5">
        <f>+C207-(C$7+F207*C$8)</f>
        <v>2.008815899171168E-2</v>
      </c>
      <c r="H207" s="5"/>
      <c r="I207" s="5"/>
      <c r="K207" s="5">
        <f>+G207</f>
        <v>2.008815899171168E-2</v>
      </c>
      <c r="L207" s="5"/>
      <c r="M207" s="5"/>
      <c r="N207" s="5"/>
      <c r="O207" s="5">
        <f ca="1">+C$11+C$12*$F207</f>
        <v>1.7004146277242727E-2</v>
      </c>
      <c r="P207" s="5"/>
      <c r="Q207" s="8">
        <f>+C207-15018.5</f>
        <v>39693.956299999998</v>
      </c>
      <c r="R207" s="5"/>
    </row>
    <row r="208" spans="1:33" x14ac:dyDescent="0.2">
      <c r="A208" s="30" t="s">
        <v>665</v>
      </c>
      <c r="B208" s="32" t="s">
        <v>63</v>
      </c>
      <c r="C208" s="31">
        <v>54719.390700000004</v>
      </c>
      <c r="D208" s="3"/>
      <c r="E208" s="5">
        <f>+(C208-C$7)/C$8</f>
        <v>26074.031550814227</v>
      </c>
      <c r="F208" s="5">
        <f>ROUND(2*E208,0)/2</f>
        <v>26074</v>
      </c>
      <c r="G208" s="5">
        <f>+C208-(C$7+F208*C$8)</f>
        <v>2.083451600628905E-2</v>
      </c>
      <c r="H208" s="5"/>
      <c r="I208" s="5"/>
      <c r="K208" s="5">
        <f>+G208</f>
        <v>2.083451600628905E-2</v>
      </c>
      <c r="L208" s="5"/>
      <c r="M208" s="5"/>
      <c r="N208" s="5"/>
      <c r="O208" s="5">
        <f ca="1">+C$11+C$12*$F208</f>
        <v>1.7186401472886248E-2</v>
      </c>
      <c r="P208" s="5"/>
      <c r="Q208" s="8">
        <f>+C208-15018.5</f>
        <v>39700.890700000004</v>
      </c>
      <c r="R208" s="5"/>
    </row>
    <row r="209" spans="1:33" x14ac:dyDescent="0.2">
      <c r="A209" s="15" t="s">
        <v>79</v>
      </c>
      <c r="B209" s="16" t="s">
        <v>47</v>
      </c>
      <c r="C209" s="15">
        <v>54988.4833</v>
      </c>
      <c r="D209" s="15">
        <v>2.9999999999999997E-4</v>
      </c>
      <c r="E209" s="5">
        <f>+(C209-C$7)/C$8</f>
        <v>26481.532768134548</v>
      </c>
      <c r="F209" s="5">
        <f>ROUND(2*E209,0)/2</f>
        <v>26481.5</v>
      </c>
      <c r="G209" s="5">
        <f>+C209-(C$7+F209*C$8)</f>
        <v>2.1638370999426115E-2</v>
      </c>
      <c r="H209" s="5"/>
      <c r="I209" s="5"/>
      <c r="J209" s="5"/>
      <c r="K209" s="5">
        <f>+G209</f>
        <v>2.1638370999426115E-2</v>
      </c>
      <c r="L209" s="5"/>
      <c r="M209" s="5"/>
      <c r="N209" s="5"/>
      <c r="O209" s="5">
        <f ca="1">+C$11+C$12*$F209</f>
        <v>2.4259638827622498E-2</v>
      </c>
      <c r="P209" s="5"/>
      <c r="Q209" s="8">
        <f>+C209-15018.5</f>
        <v>39969.9833</v>
      </c>
      <c r="R209" s="5"/>
    </row>
    <row r="210" spans="1:33" x14ac:dyDescent="0.2">
      <c r="A210" s="15" t="s">
        <v>79</v>
      </c>
      <c r="B210" s="16" t="s">
        <v>47</v>
      </c>
      <c r="C210" s="15">
        <v>55027.446100000001</v>
      </c>
      <c r="D210" s="15">
        <v>2.9999999999999997E-4</v>
      </c>
      <c r="E210" s="5">
        <f>+(C210-C$7)/C$8</f>
        <v>26540.53620572521</v>
      </c>
      <c r="F210" s="5">
        <f>ROUND(2*E210,0)/2</f>
        <v>26540.5</v>
      </c>
      <c r="G210" s="5">
        <f>+C210-(C$7+F210*C$8)</f>
        <v>2.3908376999315806E-2</v>
      </c>
      <c r="H210" s="5"/>
      <c r="I210" s="5"/>
      <c r="J210" s="5"/>
      <c r="K210" s="5">
        <f>+G210</f>
        <v>2.3908376999315806E-2</v>
      </c>
      <c r="L210" s="5"/>
      <c r="M210" s="5"/>
      <c r="N210" s="5"/>
      <c r="O210" s="5">
        <f ca="1">+C$11+C$12*$F210</f>
        <v>2.5283739450762233E-2</v>
      </c>
      <c r="P210" s="5"/>
      <c r="Q210" s="8">
        <f>+C210-15018.5</f>
        <v>40008.946100000001</v>
      </c>
      <c r="R210" s="5"/>
    </row>
    <row r="211" spans="1:33" x14ac:dyDescent="0.2">
      <c r="A211" s="15" t="s">
        <v>79</v>
      </c>
      <c r="B211" s="16" t="s">
        <v>63</v>
      </c>
      <c r="C211" s="15">
        <v>55028.440499999997</v>
      </c>
      <c r="D211" s="15">
        <v>2.0000000000000001E-4</v>
      </c>
      <c r="E211" s="5">
        <f>+(C211-C$7)/C$8</f>
        <v>26542.042078463819</v>
      </c>
      <c r="F211" s="5">
        <f>ROUND(2*E211,0)/2</f>
        <v>26542</v>
      </c>
      <c r="G211" s="5">
        <f>+C211-(C$7+F211*C$8)</f>
        <v>2.7786427992396057E-2</v>
      </c>
      <c r="H211" s="5"/>
      <c r="I211" s="5"/>
      <c r="J211" s="5"/>
      <c r="K211" s="5">
        <f>+G211</f>
        <v>2.7786427992396057E-2</v>
      </c>
      <c r="L211" s="5"/>
      <c r="M211" s="5"/>
      <c r="N211" s="5"/>
      <c r="O211" s="5">
        <f ca="1">+C$11+C$12*$F211</f>
        <v>2.5309775907282728E-2</v>
      </c>
      <c r="P211" s="5"/>
      <c r="Q211" s="8">
        <f>+C211-15018.5</f>
        <v>40009.940499999997</v>
      </c>
      <c r="R211" s="5"/>
    </row>
    <row r="212" spans="1:33" x14ac:dyDescent="0.2">
      <c r="A212" s="30" t="s">
        <v>686</v>
      </c>
      <c r="B212" s="32" t="s">
        <v>63</v>
      </c>
      <c r="C212" s="31">
        <v>55028.441200000001</v>
      </c>
      <c r="D212" s="3"/>
      <c r="E212" s="5">
        <f>+(C212-C$7)/C$8</f>
        <v>26542.043138511006</v>
      </c>
      <c r="F212" s="5">
        <f>ROUND(2*E212,0)/2</f>
        <v>26542</v>
      </c>
      <c r="G212" s="5">
        <f>+C212-(C$7+F212*C$8)</f>
        <v>2.8486427996540442E-2</v>
      </c>
      <c r="H212" s="5"/>
      <c r="I212" s="5"/>
      <c r="K212" s="5">
        <f>+G212</f>
        <v>2.8486427996540442E-2</v>
      </c>
      <c r="L212" s="5"/>
      <c r="M212" s="5"/>
      <c r="N212" s="5"/>
      <c r="O212" s="5">
        <f ca="1">+C$11+C$12*$F212</f>
        <v>2.5309775907282728E-2</v>
      </c>
      <c r="P212" s="5"/>
      <c r="Q212" s="8">
        <f>+C212-15018.5</f>
        <v>40009.941200000001</v>
      </c>
      <c r="R212" s="5"/>
    </row>
    <row r="213" spans="1:33" s="5" customFormat="1" x14ac:dyDescent="0.2">
      <c r="A213" s="13" t="s">
        <v>76</v>
      </c>
      <c r="B213" s="10" t="s">
        <v>63</v>
      </c>
      <c r="C213" s="9">
        <v>55074.331400000003</v>
      </c>
      <c r="D213" s="9">
        <v>4.0000000000000002E-4</v>
      </c>
      <c r="E213" s="5">
        <f>+(C213-C$7)/C$8</f>
        <v>26611.537105877906</v>
      </c>
      <c r="F213" s="5">
        <f>ROUND(2*E213,0)/2</f>
        <v>26611.5</v>
      </c>
      <c r="G213" s="5">
        <f>+C213-(C$7+F213*C$8)</f>
        <v>2.4502790998667479E-2</v>
      </c>
      <c r="K213" s="5">
        <f>+G213</f>
        <v>2.4502790998667479E-2</v>
      </c>
      <c r="O213" s="5">
        <f ca="1">+C$11+C$12*$F213</f>
        <v>2.6516131726065983E-2</v>
      </c>
      <c r="Q213" s="8">
        <f>+C213-15018.5</f>
        <v>40055.831400000003</v>
      </c>
    </row>
    <row r="214" spans="1:33" s="5" customFormat="1" x14ac:dyDescent="0.2">
      <c r="A214" s="13" t="s">
        <v>76</v>
      </c>
      <c r="B214" s="10" t="s">
        <v>47</v>
      </c>
      <c r="C214" s="9">
        <v>55075.324500000002</v>
      </c>
      <c r="D214" s="9">
        <v>2.0000000000000001E-4</v>
      </c>
      <c r="E214" s="5">
        <f>+(C214-C$7)/C$8</f>
        <v>26613.041009957469</v>
      </c>
      <c r="F214" s="5">
        <f>ROUND(2*E214,0)/2</f>
        <v>26613</v>
      </c>
      <c r="G214" s="5">
        <f>+C214-(C$7+F214*C$8)</f>
        <v>2.7080842002760619E-2</v>
      </c>
      <c r="K214" s="5">
        <f>+G214</f>
        <v>2.7080842002760619E-2</v>
      </c>
      <c r="O214" s="5">
        <f ca="1">+C$11+C$12*$F214</f>
        <v>2.6542168182586479E-2</v>
      </c>
      <c r="Q214" s="8">
        <f>+C214-15018.5</f>
        <v>40056.824500000002</v>
      </c>
    </row>
    <row r="215" spans="1:33" x14ac:dyDescent="0.2">
      <c r="A215" s="12" t="s">
        <v>77</v>
      </c>
      <c r="B215" s="6" t="s">
        <v>47</v>
      </c>
      <c r="C215" s="7">
        <v>55155.229090000001</v>
      </c>
      <c r="D215" s="7">
        <v>5.9999999999999995E-4</v>
      </c>
      <c r="E215" s="5">
        <f>+(C215-C$7)/C$8</f>
        <v>26734.044774811948</v>
      </c>
      <c r="F215" s="5">
        <f>ROUND(2*E215,0)/2</f>
        <v>26734</v>
      </c>
      <c r="G215" s="5">
        <f>+C215-(C$7+F215*C$8)</f>
        <v>2.9566956000053324E-2</v>
      </c>
      <c r="H215" s="5"/>
      <c r="I215" s="5"/>
      <c r="K215" s="5">
        <f>+G215</f>
        <v>2.9566956000053324E-2</v>
      </c>
      <c r="L215" s="5"/>
      <c r="M215" s="5"/>
      <c r="N215" s="5"/>
      <c r="O215" s="5">
        <f ca="1">+C$11+C$12*$F215</f>
        <v>2.8642442341906937E-2</v>
      </c>
      <c r="P215" s="5"/>
      <c r="Q215" s="8">
        <f>+C215-15018.5</f>
        <v>40136.729090000001</v>
      </c>
      <c r="R215" s="5"/>
      <c r="AC215">
        <v>8</v>
      </c>
      <c r="AE215" t="s">
        <v>40</v>
      </c>
      <c r="AG215" t="s">
        <v>36</v>
      </c>
    </row>
    <row r="216" spans="1:33" x14ac:dyDescent="0.2">
      <c r="A216" s="12" t="s">
        <v>77</v>
      </c>
      <c r="B216" s="6" t="s">
        <v>47</v>
      </c>
      <c r="C216" s="7">
        <v>55155.230089999997</v>
      </c>
      <c r="D216" s="7">
        <v>4.0000000000000002E-4</v>
      </c>
      <c r="E216" s="5">
        <f>+(C216-C$7)/C$8</f>
        <v>26734.04628916506</v>
      </c>
      <c r="F216" s="5">
        <f>ROUND(2*E216,0)/2</f>
        <v>26734</v>
      </c>
      <c r="G216" s="5">
        <f>+C216-(C$7+F216*C$8)</f>
        <v>3.0566955996619072E-2</v>
      </c>
      <c r="H216" s="5"/>
      <c r="I216" s="5"/>
      <c r="K216" s="5">
        <f>+G216</f>
        <v>3.0566955996619072E-2</v>
      </c>
      <c r="L216" s="5"/>
      <c r="M216" s="5"/>
      <c r="N216" s="5"/>
      <c r="O216" s="5">
        <f ca="1">+C$11+C$12*$F216</f>
        <v>2.8642442341906937E-2</v>
      </c>
      <c r="P216" s="5"/>
      <c r="Q216" s="8">
        <f>+C216-15018.5</f>
        <v>40136.730089999997</v>
      </c>
      <c r="R216" s="5"/>
      <c r="AB216" t="s">
        <v>42</v>
      </c>
      <c r="AC216">
        <v>31</v>
      </c>
      <c r="AE216" t="s">
        <v>41</v>
      </c>
      <c r="AG216" t="s">
        <v>30</v>
      </c>
    </row>
    <row r="217" spans="1:33" x14ac:dyDescent="0.2">
      <c r="A217" s="12" t="s">
        <v>77</v>
      </c>
      <c r="B217" s="6" t="s">
        <v>47</v>
      </c>
      <c r="C217" s="7">
        <v>55374.466890000003</v>
      </c>
      <c r="D217" s="7">
        <v>1E-3</v>
      </c>
      <c r="E217" s="5">
        <f>+(C217-C$7)/C$8</f>
        <v>27066.048220401426</v>
      </c>
      <c r="F217" s="5">
        <f>ROUND(2*E217,0)/2</f>
        <v>27066</v>
      </c>
      <c r="G217" s="5">
        <f>+C217-(C$7+F217*C$8)</f>
        <v>3.1842243995924946E-2</v>
      </c>
      <c r="H217" s="5"/>
      <c r="I217" s="5"/>
      <c r="K217" s="5">
        <f>+G217</f>
        <v>3.1842243995924946E-2</v>
      </c>
      <c r="L217" s="5"/>
      <c r="M217" s="5"/>
      <c r="N217" s="5"/>
      <c r="O217" s="5">
        <f ca="1">+C$11+C$12*$F217</f>
        <v>3.4405178051777952E-2</v>
      </c>
      <c r="P217" s="5"/>
      <c r="Q217" s="8">
        <f>+C217-15018.5</f>
        <v>40355.966890000003</v>
      </c>
      <c r="R217" s="5"/>
      <c r="AB217" t="s">
        <v>32</v>
      </c>
      <c r="AC217">
        <v>8</v>
      </c>
      <c r="AE217" t="s">
        <v>33</v>
      </c>
      <c r="AG217" t="s">
        <v>30</v>
      </c>
    </row>
    <row r="218" spans="1:33" x14ac:dyDescent="0.2">
      <c r="A218" s="15" t="s">
        <v>80</v>
      </c>
      <c r="B218" s="16" t="s">
        <v>63</v>
      </c>
      <c r="C218" s="15">
        <v>55374.470500000003</v>
      </c>
      <c r="D218" s="15">
        <v>2.0000000000000001E-4</v>
      </c>
      <c r="E218" s="5">
        <f>+(C218-C$7)/C$8</f>
        <v>27066.053687216176</v>
      </c>
      <c r="F218" s="5">
        <f>ROUND(2*E218,0)/2</f>
        <v>27066</v>
      </c>
      <c r="G218" s="5">
        <f>+C218-(C$7+F218*C$8)</f>
        <v>3.5452243995678145E-2</v>
      </c>
      <c r="H218" s="5"/>
      <c r="I218" s="5"/>
      <c r="J218" s="5">
        <f>+G218</f>
        <v>3.5452243995678145E-2</v>
      </c>
      <c r="L218" s="5"/>
      <c r="M218" s="5"/>
      <c r="N218" s="5"/>
      <c r="O218" s="5">
        <f ca="1">+C$11+C$12*$F218</f>
        <v>3.4405178051777952E-2</v>
      </c>
      <c r="P218" s="5"/>
      <c r="Q218" s="8">
        <f>+C218-15018.5</f>
        <v>40355.970500000003</v>
      </c>
      <c r="R218" s="5"/>
    </row>
    <row r="219" spans="1:33" x14ac:dyDescent="0.2">
      <c r="A219" s="12" t="s">
        <v>77</v>
      </c>
      <c r="B219" s="6" t="s">
        <v>47</v>
      </c>
      <c r="C219" s="7">
        <v>55376.450660000002</v>
      </c>
      <c r="D219" s="7">
        <v>1E-3</v>
      </c>
      <c r="E219" s="5">
        <f>+(C219-C$7)/C$8</f>
        <v>27069.052348682482</v>
      </c>
      <c r="F219" s="5">
        <f>ROUND(2*E219,0)/2</f>
        <v>27069</v>
      </c>
      <c r="G219" s="5">
        <f>+C219-(C$7+F219*C$8)</f>
        <v>3.456834600365255E-2</v>
      </c>
      <c r="H219" s="5"/>
      <c r="I219" s="5"/>
      <c r="K219" s="5">
        <f>+G219</f>
        <v>3.456834600365255E-2</v>
      </c>
      <c r="L219" s="5"/>
      <c r="M219" s="5"/>
      <c r="N219" s="5"/>
      <c r="O219" s="5">
        <f ca="1">+C$11+C$12*$F219</f>
        <v>3.4457250964818942E-2</v>
      </c>
      <c r="P219" s="5"/>
      <c r="Q219" s="8">
        <f>+C219-15018.5</f>
        <v>40357.950660000002</v>
      </c>
      <c r="R219" s="5"/>
      <c r="AB219" t="s">
        <v>32</v>
      </c>
      <c r="AC219">
        <v>13</v>
      </c>
      <c r="AE219" t="s">
        <v>33</v>
      </c>
      <c r="AG219" t="s">
        <v>30</v>
      </c>
    </row>
    <row r="220" spans="1:33" x14ac:dyDescent="0.2">
      <c r="A220" s="12" t="s">
        <v>77</v>
      </c>
      <c r="B220" s="6" t="s">
        <v>63</v>
      </c>
      <c r="C220" s="7">
        <v>55379.42439</v>
      </c>
      <c r="D220" s="7">
        <v>8.9999999999999998E-4</v>
      </c>
      <c r="E220" s="5">
        <f>+(C220-C$7)/C$8</f>
        <v>27073.555625974317</v>
      </c>
      <c r="F220" s="5">
        <f>ROUND(2*E220,0)/2</f>
        <v>27073.5</v>
      </c>
      <c r="G220" s="5">
        <f>+C220-(C$7+F220*C$8)</f>
        <v>3.673249899293296E-2</v>
      </c>
      <c r="H220" s="5"/>
      <c r="I220" s="5"/>
      <c r="K220" s="5">
        <f>+G220</f>
        <v>3.673249899293296E-2</v>
      </c>
      <c r="L220" s="5"/>
      <c r="M220" s="5"/>
      <c r="N220" s="5"/>
      <c r="O220" s="5">
        <f ca="1">+C$11+C$12*$F220</f>
        <v>3.4535360334380427E-2</v>
      </c>
      <c r="P220" s="5"/>
      <c r="Q220" s="8">
        <f>+C220-15018.5</f>
        <v>40360.92439</v>
      </c>
      <c r="R220" s="5"/>
      <c r="AC220">
        <v>25</v>
      </c>
      <c r="AE220" t="s">
        <v>35</v>
      </c>
      <c r="AG220" t="s">
        <v>36</v>
      </c>
    </row>
    <row r="221" spans="1:33" x14ac:dyDescent="0.2">
      <c r="A221" s="12" t="s">
        <v>77</v>
      </c>
      <c r="B221" s="6" t="s">
        <v>63</v>
      </c>
      <c r="C221" s="7">
        <v>55379.425990000003</v>
      </c>
      <c r="D221" s="7">
        <v>5.9999999999999995E-4</v>
      </c>
      <c r="E221" s="5">
        <f>+(C221-C$7)/C$8</f>
        <v>27073.558048939311</v>
      </c>
      <c r="F221" s="5">
        <f>ROUND(2*E221,0)/2</f>
        <v>27073.5</v>
      </c>
      <c r="G221" s="5">
        <f>+C221-(C$7+F221*C$8)</f>
        <v>3.8332498996169306E-2</v>
      </c>
      <c r="H221" s="5"/>
      <c r="I221" s="5"/>
      <c r="K221" s="5">
        <f>+G221</f>
        <v>3.8332498996169306E-2</v>
      </c>
      <c r="L221" s="5"/>
      <c r="M221" s="5"/>
      <c r="N221" s="5"/>
      <c r="O221" s="5">
        <f ca="1">+C$11+C$12*$F221</f>
        <v>3.4535360334380427E-2</v>
      </c>
      <c r="P221" s="5"/>
      <c r="Q221" s="8">
        <f>+C221-15018.5</f>
        <v>40360.925990000003</v>
      </c>
      <c r="R221" s="5"/>
      <c r="AB221" t="s">
        <v>32</v>
      </c>
      <c r="AC221">
        <v>10</v>
      </c>
      <c r="AE221" t="s">
        <v>33</v>
      </c>
      <c r="AG221" t="s">
        <v>30</v>
      </c>
    </row>
    <row r="222" spans="1:33" x14ac:dyDescent="0.2">
      <c r="A222" s="12" t="s">
        <v>77</v>
      </c>
      <c r="B222" s="6" t="s">
        <v>63</v>
      </c>
      <c r="C222" s="7">
        <v>55381.400249999999</v>
      </c>
      <c r="D222" s="7">
        <v>1E-3</v>
      </c>
      <c r="E222" s="5">
        <f>+(C222-C$7)/C$8</f>
        <v>27076.547775722225</v>
      </c>
      <c r="F222" s="5">
        <f>ROUND(2*E222,0)/2</f>
        <v>27076.5</v>
      </c>
      <c r="G222" s="5">
        <f>+C222-(C$7+F222*C$8)</f>
        <v>3.1548601000395138E-2</v>
      </c>
      <c r="H222" s="5"/>
      <c r="I222" s="5"/>
      <c r="K222" s="5">
        <f>+G222</f>
        <v>3.1548601000395138E-2</v>
      </c>
      <c r="L222" s="5"/>
      <c r="M222" s="5"/>
      <c r="N222" s="5"/>
      <c r="O222" s="5">
        <f ca="1">+C$11+C$12*$F222</f>
        <v>3.4587433247421417E-2</v>
      </c>
      <c r="P222" s="5"/>
      <c r="Q222" s="8">
        <f>+C222-15018.5</f>
        <v>40362.900249999999</v>
      </c>
      <c r="R222" s="5"/>
      <c r="AB222" t="s">
        <v>43</v>
      </c>
      <c r="AC222">
        <v>17</v>
      </c>
      <c r="AE222" t="s">
        <v>29</v>
      </c>
      <c r="AG222" t="s">
        <v>30</v>
      </c>
    </row>
    <row r="223" spans="1:33" x14ac:dyDescent="0.2">
      <c r="A223" s="30" t="s">
        <v>731</v>
      </c>
      <c r="B223" s="32" t="s">
        <v>47</v>
      </c>
      <c r="C223" s="31">
        <v>55753.188300000002</v>
      </c>
      <c r="D223" s="3"/>
      <c r="E223" s="5">
        <f>+(C223-C$7)/C$8</f>
        <v>27639.566167755864</v>
      </c>
      <c r="F223" s="5">
        <f>ROUND(2*E223,0)/2</f>
        <v>27639.5</v>
      </c>
      <c r="G223" s="5">
        <f>+C223-(C$7+F223*C$8)</f>
        <v>4.3693742998584639E-2</v>
      </c>
      <c r="H223" s="5"/>
      <c r="I223" s="5"/>
      <c r="K223" s="5">
        <f>+G223</f>
        <v>4.3693742998584639E-2</v>
      </c>
      <c r="L223" s="5"/>
      <c r="M223" s="5"/>
      <c r="N223" s="5"/>
      <c r="O223" s="5">
        <f ca="1">+C$11+C$12*$F223</f>
        <v>4.4359783261449681E-2</v>
      </c>
      <c r="P223" s="5"/>
      <c r="Q223" s="8">
        <f>+C223-15018.5</f>
        <v>40734.688300000002</v>
      </c>
      <c r="R223" s="5"/>
    </row>
    <row r="224" spans="1:33" x14ac:dyDescent="0.2">
      <c r="A224" s="30" t="s">
        <v>731</v>
      </c>
      <c r="B224" s="32" t="s">
        <v>63</v>
      </c>
      <c r="C224" s="31">
        <v>55764.085700000003</v>
      </c>
      <c r="D224" s="3"/>
      <c r="E224" s="5">
        <f>+(C224-C$7)/C$8</f>
        <v>27656.068679402884</v>
      </c>
      <c r="F224" s="5">
        <f>ROUND(2*E224,0)/2</f>
        <v>27656</v>
      </c>
      <c r="G224" s="5">
        <f>+C224-(C$7+F224*C$8)</f>
        <v>4.5352303997788113E-2</v>
      </c>
      <c r="H224" s="5"/>
      <c r="I224" s="5"/>
      <c r="K224" s="5">
        <f>+G224</f>
        <v>4.5352303997788113E-2</v>
      </c>
      <c r="L224" s="5"/>
      <c r="M224" s="5"/>
      <c r="N224" s="5"/>
      <c r="O224" s="5">
        <f ca="1">+C$11+C$12*$F224</f>
        <v>4.4646184283175239E-2</v>
      </c>
      <c r="P224" s="5"/>
      <c r="Q224" s="8">
        <f>+C224-15018.5</f>
        <v>40745.585700000003</v>
      </c>
      <c r="R224" s="5"/>
    </row>
    <row r="225" spans="1:18" x14ac:dyDescent="0.2">
      <c r="A225" s="30" t="s">
        <v>740</v>
      </c>
      <c r="B225" s="32" t="s">
        <v>47</v>
      </c>
      <c r="C225" s="31">
        <v>55805.357600000003</v>
      </c>
      <c r="D225" s="3"/>
      <c r="E225" s="5">
        <f>+(C225-C$7)/C$8</f>
        <v>27718.56890977385</v>
      </c>
      <c r="F225" s="5">
        <f>ROUND(2*E225,0)/2</f>
        <v>27718.5</v>
      </c>
      <c r="G225" s="5">
        <f>+C225-(C$7+F225*C$8)</f>
        <v>4.5504428999265656E-2</v>
      </c>
      <c r="H225" s="5"/>
      <c r="I225" s="5"/>
      <c r="K225" s="5">
        <f>+G225</f>
        <v>4.5504428999265656E-2</v>
      </c>
      <c r="L225" s="5"/>
      <c r="M225" s="5"/>
      <c r="N225" s="5"/>
      <c r="O225" s="5">
        <f ca="1">+C$11+C$12*$F225</f>
        <v>4.573103663819611E-2</v>
      </c>
      <c r="P225" s="5"/>
      <c r="Q225" s="8">
        <f>+C225-15018.5</f>
        <v>40786.857600000003</v>
      </c>
      <c r="R225" s="5"/>
    </row>
    <row r="226" spans="1:18" x14ac:dyDescent="0.2">
      <c r="A226" s="12" t="s">
        <v>82</v>
      </c>
      <c r="B226" s="6" t="s">
        <v>63</v>
      </c>
      <c r="C226" s="7">
        <v>55807.336510000001</v>
      </c>
      <c r="D226" s="7">
        <v>5.0000000000000001E-4</v>
      </c>
      <c r="E226" s="5">
        <f>+(C226-C$7)/C$8</f>
        <v>27721.565678298764</v>
      </c>
      <c r="F226" s="5">
        <f>ROUND(2*E226,0)/2</f>
        <v>27721.5</v>
      </c>
      <c r="G226" s="5">
        <f>+C226-(C$7+F226*C$8)</f>
        <v>4.337053099879995E-2</v>
      </c>
      <c r="H226" s="5"/>
      <c r="I226" s="5"/>
      <c r="K226" s="5">
        <f>+G226</f>
        <v>4.337053099879995E-2</v>
      </c>
      <c r="L226" s="5"/>
      <c r="M226" s="5"/>
      <c r="N226" s="5"/>
      <c r="O226" s="5">
        <f ca="1">+C$11+C$12*$F226</f>
        <v>4.57831095512371E-2</v>
      </c>
      <c r="P226" s="5"/>
      <c r="Q226" s="8">
        <f>+C226-15018.5</f>
        <v>40788.836510000001</v>
      </c>
      <c r="R226" s="5"/>
    </row>
    <row r="227" spans="1:18" x14ac:dyDescent="0.2">
      <c r="A227" s="12" t="s">
        <v>83</v>
      </c>
      <c r="B227" s="6" t="s">
        <v>63</v>
      </c>
      <c r="C227" s="7">
        <v>56152.377500000002</v>
      </c>
      <c r="D227" s="7">
        <v>7.0000000000000001E-3</v>
      </c>
      <c r="E227" s="5">
        <f>+(C227-C$7)/C$8</f>
        <v>28244.079576675791</v>
      </c>
      <c r="F227" s="5">
        <f>ROUND(2*E227,0)/2</f>
        <v>28244</v>
      </c>
      <c r="G227" s="5">
        <f>+C227-(C$7+F227*C$8)</f>
        <v>5.2548296000168193E-2</v>
      </c>
      <c r="H227" s="5"/>
      <c r="J227" s="5">
        <f>+G227</f>
        <v>5.2548296000168193E-2</v>
      </c>
      <c r="L227" s="5"/>
      <c r="M227" s="5"/>
      <c r="N227" s="5"/>
      <c r="O227" s="5">
        <f ca="1">+C$11+C$12*$F227</f>
        <v>5.4852475239211829E-2</v>
      </c>
      <c r="P227" s="5"/>
      <c r="Q227" s="8">
        <f>+C227-15018.5</f>
        <v>41133.877500000002</v>
      </c>
      <c r="R227" s="5"/>
    </row>
    <row r="228" spans="1:18" x14ac:dyDescent="0.2">
      <c r="A228" s="12" t="s">
        <v>82</v>
      </c>
      <c r="B228" s="6" t="s">
        <v>63</v>
      </c>
      <c r="C228" s="7">
        <v>56182.425629999998</v>
      </c>
      <c r="D228" s="7">
        <v>6.9999999999999999E-4</v>
      </c>
      <c r="E228" s="5">
        <f>+(C228-C$7)/C$8</f>
        <v>28289.583055973242</v>
      </c>
      <c r="F228" s="5">
        <f>ROUND(2*E228,0)/2</f>
        <v>28289.5</v>
      </c>
      <c r="G228" s="5">
        <f>+C228-(C$7+F228*C$8)</f>
        <v>5.4845842998474836E-2</v>
      </c>
      <c r="H228" s="5"/>
      <c r="I228" s="5"/>
      <c r="K228" s="5">
        <f>+G228</f>
        <v>5.4845842998474836E-2</v>
      </c>
      <c r="L228" s="5"/>
      <c r="M228" s="5"/>
      <c r="N228" s="5"/>
      <c r="O228" s="5">
        <f ca="1">+C$11+C$12*$F228</f>
        <v>5.5642247753667051E-2</v>
      </c>
      <c r="P228" s="5"/>
      <c r="Q228" s="8">
        <f>+C228-15018.5</f>
        <v>41163.925629999998</v>
      </c>
      <c r="R228" s="5"/>
    </row>
    <row r="229" spans="1:18" x14ac:dyDescent="0.2">
      <c r="A229" s="12" t="s">
        <v>82</v>
      </c>
      <c r="B229" s="6" t="s">
        <v>63</v>
      </c>
      <c r="C229" s="7">
        <v>56182.425929999998</v>
      </c>
      <c r="D229" s="7">
        <v>4.0000000000000002E-4</v>
      </c>
      <c r="E229" s="5">
        <f>+(C229-C$7)/C$8</f>
        <v>28289.583510279179</v>
      </c>
      <c r="F229" s="5">
        <f>ROUND(2*E229,0)/2</f>
        <v>28289.5</v>
      </c>
      <c r="G229" s="5">
        <f>+C229-(C$7+F229*C$8)</f>
        <v>5.5145842998172157E-2</v>
      </c>
      <c r="H229" s="5"/>
      <c r="I229" s="5"/>
      <c r="K229" s="5">
        <f>+G229</f>
        <v>5.5145842998172157E-2</v>
      </c>
      <c r="L229" s="5"/>
      <c r="M229" s="5"/>
      <c r="N229" s="5"/>
      <c r="O229" s="5">
        <f ca="1">+C$11+C$12*$F229</f>
        <v>5.5642247753667051E-2</v>
      </c>
      <c r="P229" s="5"/>
      <c r="Q229" s="8">
        <f>+C229-15018.5</f>
        <v>41163.925929999998</v>
      </c>
      <c r="R229" s="5"/>
    </row>
    <row r="230" spans="1:18" x14ac:dyDescent="0.2">
      <c r="A230" s="12" t="s">
        <v>82</v>
      </c>
      <c r="B230" s="6" t="s">
        <v>63</v>
      </c>
      <c r="C230" s="7">
        <v>56182.427129999996</v>
      </c>
      <c r="D230" s="7">
        <v>5.0000000000000001E-4</v>
      </c>
      <c r="E230" s="5">
        <f>+(C230-C$7)/C$8</f>
        <v>28289.585327502915</v>
      </c>
      <c r="F230" s="5">
        <f>ROUND(2*E230,0)/2</f>
        <v>28289.5</v>
      </c>
      <c r="G230" s="5">
        <f>+C230-(C$7+F230*C$8)</f>
        <v>5.6345842996961437E-2</v>
      </c>
      <c r="H230" s="5"/>
      <c r="I230" s="5"/>
      <c r="K230" s="5">
        <f>+G230</f>
        <v>5.6345842996961437E-2</v>
      </c>
      <c r="L230" s="5"/>
      <c r="M230" s="5"/>
      <c r="N230" s="5"/>
      <c r="O230" s="5">
        <f ca="1">+C$11+C$12*$F230</f>
        <v>5.5642247753667051E-2</v>
      </c>
      <c r="P230" s="5"/>
      <c r="Q230" s="8">
        <f>+C230-15018.5</f>
        <v>41163.927129999996</v>
      </c>
      <c r="R230" s="5"/>
    </row>
    <row r="231" spans="1:18" x14ac:dyDescent="0.2">
      <c r="A231" s="13" t="s">
        <v>84</v>
      </c>
      <c r="B231" s="10" t="s">
        <v>63</v>
      </c>
      <c r="C231" s="7">
        <v>56539.353900000002</v>
      </c>
      <c r="D231" s="9">
        <v>2.5000000000000001E-3</v>
      </c>
      <c r="E231" s="5">
        <f>+(C231-C$7)/C$8</f>
        <v>28830.098493859827</v>
      </c>
      <c r="F231" s="5">
        <f>ROUND(2*E231,0)/2</f>
        <v>28830</v>
      </c>
      <c r="G231" s="5">
        <f>+C231-(C$7+F231*C$8)</f>
        <v>6.5040219997172244E-2</v>
      </c>
      <c r="H231" s="5"/>
      <c r="I231" s="5"/>
      <c r="J231" s="5">
        <f>+G231</f>
        <v>6.5040219997172244E-2</v>
      </c>
      <c r="L231" s="5"/>
      <c r="M231" s="5"/>
      <c r="N231" s="5"/>
      <c r="O231" s="5">
        <f ca="1">+C$11+C$12*$F231</f>
        <v>6.5024050919887721E-2</v>
      </c>
      <c r="P231" s="5"/>
      <c r="Q231" s="8">
        <f>+C231-15018.5</f>
        <v>41520.853900000002</v>
      </c>
      <c r="R231" s="5"/>
    </row>
    <row r="232" spans="1:18" x14ac:dyDescent="0.2">
      <c r="A232" s="12" t="s">
        <v>82</v>
      </c>
      <c r="B232" s="6" t="s">
        <v>47</v>
      </c>
      <c r="C232" s="7">
        <v>56543.31611</v>
      </c>
      <c r="D232" s="7">
        <v>4.0000000000000002E-4</v>
      </c>
      <c r="E232" s="5">
        <f>+(C232-C$7)/C$8</f>
        <v>28836.098678919832</v>
      </c>
      <c r="F232" s="5">
        <f>ROUND(2*E232,0)/2</f>
        <v>28836</v>
      </c>
      <c r="G232" s="5">
        <f>+C232-(C$7+F232*C$8)</f>
        <v>6.5162423998117447E-2</v>
      </c>
      <c r="H232" s="5"/>
      <c r="I232" s="5"/>
      <c r="K232" s="5">
        <f>+G232</f>
        <v>6.5162423998117447E-2</v>
      </c>
      <c r="L232" s="5"/>
      <c r="M232" s="5"/>
      <c r="N232" s="5"/>
      <c r="O232" s="5">
        <f ca="1">+C$11+C$12*$F232</f>
        <v>6.5128196745969813E-2</v>
      </c>
      <c r="P232" s="5"/>
      <c r="Q232" s="8">
        <f>+C232-15018.5</f>
        <v>41524.81611</v>
      </c>
      <c r="R232" s="5"/>
    </row>
    <row r="233" spans="1:18" x14ac:dyDescent="0.2">
      <c r="A233" s="12" t="s">
        <v>82</v>
      </c>
      <c r="B233" s="6" t="s">
        <v>47</v>
      </c>
      <c r="C233" s="7">
        <v>56543.316859999999</v>
      </c>
      <c r="D233" s="7">
        <v>2.9999999999999997E-4</v>
      </c>
      <c r="E233" s="5">
        <f>+(C233-C$7)/C$8</f>
        <v>28836.099814684665</v>
      </c>
      <c r="F233" s="5">
        <f>ROUND(2*E233,0)/2</f>
        <v>28836</v>
      </c>
      <c r="G233" s="5">
        <f>+C233-(C$7+F233*C$8)</f>
        <v>6.5912423997360747E-2</v>
      </c>
      <c r="H233" s="5"/>
      <c r="I233" s="5"/>
      <c r="K233" s="5">
        <f>+G233</f>
        <v>6.5912423997360747E-2</v>
      </c>
      <c r="L233" s="5"/>
      <c r="M233" s="5"/>
      <c r="N233" s="5"/>
      <c r="O233" s="5">
        <f ca="1">+C$11+C$12*$F233</f>
        <v>6.5128196745969813E-2</v>
      </c>
      <c r="P233" s="5"/>
      <c r="Q233" s="8">
        <f>+C233-15018.5</f>
        <v>41524.816859999999</v>
      </c>
      <c r="R233" s="5"/>
    </row>
    <row r="234" spans="1:18" x14ac:dyDescent="0.2">
      <c r="A234" s="7" t="s">
        <v>85</v>
      </c>
      <c r="B234" s="6" t="s">
        <v>63</v>
      </c>
      <c r="C234" s="7">
        <v>56839.485999999997</v>
      </c>
      <c r="D234" s="7">
        <v>1E-4</v>
      </c>
      <c r="E234" s="5">
        <f>+(C234-C$7)/C$8</f>
        <v>29284.604474726275</v>
      </c>
      <c r="F234" s="5">
        <f>ROUND(2*E234,0)/2</f>
        <v>29284.5</v>
      </c>
      <c r="G234" s="5">
        <f>+C234-(C$7+F234*C$8)</f>
        <v>6.8989672996394802E-2</v>
      </c>
      <c r="H234" s="5"/>
      <c r="I234" s="5"/>
      <c r="J234" s="5"/>
      <c r="K234" s="5">
        <f>+G234</f>
        <v>6.8989672996394802E-2</v>
      </c>
      <c r="L234" s="5"/>
      <c r="M234" s="5"/>
      <c r="N234" s="5"/>
      <c r="O234" s="5">
        <f ca="1">+C$11+C$12*$F234</f>
        <v>7.291309724559969E-2</v>
      </c>
      <c r="P234" s="5"/>
      <c r="Q234" s="8">
        <f>+C234-15018.5</f>
        <v>41820.985999999997</v>
      </c>
      <c r="R234" s="5"/>
    </row>
    <row r="235" spans="1:18" s="43" customFormat="1" ht="12" customHeight="1" x14ac:dyDescent="0.2">
      <c r="A235" s="38" t="s">
        <v>774</v>
      </c>
      <c r="B235" s="39" t="s">
        <v>63</v>
      </c>
      <c r="C235" s="40">
        <v>57299.4329</v>
      </c>
      <c r="D235" s="40">
        <v>6.7000000000000002E-3</v>
      </c>
      <c r="E235" s="41">
        <f>+(C235-C$7)/C$8</f>
        <v>29981.126495966215</v>
      </c>
      <c r="F235" s="41">
        <f>ROUND(2*E235,0)/2</f>
        <v>29981</v>
      </c>
      <c r="G235" s="41">
        <f>+C235-(C$7+F235*C$8)</f>
        <v>8.3531354001024738E-2</v>
      </c>
      <c r="H235" s="41"/>
      <c r="I235" s="41"/>
      <c r="J235" s="41"/>
      <c r="K235" s="41">
        <f>+G235</f>
        <v>8.3531354001024738E-2</v>
      </c>
      <c r="L235" s="41"/>
      <c r="M235" s="41"/>
      <c r="N235" s="41"/>
      <c r="O235" s="41">
        <f ca="1">+C$11+C$12*$F235</f>
        <v>8.5002691889952575E-2</v>
      </c>
      <c r="P235" s="41"/>
      <c r="Q235" s="42">
        <f>+C235-15018.5</f>
        <v>42280.9329</v>
      </c>
    </row>
    <row r="236" spans="1:18" s="43" customFormat="1" ht="12" customHeight="1" x14ac:dyDescent="0.2">
      <c r="A236" s="33" t="s">
        <v>0</v>
      </c>
      <c r="B236" s="34" t="s">
        <v>63</v>
      </c>
      <c r="C236" s="35">
        <v>57919.513899999998</v>
      </c>
      <c r="D236" s="35">
        <v>4.3E-3</v>
      </c>
      <c r="E236" s="41">
        <f>+(C236-C$7)/C$8</f>
        <v>30920.148090529587</v>
      </c>
      <c r="F236" s="41">
        <f>ROUND(2*E236,0)/2</f>
        <v>30920</v>
      </c>
      <c r="G236" s="41">
        <f>+C236-(C$7+F236*C$8)</f>
        <v>9.7791279993543867E-2</v>
      </c>
      <c r="H236" s="41"/>
      <c r="I236" s="41"/>
      <c r="J236" s="41"/>
      <c r="K236" s="41">
        <f>+G236</f>
        <v>9.7791279993543867E-2</v>
      </c>
      <c r="L236" s="41"/>
      <c r="M236" s="41"/>
      <c r="N236" s="41"/>
      <c r="O236" s="41">
        <f ca="1">+C$11+C$12*$F236</f>
        <v>0.10130151367178664</v>
      </c>
      <c r="P236" s="41"/>
      <c r="Q236" s="42">
        <f>+C236-15018.5</f>
        <v>42901.013899999998</v>
      </c>
    </row>
    <row r="237" spans="1:18" s="43" customFormat="1" ht="12" customHeight="1" x14ac:dyDescent="0.2">
      <c r="A237" s="36" t="s">
        <v>777</v>
      </c>
      <c r="B237" s="37" t="s">
        <v>63</v>
      </c>
      <c r="C237" s="77">
        <v>59847.7932</v>
      </c>
      <c r="D237" s="78">
        <v>4.4999999999999997E-3</v>
      </c>
      <c r="E237" s="41">
        <f>+(C237-C$7)/C$8</f>
        <v>33840.243857130314</v>
      </c>
      <c r="F237" s="41">
        <f>ROUND(2*E237,0)/2</f>
        <v>33840</v>
      </c>
      <c r="G237" s="41">
        <f>+C237-(C$7+F237*C$8)</f>
        <v>0.1610305599970161</v>
      </c>
      <c r="H237" s="41"/>
      <c r="I237" s="41"/>
      <c r="J237" s="41"/>
      <c r="K237" s="41">
        <f>+G237</f>
        <v>0.1610305599970161</v>
      </c>
      <c r="L237" s="41"/>
      <c r="M237" s="41"/>
      <c r="N237" s="41"/>
      <c r="O237" s="41">
        <f ca="1">+C$11+C$12*$F237</f>
        <v>0.151985815698363</v>
      </c>
      <c r="P237" s="41"/>
      <c r="Q237" s="42">
        <f>+C237-15018.5</f>
        <v>44829.2932</v>
      </c>
    </row>
    <row r="238" spans="1:18" s="43" customFormat="1" ht="12" customHeight="1" x14ac:dyDescent="0.2">
      <c r="A238" s="79" t="s">
        <v>778</v>
      </c>
      <c r="B238" s="80" t="s">
        <v>63</v>
      </c>
      <c r="C238" s="81">
        <v>60090.464699999895</v>
      </c>
      <c r="D238" s="79">
        <v>1E-3</v>
      </c>
      <c r="E238" s="41">
        <f>+(C238-C$7)/C$8</f>
        <v>34207.734199335588</v>
      </c>
      <c r="F238" s="41">
        <f>ROUND(2*E238,0)/2</f>
        <v>34207.5</v>
      </c>
      <c r="G238" s="41">
        <f>+C238-(C$7+F238*C$8)</f>
        <v>0.15465305489487946</v>
      </c>
      <c r="H238" s="41"/>
      <c r="I238" s="41"/>
      <c r="J238" s="41"/>
      <c r="K238" s="41">
        <f>+G238</f>
        <v>0.15465305489487946</v>
      </c>
      <c r="L238" s="41"/>
      <c r="M238" s="41"/>
      <c r="N238" s="41"/>
      <c r="O238" s="41">
        <f ca="1">+C$11+C$12*$F238</f>
        <v>0.15836474754588581</v>
      </c>
      <c r="P238" s="41"/>
      <c r="Q238" s="42">
        <f>+C238-15018.5</f>
        <v>45071.964699999895</v>
      </c>
    </row>
    <row r="239" spans="1:18" s="43" customFormat="1" ht="12" customHeight="1" x14ac:dyDescent="0.2">
      <c r="B239" s="44"/>
      <c r="C239" s="45"/>
      <c r="D239" s="45"/>
    </row>
    <row r="240" spans="1:18" s="43" customFormat="1" ht="12" customHeight="1" x14ac:dyDescent="0.2">
      <c r="B240" s="44"/>
      <c r="C240" s="45"/>
      <c r="D240" s="45"/>
    </row>
    <row r="241" spans="2:4" s="43" customFormat="1" ht="12" customHeight="1" x14ac:dyDescent="0.2">
      <c r="B241" s="44"/>
      <c r="C241" s="45"/>
      <c r="D241" s="45"/>
    </row>
    <row r="242" spans="2:4" s="43" customFormat="1" ht="12" customHeight="1" x14ac:dyDescent="0.2">
      <c r="B242" s="44"/>
      <c r="C242" s="45"/>
      <c r="D242" s="45"/>
    </row>
    <row r="243" spans="2:4" s="43" customFormat="1" ht="12" customHeight="1" x14ac:dyDescent="0.2">
      <c r="B243" s="44"/>
      <c r="C243" s="45"/>
      <c r="D243" s="45"/>
    </row>
    <row r="244" spans="2:4" s="43" customFormat="1" ht="12" customHeight="1" x14ac:dyDescent="0.2">
      <c r="B244" s="44"/>
      <c r="C244" s="45"/>
      <c r="D244" s="45"/>
    </row>
    <row r="245" spans="2:4" s="43" customFormat="1" ht="12" customHeight="1" x14ac:dyDescent="0.2">
      <c r="B245" s="44"/>
      <c r="C245" s="45"/>
      <c r="D245" s="45"/>
    </row>
    <row r="246" spans="2:4" s="43" customFormat="1" ht="12" customHeight="1" x14ac:dyDescent="0.2">
      <c r="B246" s="44"/>
      <c r="C246" s="45"/>
      <c r="D246" s="45"/>
    </row>
    <row r="247" spans="2:4" s="43" customFormat="1" ht="12" customHeight="1" x14ac:dyDescent="0.2">
      <c r="B247" s="44"/>
      <c r="C247" s="45"/>
      <c r="D247" s="45"/>
    </row>
    <row r="248" spans="2:4" s="43" customFormat="1" ht="12" customHeight="1" x14ac:dyDescent="0.2">
      <c r="B248" s="44"/>
      <c r="C248" s="45"/>
      <c r="D248" s="45"/>
    </row>
    <row r="249" spans="2:4" s="43" customFormat="1" ht="12" customHeight="1" x14ac:dyDescent="0.2">
      <c r="B249" s="44"/>
      <c r="C249" s="45"/>
      <c r="D249" s="45"/>
    </row>
    <row r="250" spans="2:4" x14ac:dyDescent="0.2">
      <c r="B250" s="2"/>
      <c r="C250" s="3"/>
      <c r="D250" s="3"/>
    </row>
    <row r="251" spans="2:4" x14ac:dyDescent="0.2">
      <c r="B251" s="2"/>
      <c r="C251" s="3"/>
      <c r="D251" s="3"/>
    </row>
    <row r="252" spans="2:4" x14ac:dyDescent="0.2">
      <c r="B252" s="2"/>
      <c r="C252" s="3"/>
      <c r="D252" s="3"/>
    </row>
    <row r="253" spans="2:4" x14ac:dyDescent="0.2">
      <c r="B253" s="2"/>
      <c r="C253" s="3"/>
      <c r="D253" s="3"/>
    </row>
    <row r="254" spans="2:4" x14ac:dyDescent="0.2">
      <c r="B254" s="2"/>
      <c r="C254" s="3"/>
      <c r="D254" s="3"/>
    </row>
    <row r="255" spans="2:4" x14ac:dyDescent="0.2">
      <c r="B255" s="2"/>
      <c r="C255" s="3"/>
      <c r="D255" s="3"/>
    </row>
    <row r="256" spans="2:4" x14ac:dyDescent="0.2">
      <c r="B256" s="2"/>
      <c r="C256" s="3"/>
      <c r="D256" s="3"/>
    </row>
    <row r="257" spans="2:4" x14ac:dyDescent="0.2">
      <c r="B257" s="2"/>
      <c r="C257" s="3"/>
      <c r="D257" s="3"/>
    </row>
    <row r="258" spans="2:4" x14ac:dyDescent="0.2">
      <c r="B258" s="2"/>
      <c r="C258" s="3"/>
      <c r="D258" s="3"/>
    </row>
    <row r="259" spans="2:4" x14ac:dyDescent="0.2">
      <c r="B259" s="2"/>
      <c r="C259" s="3"/>
      <c r="D259" s="3"/>
    </row>
    <row r="260" spans="2:4" x14ac:dyDescent="0.2">
      <c r="B260" s="2"/>
      <c r="C260" s="3"/>
      <c r="D260" s="3"/>
    </row>
    <row r="261" spans="2:4" x14ac:dyDescent="0.2">
      <c r="B261" s="2"/>
      <c r="C261" s="3"/>
      <c r="D261" s="3"/>
    </row>
    <row r="262" spans="2:4" x14ac:dyDescent="0.2">
      <c r="B262" s="2"/>
      <c r="C262" s="3"/>
      <c r="D262" s="3"/>
    </row>
    <row r="263" spans="2:4" x14ac:dyDescent="0.2">
      <c r="B263" s="2"/>
      <c r="C263" s="3"/>
      <c r="D263" s="3"/>
    </row>
    <row r="264" spans="2:4" x14ac:dyDescent="0.2">
      <c r="B264" s="2"/>
      <c r="C264" s="3"/>
      <c r="D264" s="3"/>
    </row>
    <row r="265" spans="2:4" x14ac:dyDescent="0.2">
      <c r="C265" s="3"/>
      <c r="D265" s="3"/>
    </row>
    <row r="266" spans="2:4" x14ac:dyDescent="0.2">
      <c r="C266" s="3"/>
      <c r="D266" s="3"/>
    </row>
    <row r="267" spans="2:4" x14ac:dyDescent="0.2">
      <c r="C267" s="3"/>
      <c r="D267" s="3"/>
    </row>
    <row r="268" spans="2:4" x14ac:dyDescent="0.2">
      <c r="C268" s="3"/>
      <c r="D268" s="3"/>
    </row>
    <row r="269" spans="2:4" x14ac:dyDescent="0.2">
      <c r="C269" s="3"/>
      <c r="D269" s="3"/>
    </row>
    <row r="270" spans="2:4" x14ac:dyDescent="0.2">
      <c r="C270" s="3"/>
      <c r="D270" s="3"/>
    </row>
    <row r="271" spans="2:4" x14ac:dyDescent="0.2">
      <c r="C271" s="3"/>
      <c r="D271" s="3"/>
    </row>
    <row r="272" spans="2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  <row r="6941" spans="3:4" x14ac:dyDescent="0.2">
      <c r="C6941" s="3"/>
      <c r="D6941" s="3"/>
    </row>
    <row r="6942" spans="3:4" x14ac:dyDescent="0.2">
      <c r="C6942" s="3"/>
      <c r="D6942" s="3"/>
    </row>
    <row r="6943" spans="3:4" x14ac:dyDescent="0.2">
      <c r="C6943" s="3"/>
      <c r="D6943" s="3"/>
    </row>
    <row r="6944" spans="3:4" x14ac:dyDescent="0.2">
      <c r="C6944" s="3"/>
      <c r="D6944" s="3"/>
    </row>
    <row r="6945" spans="3:4" x14ac:dyDescent="0.2">
      <c r="C6945" s="3"/>
      <c r="D6945" s="3"/>
    </row>
    <row r="6946" spans="3:4" x14ac:dyDescent="0.2">
      <c r="C6946" s="3"/>
      <c r="D6946" s="3"/>
    </row>
    <row r="6947" spans="3:4" x14ac:dyDescent="0.2">
      <c r="C6947" s="3"/>
      <c r="D6947" s="3"/>
    </row>
    <row r="6948" spans="3:4" x14ac:dyDescent="0.2">
      <c r="C6948" s="3"/>
      <c r="D6948" s="3"/>
    </row>
    <row r="6949" spans="3:4" x14ac:dyDescent="0.2">
      <c r="C6949" s="3"/>
      <c r="D6949" s="3"/>
    </row>
    <row r="6950" spans="3:4" x14ac:dyDescent="0.2">
      <c r="C6950" s="3"/>
      <c r="D6950" s="3"/>
    </row>
    <row r="6951" spans="3:4" x14ac:dyDescent="0.2">
      <c r="C6951" s="3"/>
      <c r="D6951" s="3"/>
    </row>
    <row r="6952" spans="3:4" x14ac:dyDescent="0.2">
      <c r="C6952" s="3"/>
      <c r="D6952" s="3"/>
    </row>
    <row r="6953" spans="3:4" x14ac:dyDescent="0.2">
      <c r="C6953" s="3"/>
      <c r="D6953" s="3"/>
    </row>
    <row r="6954" spans="3:4" x14ac:dyDescent="0.2">
      <c r="C6954" s="3"/>
      <c r="D6954" s="3"/>
    </row>
    <row r="6955" spans="3:4" x14ac:dyDescent="0.2">
      <c r="C6955" s="3"/>
      <c r="D6955" s="3"/>
    </row>
    <row r="6956" spans="3:4" x14ac:dyDescent="0.2">
      <c r="C6956" s="3"/>
      <c r="D6956" s="3"/>
    </row>
    <row r="6957" spans="3:4" x14ac:dyDescent="0.2">
      <c r="C6957" s="3"/>
      <c r="D6957" s="3"/>
    </row>
    <row r="6958" spans="3:4" x14ac:dyDescent="0.2">
      <c r="C6958" s="3"/>
      <c r="D6958" s="3"/>
    </row>
    <row r="6959" spans="3:4" x14ac:dyDescent="0.2">
      <c r="C6959" s="3"/>
      <c r="D6959" s="3"/>
    </row>
    <row r="6960" spans="3:4" x14ac:dyDescent="0.2">
      <c r="C6960" s="3"/>
      <c r="D6960" s="3"/>
    </row>
    <row r="6961" spans="3:4" x14ac:dyDescent="0.2">
      <c r="C6961" s="3"/>
      <c r="D6961" s="3"/>
    </row>
    <row r="6962" spans="3:4" x14ac:dyDescent="0.2">
      <c r="C6962" s="3"/>
      <c r="D6962" s="3"/>
    </row>
    <row r="6963" spans="3:4" x14ac:dyDescent="0.2">
      <c r="C6963" s="3"/>
      <c r="D6963" s="3"/>
    </row>
    <row r="6964" spans="3:4" x14ac:dyDescent="0.2">
      <c r="C6964" s="3"/>
      <c r="D6964" s="3"/>
    </row>
    <row r="6965" spans="3:4" x14ac:dyDescent="0.2">
      <c r="C6965" s="3"/>
      <c r="D6965" s="3"/>
    </row>
    <row r="6966" spans="3:4" x14ac:dyDescent="0.2">
      <c r="C6966" s="3"/>
      <c r="D6966" s="3"/>
    </row>
    <row r="6967" spans="3:4" x14ac:dyDescent="0.2">
      <c r="C6967" s="3"/>
      <c r="D6967" s="3"/>
    </row>
    <row r="6968" spans="3:4" x14ac:dyDescent="0.2">
      <c r="C6968" s="3"/>
      <c r="D6968" s="3"/>
    </row>
    <row r="6969" spans="3:4" x14ac:dyDescent="0.2">
      <c r="C6969" s="3"/>
      <c r="D6969" s="3"/>
    </row>
    <row r="6970" spans="3:4" x14ac:dyDescent="0.2">
      <c r="C6970" s="3"/>
      <c r="D6970" s="3"/>
    </row>
    <row r="6971" spans="3:4" x14ac:dyDescent="0.2">
      <c r="C6971" s="3"/>
      <c r="D6971" s="3"/>
    </row>
    <row r="6972" spans="3:4" x14ac:dyDescent="0.2">
      <c r="C6972" s="3"/>
      <c r="D6972" s="3"/>
    </row>
    <row r="6973" spans="3:4" x14ac:dyDescent="0.2">
      <c r="C6973" s="3"/>
      <c r="D6973" s="3"/>
    </row>
    <row r="6974" spans="3:4" x14ac:dyDescent="0.2">
      <c r="C6974" s="3"/>
      <c r="D6974" s="3"/>
    </row>
    <row r="6975" spans="3:4" x14ac:dyDescent="0.2">
      <c r="C6975" s="3"/>
      <c r="D6975" s="3"/>
    </row>
    <row r="6976" spans="3:4" x14ac:dyDescent="0.2">
      <c r="C6976" s="3"/>
      <c r="D6976" s="3"/>
    </row>
    <row r="6977" spans="3:4" x14ac:dyDescent="0.2">
      <c r="C6977" s="3"/>
      <c r="D6977" s="3"/>
    </row>
    <row r="6978" spans="3:4" x14ac:dyDescent="0.2">
      <c r="C6978" s="3"/>
      <c r="D6978" s="3"/>
    </row>
    <row r="6979" spans="3:4" x14ac:dyDescent="0.2">
      <c r="C6979" s="3"/>
      <c r="D6979" s="3"/>
    </row>
    <row r="6980" spans="3:4" x14ac:dyDescent="0.2">
      <c r="C6980" s="3"/>
      <c r="D6980" s="3"/>
    </row>
    <row r="6981" spans="3:4" x14ac:dyDescent="0.2">
      <c r="C6981" s="3"/>
      <c r="D6981" s="3"/>
    </row>
    <row r="6982" spans="3:4" x14ac:dyDescent="0.2">
      <c r="C6982" s="3"/>
      <c r="D6982" s="3"/>
    </row>
    <row r="6983" spans="3:4" x14ac:dyDescent="0.2">
      <c r="C6983" s="3"/>
      <c r="D6983" s="3"/>
    </row>
    <row r="6984" spans="3:4" x14ac:dyDescent="0.2">
      <c r="C6984" s="3"/>
      <c r="D6984" s="3"/>
    </row>
    <row r="6985" spans="3:4" x14ac:dyDescent="0.2">
      <c r="C6985" s="3"/>
      <c r="D6985" s="3"/>
    </row>
    <row r="6986" spans="3:4" x14ac:dyDescent="0.2">
      <c r="C6986" s="3"/>
      <c r="D6986" s="3"/>
    </row>
    <row r="6987" spans="3:4" x14ac:dyDescent="0.2">
      <c r="C6987" s="3"/>
      <c r="D6987" s="3"/>
    </row>
    <row r="6988" spans="3:4" x14ac:dyDescent="0.2">
      <c r="C6988" s="3"/>
      <c r="D6988" s="3"/>
    </row>
    <row r="6989" spans="3:4" x14ac:dyDescent="0.2">
      <c r="C6989" s="3"/>
      <c r="D6989" s="3"/>
    </row>
    <row r="6990" spans="3:4" x14ac:dyDescent="0.2">
      <c r="C6990" s="3"/>
      <c r="D6990" s="3"/>
    </row>
    <row r="6991" spans="3:4" x14ac:dyDescent="0.2">
      <c r="C6991" s="3"/>
      <c r="D6991" s="3"/>
    </row>
    <row r="6992" spans="3:4" x14ac:dyDescent="0.2">
      <c r="C6992" s="3"/>
      <c r="D6992" s="3"/>
    </row>
    <row r="6993" spans="3:4" x14ac:dyDescent="0.2">
      <c r="C6993" s="3"/>
      <c r="D6993" s="3"/>
    </row>
    <row r="6994" spans="3:4" x14ac:dyDescent="0.2">
      <c r="C6994" s="3"/>
      <c r="D6994" s="3"/>
    </row>
    <row r="6995" spans="3:4" x14ac:dyDescent="0.2">
      <c r="C6995" s="3"/>
      <c r="D6995" s="3"/>
    </row>
    <row r="6996" spans="3:4" x14ac:dyDescent="0.2">
      <c r="C6996" s="3"/>
      <c r="D6996" s="3"/>
    </row>
    <row r="6997" spans="3:4" x14ac:dyDescent="0.2">
      <c r="C6997" s="3"/>
      <c r="D6997" s="3"/>
    </row>
    <row r="6998" spans="3:4" x14ac:dyDescent="0.2">
      <c r="C6998" s="3"/>
      <c r="D6998" s="3"/>
    </row>
    <row r="6999" spans="3:4" x14ac:dyDescent="0.2">
      <c r="C6999" s="3"/>
      <c r="D6999" s="3"/>
    </row>
    <row r="7000" spans="3:4" x14ac:dyDescent="0.2">
      <c r="C7000" s="3"/>
      <c r="D7000" s="3"/>
    </row>
    <row r="7001" spans="3:4" x14ac:dyDescent="0.2">
      <c r="C7001" s="3"/>
      <c r="D7001" s="3"/>
    </row>
    <row r="7002" spans="3:4" x14ac:dyDescent="0.2">
      <c r="C7002" s="3"/>
      <c r="D7002" s="3"/>
    </row>
    <row r="7003" spans="3:4" x14ac:dyDescent="0.2">
      <c r="C7003" s="3"/>
      <c r="D7003" s="3"/>
    </row>
    <row r="7004" spans="3:4" x14ac:dyDescent="0.2">
      <c r="C7004" s="3"/>
      <c r="D7004" s="3"/>
    </row>
    <row r="7005" spans="3:4" x14ac:dyDescent="0.2">
      <c r="C7005" s="3"/>
      <c r="D7005" s="3"/>
    </row>
    <row r="7006" spans="3:4" x14ac:dyDescent="0.2">
      <c r="C7006" s="3"/>
      <c r="D7006" s="3"/>
    </row>
    <row r="7007" spans="3:4" x14ac:dyDescent="0.2">
      <c r="C7007" s="3"/>
      <c r="D7007" s="3"/>
    </row>
    <row r="7008" spans="3:4" x14ac:dyDescent="0.2">
      <c r="C7008" s="3"/>
      <c r="D7008" s="3"/>
    </row>
    <row r="7009" spans="3:4" x14ac:dyDescent="0.2">
      <c r="C7009" s="3"/>
      <c r="D7009" s="3"/>
    </row>
    <row r="7010" spans="3:4" x14ac:dyDescent="0.2">
      <c r="C7010" s="3"/>
      <c r="D7010" s="3"/>
    </row>
    <row r="7011" spans="3:4" x14ac:dyDescent="0.2">
      <c r="C7011" s="3"/>
      <c r="D7011" s="3"/>
    </row>
    <row r="7012" spans="3:4" x14ac:dyDescent="0.2">
      <c r="C7012" s="3"/>
      <c r="D7012" s="3"/>
    </row>
    <row r="7013" spans="3:4" x14ac:dyDescent="0.2">
      <c r="C7013" s="3"/>
      <c r="D7013" s="3"/>
    </row>
    <row r="7014" spans="3:4" x14ac:dyDescent="0.2">
      <c r="C7014" s="3"/>
      <c r="D7014" s="3"/>
    </row>
    <row r="7015" spans="3:4" x14ac:dyDescent="0.2">
      <c r="C7015" s="3"/>
      <c r="D7015" s="3"/>
    </row>
    <row r="7016" spans="3:4" x14ac:dyDescent="0.2">
      <c r="C7016" s="3"/>
      <c r="D7016" s="3"/>
    </row>
    <row r="7017" spans="3:4" x14ac:dyDescent="0.2">
      <c r="C7017" s="3"/>
      <c r="D7017" s="3"/>
    </row>
    <row r="7018" spans="3:4" x14ac:dyDescent="0.2">
      <c r="C7018" s="3"/>
      <c r="D7018" s="3"/>
    </row>
    <row r="7019" spans="3:4" x14ac:dyDescent="0.2">
      <c r="C7019" s="3"/>
      <c r="D7019" s="3"/>
    </row>
    <row r="7020" spans="3:4" x14ac:dyDescent="0.2">
      <c r="C7020" s="3"/>
      <c r="D7020" s="3"/>
    </row>
    <row r="7021" spans="3:4" x14ac:dyDescent="0.2">
      <c r="C7021" s="3"/>
      <c r="D7021" s="3"/>
    </row>
    <row r="7022" spans="3:4" x14ac:dyDescent="0.2">
      <c r="C7022" s="3"/>
      <c r="D7022" s="3"/>
    </row>
    <row r="7023" spans="3:4" x14ac:dyDescent="0.2">
      <c r="C7023" s="3"/>
      <c r="D7023" s="3"/>
    </row>
    <row r="7024" spans="3:4" x14ac:dyDescent="0.2">
      <c r="C7024" s="3"/>
      <c r="D7024" s="3"/>
    </row>
    <row r="7025" spans="3:4" x14ac:dyDescent="0.2">
      <c r="C7025" s="3"/>
      <c r="D7025" s="3"/>
    </row>
    <row r="7026" spans="3:4" x14ac:dyDescent="0.2">
      <c r="C7026" s="3"/>
      <c r="D7026" s="3"/>
    </row>
    <row r="7027" spans="3:4" x14ac:dyDescent="0.2">
      <c r="C7027" s="3"/>
      <c r="D7027" s="3"/>
    </row>
    <row r="7028" spans="3:4" x14ac:dyDescent="0.2">
      <c r="C7028" s="3"/>
      <c r="D7028" s="3"/>
    </row>
    <row r="7029" spans="3:4" x14ac:dyDescent="0.2">
      <c r="C7029" s="3"/>
      <c r="D7029" s="3"/>
    </row>
    <row r="7030" spans="3:4" x14ac:dyDescent="0.2">
      <c r="C7030" s="3"/>
      <c r="D7030" s="3"/>
    </row>
    <row r="7031" spans="3:4" x14ac:dyDescent="0.2">
      <c r="C7031" s="3"/>
      <c r="D7031" s="3"/>
    </row>
    <row r="7032" spans="3:4" x14ac:dyDescent="0.2">
      <c r="C7032" s="3"/>
      <c r="D7032" s="3"/>
    </row>
    <row r="7033" spans="3:4" x14ac:dyDescent="0.2">
      <c r="C7033" s="3"/>
      <c r="D7033" s="3"/>
    </row>
    <row r="7034" spans="3:4" x14ac:dyDescent="0.2">
      <c r="C7034" s="3"/>
      <c r="D7034" s="3"/>
    </row>
    <row r="7035" spans="3:4" x14ac:dyDescent="0.2">
      <c r="C7035" s="3"/>
      <c r="D7035" s="3"/>
    </row>
    <row r="7036" spans="3:4" x14ac:dyDescent="0.2">
      <c r="C7036" s="3"/>
      <c r="D7036" s="3"/>
    </row>
    <row r="7037" spans="3:4" x14ac:dyDescent="0.2">
      <c r="C7037" s="3"/>
      <c r="D7037" s="3"/>
    </row>
    <row r="7038" spans="3:4" x14ac:dyDescent="0.2">
      <c r="C7038" s="3"/>
      <c r="D7038" s="3"/>
    </row>
    <row r="7039" spans="3:4" x14ac:dyDescent="0.2">
      <c r="C7039" s="3"/>
      <c r="D7039" s="3"/>
    </row>
    <row r="7040" spans="3:4" x14ac:dyDescent="0.2">
      <c r="C7040" s="3"/>
      <c r="D7040" s="3"/>
    </row>
    <row r="7041" spans="3:4" x14ac:dyDescent="0.2">
      <c r="C7041" s="3"/>
      <c r="D7041" s="3"/>
    </row>
    <row r="7042" spans="3:4" x14ac:dyDescent="0.2">
      <c r="C7042" s="3"/>
      <c r="D7042" s="3"/>
    </row>
    <row r="7043" spans="3:4" x14ac:dyDescent="0.2">
      <c r="C7043" s="3"/>
      <c r="D7043" s="3"/>
    </row>
    <row r="7044" spans="3:4" x14ac:dyDescent="0.2">
      <c r="C7044" s="3"/>
      <c r="D7044" s="3"/>
    </row>
    <row r="7045" spans="3:4" x14ac:dyDescent="0.2">
      <c r="C7045" s="3"/>
      <c r="D7045" s="3"/>
    </row>
    <row r="7046" spans="3:4" x14ac:dyDescent="0.2">
      <c r="C7046" s="3"/>
      <c r="D7046" s="3"/>
    </row>
    <row r="7047" spans="3:4" x14ac:dyDescent="0.2">
      <c r="C7047" s="3"/>
      <c r="D7047" s="3"/>
    </row>
    <row r="7048" spans="3:4" x14ac:dyDescent="0.2">
      <c r="C7048" s="3"/>
      <c r="D7048" s="3"/>
    </row>
    <row r="7049" spans="3:4" x14ac:dyDescent="0.2">
      <c r="C7049" s="3"/>
      <c r="D7049" s="3"/>
    </row>
    <row r="7050" spans="3:4" x14ac:dyDescent="0.2">
      <c r="C7050" s="3"/>
      <c r="D7050" s="3"/>
    </row>
    <row r="7051" spans="3:4" x14ac:dyDescent="0.2">
      <c r="C7051" s="3"/>
      <c r="D7051" s="3"/>
    </row>
    <row r="7052" spans="3:4" x14ac:dyDescent="0.2">
      <c r="C7052" s="3"/>
      <c r="D7052" s="3"/>
    </row>
    <row r="7053" spans="3:4" x14ac:dyDescent="0.2">
      <c r="C7053" s="3"/>
      <c r="D7053" s="3"/>
    </row>
    <row r="7054" spans="3:4" x14ac:dyDescent="0.2">
      <c r="C7054" s="3"/>
      <c r="D7054" s="3"/>
    </row>
    <row r="7055" spans="3:4" x14ac:dyDescent="0.2">
      <c r="C7055" s="3"/>
      <c r="D7055" s="3"/>
    </row>
    <row r="7056" spans="3:4" x14ac:dyDescent="0.2">
      <c r="C7056" s="3"/>
      <c r="D7056" s="3"/>
    </row>
    <row r="7057" spans="3:4" x14ac:dyDescent="0.2">
      <c r="C7057" s="3"/>
      <c r="D7057" s="3"/>
    </row>
    <row r="7058" spans="3:4" x14ac:dyDescent="0.2">
      <c r="C7058" s="3"/>
      <c r="D7058" s="3"/>
    </row>
    <row r="7059" spans="3:4" x14ac:dyDescent="0.2">
      <c r="C7059" s="3"/>
      <c r="D7059" s="3"/>
    </row>
    <row r="7060" spans="3:4" x14ac:dyDescent="0.2">
      <c r="C7060" s="3"/>
      <c r="D7060" s="3"/>
    </row>
    <row r="7061" spans="3:4" x14ac:dyDescent="0.2">
      <c r="C7061" s="3"/>
      <c r="D7061" s="3"/>
    </row>
    <row r="7062" spans="3:4" x14ac:dyDescent="0.2">
      <c r="C7062" s="3"/>
      <c r="D7062" s="3"/>
    </row>
    <row r="7063" spans="3:4" x14ac:dyDescent="0.2">
      <c r="C7063" s="3"/>
      <c r="D7063" s="3"/>
    </row>
    <row r="7064" spans="3:4" x14ac:dyDescent="0.2">
      <c r="C7064" s="3"/>
      <c r="D7064" s="3"/>
    </row>
    <row r="7065" spans="3:4" x14ac:dyDescent="0.2">
      <c r="C7065" s="3"/>
      <c r="D7065" s="3"/>
    </row>
    <row r="7066" spans="3:4" x14ac:dyDescent="0.2">
      <c r="C7066" s="3"/>
      <c r="D7066" s="3"/>
    </row>
    <row r="7067" spans="3:4" x14ac:dyDescent="0.2">
      <c r="C7067" s="3"/>
      <c r="D7067" s="3"/>
    </row>
    <row r="7068" spans="3:4" x14ac:dyDescent="0.2">
      <c r="C7068" s="3"/>
      <c r="D7068" s="3"/>
    </row>
    <row r="7069" spans="3:4" x14ac:dyDescent="0.2">
      <c r="C7069" s="3"/>
      <c r="D7069" s="3"/>
    </row>
    <row r="7070" spans="3:4" x14ac:dyDescent="0.2">
      <c r="C7070" s="3"/>
      <c r="D7070" s="3"/>
    </row>
    <row r="7071" spans="3:4" x14ac:dyDescent="0.2">
      <c r="C7071" s="3"/>
      <c r="D7071" s="3"/>
    </row>
    <row r="7072" spans="3:4" x14ac:dyDescent="0.2">
      <c r="C7072" s="3"/>
      <c r="D7072" s="3"/>
    </row>
    <row r="7073" spans="3:4" x14ac:dyDescent="0.2">
      <c r="C7073" s="3"/>
      <c r="D7073" s="3"/>
    </row>
    <row r="7074" spans="3:4" x14ac:dyDescent="0.2">
      <c r="C7074" s="3"/>
      <c r="D7074" s="3"/>
    </row>
    <row r="7075" spans="3:4" x14ac:dyDescent="0.2">
      <c r="C7075" s="3"/>
      <c r="D7075" s="3"/>
    </row>
    <row r="7076" spans="3:4" x14ac:dyDescent="0.2">
      <c r="C7076" s="3"/>
      <c r="D7076" s="3"/>
    </row>
    <row r="7077" spans="3:4" x14ac:dyDescent="0.2">
      <c r="C7077" s="3"/>
      <c r="D7077" s="3"/>
    </row>
    <row r="7078" spans="3:4" x14ac:dyDescent="0.2">
      <c r="C7078" s="3"/>
      <c r="D7078" s="3"/>
    </row>
    <row r="7079" spans="3:4" x14ac:dyDescent="0.2">
      <c r="C7079" s="3"/>
      <c r="D7079" s="3"/>
    </row>
    <row r="7080" spans="3:4" x14ac:dyDescent="0.2">
      <c r="C7080" s="3"/>
      <c r="D7080" s="3"/>
    </row>
    <row r="7081" spans="3:4" x14ac:dyDescent="0.2">
      <c r="C7081" s="3"/>
      <c r="D7081" s="3"/>
    </row>
    <row r="7082" spans="3:4" x14ac:dyDescent="0.2">
      <c r="C7082" s="3"/>
      <c r="D7082" s="3"/>
    </row>
    <row r="7083" spans="3:4" x14ac:dyDescent="0.2">
      <c r="C7083" s="3"/>
      <c r="D7083" s="3"/>
    </row>
    <row r="7084" spans="3:4" x14ac:dyDescent="0.2">
      <c r="C7084" s="3"/>
      <c r="D7084" s="3"/>
    </row>
    <row r="7085" spans="3:4" x14ac:dyDescent="0.2">
      <c r="C7085" s="3"/>
      <c r="D7085" s="3"/>
    </row>
    <row r="7086" spans="3:4" x14ac:dyDescent="0.2">
      <c r="C7086" s="3"/>
      <c r="D7086" s="3"/>
    </row>
    <row r="7087" spans="3:4" x14ac:dyDescent="0.2">
      <c r="C7087" s="3"/>
      <c r="D7087" s="3"/>
    </row>
    <row r="7088" spans="3:4" x14ac:dyDescent="0.2">
      <c r="C7088" s="3"/>
      <c r="D7088" s="3"/>
    </row>
    <row r="7089" spans="3:4" x14ac:dyDescent="0.2">
      <c r="C7089" s="3"/>
      <c r="D7089" s="3"/>
    </row>
    <row r="7090" spans="3:4" x14ac:dyDescent="0.2">
      <c r="C7090" s="3"/>
      <c r="D7090" s="3"/>
    </row>
    <row r="7091" spans="3:4" x14ac:dyDescent="0.2">
      <c r="C7091" s="3"/>
      <c r="D7091" s="3"/>
    </row>
    <row r="7092" spans="3:4" x14ac:dyDescent="0.2">
      <c r="C7092" s="3"/>
      <c r="D7092" s="3"/>
    </row>
    <row r="7093" spans="3:4" x14ac:dyDescent="0.2">
      <c r="C7093" s="3"/>
      <c r="D7093" s="3"/>
    </row>
    <row r="7094" spans="3:4" x14ac:dyDescent="0.2">
      <c r="C7094" s="3"/>
      <c r="D7094" s="3"/>
    </row>
    <row r="7095" spans="3:4" x14ac:dyDescent="0.2">
      <c r="C7095" s="3"/>
      <c r="D7095" s="3"/>
    </row>
    <row r="7096" spans="3:4" x14ac:dyDescent="0.2">
      <c r="C7096" s="3"/>
      <c r="D7096" s="3"/>
    </row>
    <row r="7097" spans="3:4" x14ac:dyDescent="0.2">
      <c r="C7097" s="3"/>
      <c r="D7097" s="3"/>
    </row>
    <row r="7098" spans="3:4" x14ac:dyDescent="0.2">
      <c r="C7098" s="3"/>
      <c r="D7098" s="3"/>
    </row>
    <row r="7099" spans="3:4" x14ac:dyDescent="0.2">
      <c r="C7099" s="3"/>
      <c r="D7099" s="3"/>
    </row>
    <row r="7100" spans="3:4" x14ac:dyDescent="0.2">
      <c r="C7100" s="3"/>
      <c r="D7100" s="3"/>
    </row>
    <row r="7101" spans="3:4" x14ac:dyDescent="0.2">
      <c r="C7101" s="3"/>
      <c r="D7101" s="3"/>
    </row>
    <row r="7102" spans="3:4" x14ac:dyDescent="0.2">
      <c r="C7102" s="3"/>
      <c r="D7102" s="3"/>
    </row>
    <row r="7103" spans="3:4" x14ac:dyDescent="0.2">
      <c r="C7103" s="3"/>
      <c r="D7103" s="3"/>
    </row>
    <row r="7104" spans="3:4" x14ac:dyDescent="0.2">
      <c r="C7104" s="3"/>
      <c r="D7104" s="3"/>
    </row>
    <row r="7105" spans="3:4" x14ac:dyDescent="0.2">
      <c r="C7105" s="3"/>
      <c r="D7105" s="3"/>
    </row>
    <row r="7106" spans="3:4" x14ac:dyDescent="0.2">
      <c r="C7106" s="3"/>
      <c r="D7106" s="3"/>
    </row>
    <row r="7107" spans="3:4" x14ac:dyDescent="0.2">
      <c r="C7107" s="3"/>
      <c r="D7107" s="3"/>
    </row>
    <row r="7108" spans="3:4" x14ac:dyDescent="0.2">
      <c r="C7108" s="3"/>
      <c r="D7108" s="3"/>
    </row>
    <row r="7109" spans="3:4" x14ac:dyDescent="0.2">
      <c r="C7109" s="3"/>
      <c r="D7109" s="3"/>
    </row>
    <row r="7110" spans="3:4" x14ac:dyDescent="0.2">
      <c r="C7110" s="3"/>
      <c r="D7110" s="3"/>
    </row>
    <row r="7111" spans="3:4" x14ac:dyDescent="0.2">
      <c r="C7111" s="3"/>
      <c r="D7111" s="3"/>
    </row>
    <row r="7112" spans="3:4" x14ac:dyDescent="0.2">
      <c r="C7112" s="3"/>
      <c r="D7112" s="3"/>
    </row>
    <row r="7113" spans="3:4" x14ac:dyDescent="0.2">
      <c r="C7113" s="3"/>
      <c r="D7113" s="3"/>
    </row>
    <row r="7114" spans="3:4" x14ac:dyDescent="0.2">
      <c r="C7114" s="3"/>
      <c r="D7114" s="3"/>
    </row>
    <row r="7115" spans="3:4" x14ac:dyDescent="0.2">
      <c r="C7115" s="3"/>
      <c r="D7115" s="3"/>
    </row>
    <row r="7116" spans="3:4" x14ac:dyDescent="0.2">
      <c r="C7116" s="3"/>
      <c r="D7116" s="3"/>
    </row>
    <row r="7117" spans="3:4" x14ac:dyDescent="0.2">
      <c r="C7117" s="3"/>
      <c r="D7117" s="3"/>
    </row>
    <row r="7118" spans="3:4" x14ac:dyDescent="0.2">
      <c r="C7118" s="3"/>
      <c r="D7118" s="3"/>
    </row>
    <row r="7119" spans="3:4" x14ac:dyDescent="0.2">
      <c r="C7119" s="3"/>
      <c r="D7119" s="3"/>
    </row>
    <row r="7120" spans="3:4" x14ac:dyDescent="0.2">
      <c r="C7120" s="3"/>
      <c r="D7120" s="3"/>
    </row>
    <row r="7121" spans="3:4" x14ac:dyDescent="0.2">
      <c r="C7121" s="3"/>
      <c r="D7121" s="3"/>
    </row>
    <row r="7122" spans="3:4" x14ac:dyDescent="0.2">
      <c r="C7122" s="3"/>
      <c r="D7122" s="3"/>
    </row>
    <row r="7123" spans="3:4" x14ac:dyDescent="0.2">
      <c r="C7123" s="3"/>
      <c r="D7123" s="3"/>
    </row>
    <row r="7124" spans="3:4" x14ac:dyDescent="0.2">
      <c r="C7124" s="3"/>
      <c r="D7124" s="3"/>
    </row>
    <row r="7125" spans="3:4" x14ac:dyDescent="0.2">
      <c r="C7125" s="3"/>
      <c r="D7125" s="3"/>
    </row>
    <row r="7126" spans="3:4" x14ac:dyDescent="0.2">
      <c r="C7126" s="3"/>
      <c r="D7126" s="3"/>
    </row>
    <row r="7127" spans="3:4" x14ac:dyDescent="0.2">
      <c r="C7127" s="3"/>
      <c r="D7127" s="3"/>
    </row>
    <row r="7128" spans="3:4" x14ac:dyDescent="0.2">
      <c r="C7128" s="3"/>
      <c r="D7128" s="3"/>
    </row>
    <row r="7129" spans="3:4" x14ac:dyDescent="0.2">
      <c r="C7129" s="3"/>
      <c r="D7129" s="3"/>
    </row>
    <row r="7130" spans="3:4" x14ac:dyDescent="0.2">
      <c r="C7130" s="3"/>
      <c r="D7130" s="3"/>
    </row>
    <row r="7131" spans="3:4" x14ac:dyDescent="0.2">
      <c r="C7131" s="3"/>
      <c r="D7131" s="3"/>
    </row>
    <row r="7132" spans="3:4" x14ac:dyDescent="0.2">
      <c r="C7132" s="3"/>
      <c r="D7132" s="3"/>
    </row>
    <row r="7133" spans="3:4" x14ac:dyDescent="0.2">
      <c r="C7133" s="3"/>
      <c r="D7133" s="3"/>
    </row>
    <row r="7134" spans="3:4" x14ac:dyDescent="0.2">
      <c r="C7134" s="3"/>
      <c r="D7134" s="3"/>
    </row>
    <row r="7135" spans="3:4" x14ac:dyDescent="0.2">
      <c r="C7135" s="3"/>
      <c r="D7135" s="3"/>
    </row>
    <row r="7136" spans="3:4" x14ac:dyDescent="0.2">
      <c r="C7136" s="3"/>
      <c r="D7136" s="3"/>
    </row>
    <row r="7137" spans="3:4" x14ac:dyDescent="0.2">
      <c r="C7137" s="3"/>
      <c r="D7137" s="3"/>
    </row>
    <row r="7138" spans="3:4" x14ac:dyDescent="0.2">
      <c r="C7138" s="3"/>
      <c r="D7138" s="3"/>
    </row>
    <row r="7139" spans="3:4" x14ac:dyDescent="0.2">
      <c r="C7139" s="3"/>
      <c r="D7139" s="3"/>
    </row>
    <row r="7140" spans="3:4" x14ac:dyDescent="0.2">
      <c r="C7140" s="3"/>
      <c r="D7140" s="3"/>
    </row>
    <row r="7141" spans="3:4" x14ac:dyDescent="0.2">
      <c r="C7141" s="3"/>
      <c r="D7141" s="3"/>
    </row>
    <row r="7142" spans="3:4" x14ac:dyDescent="0.2">
      <c r="C7142" s="3"/>
      <c r="D7142" s="3"/>
    </row>
    <row r="7143" spans="3:4" x14ac:dyDescent="0.2">
      <c r="C7143" s="3"/>
      <c r="D7143" s="3"/>
    </row>
    <row r="7144" spans="3:4" x14ac:dyDescent="0.2">
      <c r="C7144" s="3"/>
      <c r="D7144" s="3"/>
    </row>
    <row r="7145" spans="3:4" x14ac:dyDescent="0.2">
      <c r="C7145" s="3"/>
      <c r="D7145" s="3"/>
    </row>
    <row r="7146" spans="3:4" x14ac:dyDescent="0.2">
      <c r="C7146" s="3"/>
      <c r="D7146" s="3"/>
    </row>
    <row r="7147" spans="3:4" x14ac:dyDescent="0.2">
      <c r="C7147" s="3"/>
      <c r="D7147" s="3"/>
    </row>
    <row r="7148" spans="3:4" x14ac:dyDescent="0.2">
      <c r="C7148" s="3"/>
      <c r="D7148" s="3"/>
    </row>
    <row r="7149" spans="3:4" x14ac:dyDescent="0.2">
      <c r="C7149" s="3"/>
      <c r="D7149" s="3"/>
    </row>
    <row r="7150" spans="3:4" x14ac:dyDescent="0.2">
      <c r="C7150" s="3"/>
      <c r="D7150" s="3"/>
    </row>
    <row r="7151" spans="3:4" x14ac:dyDescent="0.2">
      <c r="C7151" s="3"/>
      <c r="D7151" s="3"/>
    </row>
    <row r="7152" spans="3:4" x14ac:dyDescent="0.2">
      <c r="C7152" s="3"/>
      <c r="D7152" s="3"/>
    </row>
    <row r="7153" spans="3:4" x14ac:dyDescent="0.2">
      <c r="C7153" s="3"/>
      <c r="D7153" s="3"/>
    </row>
    <row r="7154" spans="3:4" x14ac:dyDescent="0.2">
      <c r="C7154" s="3"/>
      <c r="D7154" s="3"/>
    </row>
    <row r="7155" spans="3:4" x14ac:dyDescent="0.2">
      <c r="C7155" s="3"/>
      <c r="D7155" s="3"/>
    </row>
    <row r="7156" spans="3:4" x14ac:dyDescent="0.2">
      <c r="C7156" s="3"/>
      <c r="D7156" s="3"/>
    </row>
    <row r="7157" spans="3:4" x14ac:dyDescent="0.2">
      <c r="C7157" s="3"/>
      <c r="D7157" s="3"/>
    </row>
    <row r="7158" spans="3:4" x14ac:dyDescent="0.2">
      <c r="C7158" s="3"/>
      <c r="D7158" s="3"/>
    </row>
    <row r="7159" spans="3:4" x14ac:dyDescent="0.2">
      <c r="C7159" s="3"/>
      <c r="D7159" s="3"/>
    </row>
    <row r="7160" spans="3:4" x14ac:dyDescent="0.2">
      <c r="C7160" s="3"/>
      <c r="D7160" s="3"/>
    </row>
    <row r="7161" spans="3:4" x14ac:dyDescent="0.2">
      <c r="C7161" s="3"/>
      <c r="D7161" s="3"/>
    </row>
    <row r="7162" spans="3:4" x14ac:dyDescent="0.2">
      <c r="C7162" s="3"/>
      <c r="D7162" s="3"/>
    </row>
    <row r="7163" spans="3:4" x14ac:dyDescent="0.2">
      <c r="C7163" s="3"/>
      <c r="D7163" s="3"/>
    </row>
    <row r="7164" spans="3:4" x14ac:dyDescent="0.2">
      <c r="C7164" s="3"/>
      <c r="D7164" s="3"/>
    </row>
    <row r="7165" spans="3:4" x14ac:dyDescent="0.2">
      <c r="C7165" s="3"/>
      <c r="D7165" s="3"/>
    </row>
    <row r="7166" spans="3:4" x14ac:dyDescent="0.2">
      <c r="C7166" s="3"/>
      <c r="D7166" s="3"/>
    </row>
    <row r="7167" spans="3:4" x14ac:dyDescent="0.2">
      <c r="C7167" s="3"/>
      <c r="D7167" s="3"/>
    </row>
    <row r="7168" spans="3:4" x14ac:dyDescent="0.2">
      <c r="C7168" s="3"/>
      <c r="D7168" s="3"/>
    </row>
    <row r="7169" spans="3:4" x14ac:dyDescent="0.2">
      <c r="C7169" s="3"/>
      <c r="D7169" s="3"/>
    </row>
    <row r="7170" spans="3:4" x14ac:dyDescent="0.2">
      <c r="C7170" s="3"/>
      <c r="D7170" s="3"/>
    </row>
    <row r="7171" spans="3:4" x14ac:dyDescent="0.2">
      <c r="C7171" s="3"/>
      <c r="D7171" s="3"/>
    </row>
    <row r="7172" spans="3:4" x14ac:dyDescent="0.2">
      <c r="C7172" s="3"/>
      <c r="D7172" s="3"/>
    </row>
    <row r="7173" spans="3:4" x14ac:dyDescent="0.2">
      <c r="C7173" s="3"/>
      <c r="D7173" s="3"/>
    </row>
    <row r="7174" spans="3:4" x14ac:dyDescent="0.2">
      <c r="C7174" s="3"/>
      <c r="D7174" s="3"/>
    </row>
    <row r="7175" spans="3:4" x14ac:dyDescent="0.2">
      <c r="C7175" s="3"/>
      <c r="D7175" s="3"/>
    </row>
    <row r="7176" spans="3:4" x14ac:dyDescent="0.2">
      <c r="C7176" s="3"/>
      <c r="D7176" s="3"/>
    </row>
    <row r="7177" spans="3:4" x14ac:dyDescent="0.2">
      <c r="C7177" s="3"/>
      <c r="D7177" s="3"/>
    </row>
    <row r="7178" spans="3:4" x14ac:dyDescent="0.2">
      <c r="C7178" s="3"/>
      <c r="D7178" s="3"/>
    </row>
    <row r="7179" spans="3:4" x14ac:dyDescent="0.2">
      <c r="C7179" s="3"/>
      <c r="D7179" s="3"/>
    </row>
    <row r="7180" spans="3:4" x14ac:dyDescent="0.2">
      <c r="C7180" s="3"/>
      <c r="D7180" s="3"/>
    </row>
    <row r="7181" spans="3:4" x14ac:dyDescent="0.2">
      <c r="C7181" s="3"/>
      <c r="D7181" s="3"/>
    </row>
    <row r="7182" spans="3:4" x14ac:dyDescent="0.2">
      <c r="C7182" s="3"/>
      <c r="D7182" s="3"/>
    </row>
    <row r="7183" spans="3:4" x14ac:dyDescent="0.2">
      <c r="C7183" s="3"/>
      <c r="D7183" s="3"/>
    </row>
    <row r="7184" spans="3:4" x14ac:dyDescent="0.2">
      <c r="C7184" s="3"/>
      <c r="D7184" s="3"/>
    </row>
    <row r="7185" spans="3:4" x14ac:dyDescent="0.2">
      <c r="C7185" s="3"/>
      <c r="D7185" s="3"/>
    </row>
    <row r="7186" spans="3:4" x14ac:dyDescent="0.2">
      <c r="C7186" s="3"/>
      <c r="D7186" s="3"/>
    </row>
    <row r="7187" spans="3:4" x14ac:dyDescent="0.2">
      <c r="C7187" s="3"/>
      <c r="D7187" s="3"/>
    </row>
    <row r="7188" spans="3:4" x14ac:dyDescent="0.2">
      <c r="C7188" s="3"/>
      <c r="D7188" s="3"/>
    </row>
    <row r="7189" spans="3:4" x14ac:dyDescent="0.2">
      <c r="C7189" s="3"/>
      <c r="D7189" s="3"/>
    </row>
    <row r="7190" spans="3:4" x14ac:dyDescent="0.2">
      <c r="C7190" s="3"/>
      <c r="D7190" s="3"/>
    </row>
    <row r="7191" spans="3:4" x14ac:dyDescent="0.2">
      <c r="C7191" s="3"/>
      <c r="D7191" s="3"/>
    </row>
    <row r="7192" spans="3:4" x14ac:dyDescent="0.2">
      <c r="C7192" s="3"/>
      <c r="D7192" s="3"/>
    </row>
    <row r="7193" spans="3:4" x14ac:dyDescent="0.2">
      <c r="C7193" s="3"/>
      <c r="D7193" s="3"/>
    </row>
    <row r="7194" spans="3:4" x14ac:dyDescent="0.2">
      <c r="C7194" s="3"/>
      <c r="D7194" s="3"/>
    </row>
    <row r="7195" spans="3:4" x14ac:dyDescent="0.2">
      <c r="C7195" s="3"/>
      <c r="D7195" s="3"/>
    </row>
    <row r="7196" spans="3:4" x14ac:dyDescent="0.2">
      <c r="C7196" s="3"/>
      <c r="D7196" s="3"/>
    </row>
    <row r="7197" spans="3:4" x14ac:dyDescent="0.2">
      <c r="C7197" s="3"/>
      <c r="D7197" s="3"/>
    </row>
    <row r="7198" spans="3:4" x14ac:dyDescent="0.2">
      <c r="C7198" s="3"/>
      <c r="D7198" s="3"/>
    </row>
    <row r="7199" spans="3:4" x14ac:dyDescent="0.2">
      <c r="C7199" s="3"/>
      <c r="D7199" s="3"/>
    </row>
    <row r="7200" spans="3:4" x14ac:dyDescent="0.2">
      <c r="C7200" s="3"/>
      <c r="D7200" s="3"/>
    </row>
    <row r="7201" spans="3:4" x14ac:dyDescent="0.2">
      <c r="C7201" s="3"/>
      <c r="D7201" s="3"/>
    </row>
    <row r="7202" spans="3:4" x14ac:dyDescent="0.2">
      <c r="C7202" s="3"/>
      <c r="D7202" s="3"/>
    </row>
    <row r="7203" spans="3:4" x14ac:dyDescent="0.2">
      <c r="C7203" s="3"/>
      <c r="D7203" s="3"/>
    </row>
    <row r="7204" spans="3:4" x14ac:dyDescent="0.2">
      <c r="C7204" s="3"/>
      <c r="D7204" s="3"/>
    </row>
    <row r="7205" spans="3:4" x14ac:dyDescent="0.2">
      <c r="C7205" s="3"/>
      <c r="D7205" s="3"/>
    </row>
    <row r="7206" spans="3:4" x14ac:dyDescent="0.2">
      <c r="C7206" s="3"/>
      <c r="D7206" s="3"/>
    </row>
    <row r="7207" spans="3:4" x14ac:dyDescent="0.2">
      <c r="C7207" s="3"/>
      <c r="D7207" s="3"/>
    </row>
    <row r="7208" spans="3:4" x14ac:dyDescent="0.2">
      <c r="C7208" s="3"/>
      <c r="D7208" s="3"/>
    </row>
    <row r="7209" spans="3:4" x14ac:dyDescent="0.2">
      <c r="C7209" s="3"/>
      <c r="D7209" s="3"/>
    </row>
    <row r="7210" spans="3:4" x14ac:dyDescent="0.2">
      <c r="C7210" s="3"/>
      <c r="D7210" s="3"/>
    </row>
    <row r="7211" spans="3:4" x14ac:dyDescent="0.2">
      <c r="C7211" s="3"/>
      <c r="D7211" s="3"/>
    </row>
    <row r="7212" spans="3:4" x14ac:dyDescent="0.2">
      <c r="C7212" s="3"/>
      <c r="D7212" s="3"/>
    </row>
    <row r="7213" spans="3:4" x14ac:dyDescent="0.2">
      <c r="C7213" s="3"/>
      <c r="D7213" s="3"/>
    </row>
    <row r="7214" spans="3:4" x14ac:dyDescent="0.2">
      <c r="C7214" s="3"/>
      <c r="D7214" s="3"/>
    </row>
    <row r="7215" spans="3:4" x14ac:dyDescent="0.2">
      <c r="C7215" s="3"/>
      <c r="D7215" s="3"/>
    </row>
    <row r="7216" spans="3:4" x14ac:dyDescent="0.2">
      <c r="C7216" s="3"/>
      <c r="D7216" s="3"/>
    </row>
    <row r="7217" spans="3:4" x14ac:dyDescent="0.2">
      <c r="C7217" s="3"/>
      <c r="D7217" s="3"/>
    </row>
    <row r="7218" spans="3:4" x14ac:dyDescent="0.2">
      <c r="C7218" s="3"/>
      <c r="D7218" s="3"/>
    </row>
    <row r="7219" spans="3:4" x14ac:dyDescent="0.2">
      <c r="C7219" s="3"/>
      <c r="D7219" s="3"/>
    </row>
    <row r="7220" spans="3:4" x14ac:dyDescent="0.2">
      <c r="C7220" s="3"/>
      <c r="D7220" s="3"/>
    </row>
    <row r="7221" spans="3:4" x14ac:dyDescent="0.2">
      <c r="C7221" s="3"/>
      <c r="D7221" s="3"/>
    </row>
    <row r="7222" spans="3:4" x14ac:dyDescent="0.2">
      <c r="C7222" s="3"/>
      <c r="D7222" s="3"/>
    </row>
    <row r="7223" spans="3:4" x14ac:dyDescent="0.2">
      <c r="C7223" s="3"/>
      <c r="D7223" s="3"/>
    </row>
    <row r="7224" spans="3:4" x14ac:dyDescent="0.2">
      <c r="C7224" s="3"/>
      <c r="D7224" s="3"/>
    </row>
    <row r="7225" spans="3:4" x14ac:dyDescent="0.2">
      <c r="C7225" s="3"/>
      <c r="D7225" s="3"/>
    </row>
    <row r="7226" spans="3:4" x14ac:dyDescent="0.2">
      <c r="C7226" s="3"/>
      <c r="D7226" s="3"/>
    </row>
    <row r="7227" spans="3:4" x14ac:dyDescent="0.2">
      <c r="C7227" s="3"/>
      <c r="D7227" s="3"/>
    </row>
    <row r="7228" spans="3:4" x14ac:dyDescent="0.2">
      <c r="C7228" s="3"/>
      <c r="D7228" s="3"/>
    </row>
    <row r="7229" spans="3:4" x14ac:dyDescent="0.2">
      <c r="C7229" s="3"/>
      <c r="D7229" s="3"/>
    </row>
    <row r="7230" spans="3:4" x14ac:dyDescent="0.2">
      <c r="C7230" s="3"/>
      <c r="D7230" s="3"/>
    </row>
    <row r="7231" spans="3:4" x14ac:dyDescent="0.2">
      <c r="C7231" s="3"/>
      <c r="D7231" s="3"/>
    </row>
    <row r="7232" spans="3:4" x14ac:dyDescent="0.2">
      <c r="C7232" s="3"/>
      <c r="D7232" s="3"/>
    </row>
    <row r="7233" spans="3:4" x14ac:dyDescent="0.2">
      <c r="C7233" s="3"/>
      <c r="D7233" s="3"/>
    </row>
    <row r="7234" spans="3:4" x14ac:dyDescent="0.2">
      <c r="C7234" s="3"/>
      <c r="D7234" s="3"/>
    </row>
    <row r="7235" spans="3:4" x14ac:dyDescent="0.2">
      <c r="C7235" s="3"/>
      <c r="D7235" s="3"/>
    </row>
    <row r="7236" spans="3:4" x14ac:dyDescent="0.2">
      <c r="C7236" s="3"/>
      <c r="D7236" s="3"/>
    </row>
    <row r="7237" spans="3:4" x14ac:dyDescent="0.2">
      <c r="C7237" s="3"/>
      <c r="D7237" s="3"/>
    </row>
    <row r="7238" spans="3:4" x14ac:dyDescent="0.2">
      <c r="C7238" s="3"/>
      <c r="D7238" s="3"/>
    </row>
    <row r="7239" spans="3:4" x14ac:dyDescent="0.2">
      <c r="C7239" s="3"/>
      <c r="D7239" s="3"/>
    </row>
    <row r="7240" spans="3:4" x14ac:dyDescent="0.2">
      <c r="C7240" s="3"/>
      <c r="D7240" s="3"/>
    </row>
    <row r="7241" spans="3:4" x14ac:dyDescent="0.2">
      <c r="C7241" s="3"/>
      <c r="D7241" s="3"/>
    </row>
    <row r="7242" spans="3:4" x14ac:dyDescent="0.2">
      <c r="C7242" s="3"/>
      <c r="D7242" s="3"/>
    </row>
    <row r="7243" spans="3:4" x14ac:dyDescent="0.2">
      <c r="C7243" s="3"/>
      <c r="D7243" s="3"/>
    </row>
    <row r="7244" spans="3:4" x14ac:dyDescent="0.2">
      <c r="C7244" s="3"/>
      <c r="D7244" s="3"/>
    </row>
    <row r="7245" spans="3:4" x14ac:dyDescent="0.2">
      <c r="C7245" s="3"/>
      <c r="D7245" s="3"/>
    </row>
    <row r="7246" spans="3:4" x14ac:dyDescent="0.2">
      <c r="C7246" s="3"/>
      <c r="D7246" s="3"/>
    </row>
    <row r="7247" spans="3:4" x14ac:dyDescent="0.2">
      <c r="C7247" s="3"/>
      <c r="D7247" s="3"/>
    </row>
    <row r="7248" spans="3:4" x14ac:dyDescent="0.2">
      <c r="C7248" s="3"/>
      <c r="D7248" s="3"/>
    </row>
    <row r="7249" spans="3:4" x14ac:dyDescent="0.2">
      <c r="C7249" s="3"/>
      <c r="D7249" s="3"/>
    </row>
    <row r="7250" spans="3:4" x14ac:dyDescent="0.2">
      <c r="C7250" s="3"/>
      <c r="D7250" s="3"/>
    </row>
    <row r="7251" spans="3:4" x14ac:dyDescent="0.2">
      <c r="C7251" s="3"/>
      <c r="D7251" s="3"/>
    </row>
    <row r="7252" spans="3:4" x14ac:dyDescent="0.2">
      <c r="C7252" s="3"/>
      <c r="D7252" s="3"/>
    </row>
    <row r="7253" spans="3:4" x14ac:dyDescent="0.2">
      <c r="C7253" s="3"/>
      <c r="D7253" s="3"/>
    </row>
    <row r="7254" spans="3:4" x14ac:dyDescent="0.2">
      <c r="C7254" s="3"/>
      <c r="D7254" s="3"/>
    </row>
    <row r="7255" spans="3:4" x14ac:dyDescent="0.2">
      <c r="C7255" s="3"/>
      <c r="D7255" s="3"/>
    </row>
    <row r="7256" spans="3:4" x14ac:dyDescent="0.2">
      <c r="C7256" s="3"/>
      <c r="D7256" s="3"/>
    </row>
    <row r="7257" spans="3:4" x14ac:dyDescent="0.2">
      <c r="C7257" s="3"/>
      <c r="D7257" s="3"/>
    </row>
    <row r="7258" spans="3:4" x14ac:dyDescent="0.2">
      <c r="C7258" s="3"/>
      <c r="D7258" s="3"/>
    </row>
    <row r="7259" spans="3:4" x14ac:dyDescent="0.2">
      <c r="C7259" s="3"/>
      <c r="D7259" s="3"/>
    </row>
    <row r="7260" spans="3:4" x14ac:dyDescent="0.2">
      <c r="C7260" s="3"/>
      <c r="D7260" s="3"/>
    </row>
    <row r="7261" spans="3:4" x14ac:dyDescent="0.2">
      <c r="C7261" s="3"/>
      <c r="D7261" s="3"/>
    </row>
    <row r="7262" spans="3:4" x14ac:dyDescent="0.2">
      <c r="C7262" s="3"/>
      <c r="D7262" s="3"/>
    </row>
    <row r="7263" spans="3:4" x14ac:dyDescent="0.2">
      <c r="C7263" s="3"/>
      <c r="D7263" s="3"/>
    </row>
    <row r="7264" spans="3:4" x14ac:dyDescent="0.2">
      <c r="C7264" s="3"/>
      <c r="D7264" s="3"/>
    </row>
    <row r="7265" spans="3:4" x14ac:dyDescent="0.2">
      <c r="C7265" s="3"/>
      <c r="D7265" s="3"/>
    </row>
    <row r="7266" spans="3:4" x14ac:dyDescent="0.2">
      <c r="C7266" s="3"/>
      <c r="D7266" s="3"/>
    </row>
    <row r="7267" spans="3:4" x14ac:dyDescent="0.2">
      <c r="C7267" s="3"/>
      <c r="D7267" s="3"/>
    </row>
    <row r="7268" spans="3:4" x14ac:dyDescent="0.2">
      <c r="C7268" s="3"/>
      <c r="D7268" s="3"/>
    </row>
    <row r="7269" spans="3:4" x14ac:dyDescent="0.2">
      <c r="C7269" s="3"/>
      <c r="D7269" s="3"/>
    </row>
    <row r="7270" spans="3:4" x14ac:dyDescent="0.2">
      <c r="C7270" s="3"/>
      <c r="D7270" s="3"/>
    </row>
    <row r="7271" spans="3:4" x14ac:dyDescent="0.2">
      <c r="C7271" s="3"/>
      <c r="D7271" s="3"/>
    </row>
    <row r="7272" spans="3:4" x14ac:dyDescent="0.2">
      <c r="C7272" s="3"/>
      <c r="D7272" s="3"/>
    </row>
    <row r="7273" spans="3:4" x14ac:dyDescent="0.2">
      <c r="C7273" s="3"/>
      <c r="D7273" s="3"/>
    </row>
    <row r="7274" spans="3:4" x14ac:dyDescent="0.2">
      <c r="C7274" s="3"/>
      <c r="D7274" s="3"/>
    </row>
    <row r="7275" spans="3:4" x14ac:dyDescent="0.2">
      <c r="C7275" s="3"/>
      <c r="D7275" s="3"/>
    </row>
    <row r="7276" spans="3:4" x14ac:dyDescent="0.2">
      <c r="C7276" s="3"/>
      <c r="D7276" s="3"/>
    </row>
    <row r="7277" spans="3:4" x14ac:dyDescent="0.2">
      <c r="C7277" s="3"/>
      <c r="D7277" s="3"/>
    </row>
    <row r="7278" spans="3:4" x14ac:dyDescent="0.2">
      <c r="C7278" s="3"/>
      <c r="D7278" s="3"/>
    </row>
    <row r="7279" spans="3:4" x14ac:dyDescent="0.2">
      <c r="C7279" s="3"/>
      <c r="D7279" s="3"/>
    </row>
    <row r="7280" spans="3:4" x14ac:dyDescent="0.2">
      <c r="C7280" s="3"/>
      <c r="D7280" s="3"/>
    </row>
    <row r="7281" spans="3:4" x14ac:dyDescent="0.2">
      <c r="C7281" s="3"/>
      <c r="D7281" s="3"/>
    </row>
    <row r="7282" spans="3:4" x14ac:dyDescent="0.2">
      <c r="C7282" s="3"/>
      <c r="D7282" s="3"/>
    </row>
    <row r="7283" spans="3:4" x14ac:dyDescent="0.2">
      <c r="C7283" s="3"/>
      <c r="D7283" s="3"/>
    </row>
    <row r="7284" spans="3:4" x14ac:dyDescent="0.2">
      <c r="C7284" s="3"/>
      <c r="D7284" s="3"/>
    </row>
    <row r="7285" spans="3:4" x14ac:dyDescent="0.2">
      <c r="C7285" s="3"/>
      <c r="D7285" s="3"/>
    </row>
    <row r="7286" spans="3:4" x14ac:dyDescent="0.2">
      <c r="C7286" s="3"/>
      <c r="D7286" s="3"/>
    </row>
    <row r="7287" spans="3:4" x14ac:dyDescent="0.2">
      <c r="C7287" s="3"/>
      <c r="D7287" s="3"/>
    </row>
    <row r="7288" spans="3:4" x14ac:dyDescent="0.2">
      <c r="C7288" s="3"/>
      <c r="D7288" s="3"/>
    </row>
    <row r="7289" spans="3:4" x14ac:dyDescent="0.2">
      <c r="C7289" s="3"/>
      <c r="D7289" s="3"/>
    </row>
    <row r="7290" spans="3:4" x14ac:dyDescent="0.2">
      <c r="C7290" s="3"/>
      <c r="D7290" s="3"/>
    </row>
    <row r="7291" spans="3:4" x14ac:dyDescent="0.2">
      <c r="C7291" s="3"/>
      <c r="D7291" s="3"/>
    </row>
    <row r="7292" spans="3:4" x14ac:dyDescent="0.2">
      <c r="C7292" s="3"/>
      <c r="D7292" s="3"/>
    </row>
    <row r="7293" spans="3:4" x14ac:dyDescent="0.2">
      <c r="C7293" s="3"/>
      <c r="D7293" s="3"/>
    </row>
    <row r="7294" spans="3:4" x14ac:dyDescent="0.2">
      <c r="C7294" s="3"/>
      <c r="D7294" s="3"/>
    </row>
    <row r="7295" spans="3:4" x14ac:dyDescent="0.2">
      <c r="C7295" s="3"/>
      <c r="D7295" s="3"/>
    </row>
    <row r="7296" spans="3:4" x14ac:dyDescent="0.2">
      <c r="C7296" s="3"/>
      <c r="D7296" s="3"/>
    </row>
    <row r="7297" spans="3:4" x14ac:dyDescent="0.2">
      <c r="C7297" s="3"/>
      <c r="D7297" s="3"/>
    </row>
    <row r="7298" spans="3:4" x14ac:dyDescent="0.2">
      <c r="C7298" s="3"/>
      <c r="D7298" s="3"/>
    </row>
    <row r="7299" spans="3:4" x14ac:dyDescent="0.2">
      <c r="C7299" s="3"/>
      <c r="D7299" s="3"/>
    </row>
    <row r="7300" spans="3:4" x14ac:dyDescent="0.2">
      <c r="C7300" s="3"/>
      <c r="D7300" s="3"/>
    </row>
    <row r="7301" spans="3:4" x14ac:dyDescent="0.2">
      <c r="C7301" s="3"/>
      <c r="D7301" s="3"/>
    </row>
    <row r="7302" spans="3:4" x14ac:dyDescent="0.2">
      <c r="C7302" s="3"/>
      <c r="D7302" s="3"/>
    </row>
    <row r="7303" spans="3:4" x14ac:dyDescent="0.2">
      <c r="C7303" s="3"/>
      <c r="D7303" s="3"/>
    </row>
    <row r="7304" spans="3:4" x14ac:dyDescent="0.2">
      <c r="C7304" s="3"/>
      <c r="D7304" s="3"/>
    </row>
    <row r="7305" spans="3:4" x14ac:dyDescent="0.2">
      <c r="C7305" s="3"/>
      <c r="D7305" s="3"/>
    </row>
    <row r="7306" spans="3:4" x14ac:dyDescent="0.2">
      <c r="C7306" s="3"/>
      <c r="D7306" s="3"/>
    </row>
    <row r="7307" spans="3:4" x14ac:dyDescent="0.2">
      <c r="C7307" s="3"/>
      <c r="D7307" s="3"/>
    </row>
    <row r="7308" spans="3:4" x14ac:dyDescent="0.2">
      <c r="C7308" s="3"/>
      <c r="D7308" s="3"/>
    </row>
    <row r="7309" spans="3:4" x14ac:dyDescent="0.2">
      <c r="C7309" s="3"/>
      <c r="D7309" s="3"/>
    </row>
    <row r="7310" spans="3:4" x14ac:dyDescent="0.2">
      <c r="C7310" s="3"/>
      <c r="D7310" s="3"/>
    </row>
    <row r="7311" spans="3:4" x14ac:dyDescent="0.2">
      <c r="C7311" s="3"/>
      <c r="D7311" s="3"/>
    </row>
    <row r="7312" spans="3:4" x14ac:dyDescent="0.2">
      <c r="C7312" s="3"/>
      <c r="D7312" s="3"/>
    </row>
    <row r="7313" spans="3:4" x14ac:dyDescent="0.2">
      <c r="C7313" s="3"/>
      <c r="D7313" s="3"/>
    </row>
    <row r="7314" spans="3:4" x14ac:dyDescent="0.2">
      <c r="C7314" s="3"/>
      <c r="D7314" s="3"/>
    </row>
    <row r="7315" spans="3:4" x14ac:dyDescent="0.2">
      <c r="C7315" s="3"/>
      <c r="D7315" s="3"/>
    </row>
    <row r="7316" spans="3:4" x14ac:dyDescent="0.2">
      <c r="C7316" s="3"/>
      <c r="D7316" s="3"/>
    </row>
    <row r="7317" spans="3:4" x14ac:dyDescent="0.2">
      <c r="C7317" s="3"/>
      <c r="D7317" s="3"/>
    </row>
    <row r="7318" spans="3:4" x14ac:dyDescent="0.2">
      <c r="C7318" s="3"/>
      <c r="D7318" s="3"/>
    </row>
    <row r="7319" spans="3:4" x14ac:dyDescent="0.2">
      <c r="C7319" s="3"/>
      <c r="D7319" s="3"/>
    </row>
    <row r="7320" spans="3:4" x14ac:dyDescent="0.2">
      <c r="C7320" s="3"/>
      <c r="D7320" s="3"/>
    </row>
    <row r="7321" spans="3:4" x14ac:dyDescent="0.2">
      <c r="C7321" s="3"/>
      <c r="D7321" s="3"/>
    </row>
    <row r="7322" spans="3:4" x14ac:dyDescent="0.2">
      <c r="C7322" s="3"/>
      <c r="D7322" s="3"/>
    </row>
    <row r="7323" spans="3:4" x14ac:dyDescent="0.2">
      <c r="C7323" s="3"/>
      <c r="D7323" s="3"/>
    </row>
    <row r="7324" spans="3:4" x14ac:dyDescent="0.2">
      <c r="C7324" s="3"/>
      <c r="D7324" s="3"/>
    </row>
    <row r="7325" spans="3:4" x14ac:dyDescent="0.2">
      <c r="C7325" s="3"/>
      <c r="D7325" s="3"/>
    </row>
    <row r="7326" spans="3:4" x14ac:dyDescent="0.2">
      <c r="C7326" s="3"/>
      <c r="D7326" s="3"/>
    </row>
    <row r="7327" spans="3:4" x14ac:dyDescent="0.2">
      <c r="C7327" s="3"/>
      <c r="D7327" s="3"/>
    </row>
    <row r="7328" spans="3:4" x14ac:dyDescent="0.2">
      <c r="C7328" s="3"/>
      <c r="D7328" s="3"/>
    </row>
    <row r="7329" spans="3:4" x14ac:dyDescent="0.2">
      <c r="C7329" s="3"/>
      <c r="D7329" s="3"/>
    </row>
    <row r="7330" spans="3:4" x14ac:dyDescent="0.2">
      <c r="C7330" s="3"/>
      <c r="D7330" s="3"/>
    </row>
    <row r="7331" spans="3:4" x14ac:dyDescent="0.2">
      <c r="C7331" s="3"/>
      <c r="D7331" s="3"/>
    </row>
    <row r="7332" spans="3:4" x14ac:dyDescent="0.2">
      <c r="C7332" s="3"/>
      <c r="D7332" s="3"/>
    </row>
    <row r="7333" spans="3:4" x14ac:dyDescent="0.2">
      <c r="C7333" s="3"/>
      <c r="D7333" s="3"/>
    </row>
    <row r="7334" spans="3:4" x14ac:dyDescent="0.2">
      <c r="C7334" s="3"/>
      <c r="D7334" s="3"/>
    </row>
    <row r="7335" spans="3:4" x14ac:dyDescent="0.2">
      <c r="C7335" s="3"/>
      <c r="D7335" s="3"/>
    </row>
    <row r="7336" spans="3:4" x14ac:dyDescent="0.2">
      <c r="C7336" s="3"/>
      <c r="D7336" s="3"/>
    </row>
    <row r="7337" spans="3:4" x14ac:dyDescent="0.2">
      <c r="C7337" s="3"/>
      <c r="D7337" s="3"/>
    </row>
    <row r="7338" spans="3:4" x14ac:dyDescent="0.2">
      <c r="C7338" s="3"/>
      <c r="D7338" s="3"/>
    </row>
    <row r="7339" spans="3:4" x14ac:dyDescent="0.2">
      <c r="C7339" s="3"/>
      <c r="D7339" s="3"/>
    </row>
    <row r="7340" spans="3:4" x14ac:dyDescent="0.2">
      <c r="C7340" s="3"/>
      <c r="D7340" s="3"/>
    </row>
    <row r="7341" spans="3:4" x14ac:dyDescent="0.2">
      <c r="C7341" s="3"/>
      <c r="D7341" s="3"/>
    </row>
    <row r="7342" spans="3:4" x14ac:dyDescent="0.2">
      <c r="C7342" s="3"/>
      <c r="D7342" s="3"/>
    </row>
    <row r="7343" spans="3:4" x14ac:dyDescent="0.2">
      <c r="C7343" s="3"/>
      <c r="D7343" s="3"/>
    </row>
    <row r="7344" spans="3:4" x14ac:dyDescent="0.2">
      <c r="C7344" s="3"/>
      <c r="D7344" s="3"/>
    </row>
    <row r="7345" spans="3:4" x14ac:dyDescent="0.2">
      <c r="C7345" s="3"/>
      <c r="D7345" s="3"/>
    </row>
    <row r="7346" spans="3:4" x14ac:dyDescent="0.2">
      <c r="C7346" s="3"/>
      <c r="D7346" s="3"/>
    </row>
    <row r="7347" spans="3:4" x14ac:dyDescent="0.2">
      <c r="C7347" s="3"/>
      <c r="D7347" s="3"/>
    </row>
    <row r="7348" spans="3:4" x14ac:dyDescent="0.2">
      <c r="C7348" s="3"/>
      <c r="D7348" s="3"/>
    </row>
    <row r="7349" spans="3:4" x14ac:dyDescent="0.2">
      <c r="C7349" s="3"/>
      <c r="D7349" s="3"/>
    </row>
    <row r="7350" spans="3:4" x14ac:dyDescent="0.2">
      <c r="C7350" s="3"/>
      <c r="D7350" s="3"/>
    </row>
    <row r="7351" spans="3:4" x14ac:dyDescent="0.2">
      <c r="C7351" s="3"/>
      <c r="D7351" s="3"/>
    </row>
    <row r="7352" spans="3:4" x14ac:dyDescent="0.2">
      <c r="C7352" s="3"/>
      <c r="D7352" s="3"/>
    </row>
    <row r="7353" spans="3:4" x14ac:dyDescent="0.2">
      <c r="C7353" s="3"/>
      <c r="D7353" s="3"/>
    </row>
    <row r="7354" spans="3:4" x14ac:dyDescent="0.2">
      <c r="C7354" s="3"/>
      <c r="D7354" s="3"/>
    </row>
    <row r="7355" spans="3:4" x14ac:dyDescent="0.2">
      <c r="C7355" s="3"/>
      <c r="D7355" s="3"/>
    </row>
    <row r="7356" spans="3:4" x14ac:dyDescent="0.2">
      <c r="C7356" s="3"/>
      <c r="D7356" s="3"/>
    </row>
    <row r="7357" spans="3:4" x14ac:dyDescent="0.2">
      <c r="C7357" s="3"/>
      <c r="D7357" s="3"/>
    </row>
    <row r="7358" spans="3:4" x14ac:dyDescent="0.2">
      <c r="C7358" s="3"/>
      <c r="D7358" s="3"/>
    </row>
    <row r="7359" spans="3:4" x14ac:dyDescent="0.2">
      <c r="C7359" s="3"/>
      <c r="D7359" s="3"/>
    </row>
    <row r="7360" spans="3:4" x14ac:dyDescent="0.2">
      <c r="C7360" s="3"/>
      <c r="D7360" s="3"/>
    </row>
    <row r="7361" spans="3:4" x14ac:dyDescent="0.2">
      <c r="C7361" s="3"/>
      <c r="D7361" s="3"/>
    </row>
    <row r="7362" spans="3:4" x14ac:dyDescent="0.2">
      <c r="C7362" s="3"/>
      <c r="D7362" s="3"/>
    </row>
    <row r="7363" spans="3:4" x14ac:dyDescent="0.2">
      <c r="C7363" s="3"/>
      <c r="D7363" s="3"/>
    </row>
    <row r="7364" spans="3:4" x14ac:dyDescent="0.2">
      <c r="C7364" s="3"/>
      <c r="D7364" s="3"/>
    </row>
    <row r="7365" spans="3:4" x14ac:dyDescent="0.2">
      <c r="C7365" s="3"/>
      <c r="D7365" s="3"/>
    </row>
    <row r="7366" spans="3:4" x14ac:dyDescent="0.2">
      <c r="C7366" s="3"/>
      <c r="D7366" s="3"/>
    </row>
    <row r="7367" spans="3:4" x14ac:dyDescent="0.2">
      <c r="C7367" s="3"/>
      <c r="D7367" s="3"/>
    </row>
    <row r="7368" spans="3:4" x14ac:dyDescent="0.2">
      <c r="C7368" s="3"/>
      <c r="D7368" s="3"/>
    </row>
    <row r="7369" spans="3:4" x14ac:dyDescent="0.2">
      <c r="C7369" s="3"/>
      <c r="D7369" s="3"/>
    </row>
    <row r="7370" spans="3:4" x14ac:dyDescent="0.2">
      <c r="C7370" s="3"/>
      <c r="D7370" s="3"/>
    </row>
    <row r="7371" spans="3:4" x14ac:dyDescent="0.2">
      <c r="C7371" s="3"/>
      <c r="D7371" s="3"/>
    </row>
    <row r="7372" spans="3:4" x14ac:dyDescent="0.2">
      <c r="C7372" s="3"/>
      <c r="D7372" s="3"/>
    </row>
    <row r="7373" spans="3:4" x14ac:dyDescent="0.2">
      <c r="C7373" s="3"/>
      <c r="D7373" s="3"/>
    </row>
    <row r="7374" spans="3:4" x14ac:dyDescent="0.2">
      <c r="C7374" s="3"/>
      <c r="D7374" s="3"/>
    </row>
    <row r="7375" spans="3:4" x14ac:dyDescent="0.2">
      <c r="C7375" s="3"/>
      <c r="D7375" s="3"/>
    </row>
    <row r="7376" spans="3:4" x14ac:dyDescent="0.2">
      <c r="C7376" s="3"/>
      <c r="D7376" s="3"/>
    </row>
    <row r="7377" spans="3:4" x14ac:dyDescent="0.2">
      <c r="C7377" s="3"/>
      <c r="D7377" s="3"/>
    </row>
    <row r="7378" spans="3:4" x14ac:dyDescent="0.2">
      <c r="C7378" s="3"/>
      <c r="D7378" s="3"/>
    </row>
    <row r="7379" spans="3:4" x14ac:dyDescent="0.2">
      <c r="C7379" s="3"/>
      <c r="D7379" s="3"/>
    </row>
    <row r="7380" spans="3:4" x14ac:dyDescent="0.2">
      <c r="C7380" s="3"/>
      <c r="D7380" s="3"/>
    </row>
    <row r="7381" spans="3:4" x14ac:dyDescent="0.2">
      <c r="C7381" s="3"/>
      <c r="D7381" s="3"/>
    </row>
    <row r="7382" spans="3:4" x14ac:dyDescent="0.2">
      <c r="C7382" s="3"/>
      <c r="D7382" s="3"/>
    </row>
    <row r="7383" spans="3:4" x14ac:dyDescent="0.2">
      <c r="C7383" s="3"/>
      <c r="D7383" s="3"/>
    </row>
    <row r="7384" spans="3:4" x14ac:dyDescent="0.2">
      <c r="C7384" s="3"/>
      <c r="D7384" s="3"/>
    </row>
    <row r="7385" spans="3:4" x14ac:dyDescent="0.2">
      <c r="C7385" s="3"/>
      <c r="D7385" s="3"/>
    </row>
    <row r="7386" spans="3:4" x14ac:dyDescent="0.2">
      <c r="C7386" s="3"/>
      <c r="D7386" s="3"/>
    </row>
    <row r="7387" spans="3:4" x14ac:dyDescent="0.2">
      <c r="C7387" s="3"/>
      <c r="D7387" s="3"/>
    </row>
    <row r="7388" spans="3:4" x14ac:dyDescent="0.2">
      <c r="C7388" s="3"/>
      <c r="D7388" s="3"/>
    </row>
    <row r="7389" spans="3:4" x14ac:dyDescent="0.2">
      <c r="C7389" s="3"/>
      <c r="D7389" s="3"/>
    </row>
    <row r="7390" spans="3:4" x14ac:dyDescent="0.2">
      <c r="C7390" s="3"/>
      <c r="D7390" s="3"/>
    </row>
    <row r="7391" spans="3:4" x14ac:dyDescent="0.2">
      <c r="C7391" s="3"/>
      <c r="D7391" s="3"/>
    </row>
    <row r="7392" spans="3:4" x14ac:dyDescent="0.2">
      <c r="C7392" s="3"/>
      <c r="D7392" s="3"/>
    </row>
    <row r="7393" spans="3:4" x14ac:dyDescent="0.2">
      <c r="C7393" s="3"/>
      <c r="D7393" s="3"/>
    </row>
    <row r="7394" spans="3:4" x14ac:dyDescent="0.2">
      <c r="C7394" s="3"/>
      <c r="D7394" s="3"/>
    </row>
    <row r="7395" spans="3:4" x14ac:dyDescent="0.2">
      <c r="C7395" s="3"/>
      <c r="D7395" s="3"/>
    </row>
    <row r="7396" spans="3:4" x14ac:dyDescent="0.2">
      <c r="C7396" s="3"/>
      <c r="D7396" s="3"/>
    </row>
    <row r="7397" spans="3:4" x14ac:dyDescent="0.2">
      <c r="C7397" s="3"/>
      <c r="D7397" s="3"/>
    </row>
    <row r="7398" spans="3:4" x14ac:dyDescent="0.2">
      <c r="C7398" s="3"/>
      <c r="D7398" s="3"/>
    </row>
    <row r="7399" spans="3:4" x14ac:dyDescent="0.2">
      <c r="C7399" s="3"/>
      <c r="D7399" s="3"/>
    </row>
    <row r="7400" spans="3:4" x14ac:dyDescent="0.2">
      <c r="C7400" s="3"/>
      <c r="D7400" s="3"/>
    </row>
    <row r="7401" spans="3:4" x14ac:dyDescent="0.2">
      <c r="C7401" s="3"/>
      <c r="D7401" s="3"/>
    </row>
    <row r="7402" spans="3:4" x14ac:dyDescent="0.2">
      <c r="C7402" s="3"/>
      <c r="D7402" s="3"/>
    </row>
    <row r="7403" spans="3:4" x14ac:dyDescent="0.2">
      <c r="C7403" s="3"/>
      <c r="D7403" s="3"/>
    </row>
    <row r="7404" spans="3:4" x14ac:dyDescent="0.2">
      <c r="C7404" s="3"/>
      <c r="D7404" s="3"/>
    </row>
    <row r="7405" spans="3:4" x14ac:dyDescent="0.2">
      <c r="C7405" s="3"/>
      <c r="D7405" s="3"/>
    </row>
    <row r="7406" spans="3:4" x14ac:dyDescent="0.2">
      <c r="C7406" s="3"/>
      <c r="D7406" s="3"/>
    </row>
    <row r="7407" spans="3:4" x14ac:dyDescent="0.2">
      <c r="C7407" s="3"/>
      <c r="D7407" s="3"/>
    </row>
    <row r="7408" spans="3:4" x14ac:dyDescent="0.2">
      <c r="C7408" s="3"/>
      <c r="D7408" s="3"/>
    </row>
    <row r="7409" spans="3:4" x14ac:dyDescent="0.2">
      <c r="C7409" s="3"/>
      <c r="D7409" s="3"/>
    </row>
    <row r="7410" spans="3:4" x14ac:dyDescent="0.2">
      <c r="C7410" s="3"/>
      <c r="D7410" s="3"/>
    </row>
    <row r="7411" spans="3:4" x14ac:dyDescent="0.2">
      <c r="C7411" s="3"/>
      <c r="D7411" s="3"/>
    </row>
    <row r="7412" spans="3:4" x14ac:dyDescent="0.2">
      <c r="C7412" s="3"/>
      <c r="D7412" s="3"/>
    </row>
    <row r="7413" spans="3:4" x14ac:dyDescent="0.2">
      <c r="C7413" s="3"/>
      <c r="D7413" s="3"/>
    </row>
    <row r="7414" spans="3:4" x14ac:dyDescent="0.2">
      <c r="C7414" s="3"/>
      <c r="D7414" s="3"/>
    </row>
    <row r="7415" spans="3:4" x14ac:dyDescent="0.2">
      <c r="C7415" s="3"/>
      <c r="D7415" s="3"/>
    </row>
    <row r="7416" spans="3:4" x14ac:dyDescent="0.2">
      <c r="C7416" s="3"/>
      <c r="D7416" s="3"/>
    </row>
    <row r="7417" spans="3:4" x14ac:dyDescent="0.2">
      <c r="C7417" s="3"/>
      <c r="D7417" s="3"/>
    </row>
    <row r="7418" spans="3:4" x14ac:dyDescent="0.2">
      <c r="C7418" s="3"/>
      <c r="D7418" s="3"/>
    </row>
    <row r="7419" spans="3:4" x14ac:dyDescent="0.2">
      <c r="C7419" s="3"/>
      <c r="D7419" s="3"/>
    </row>
    <row r="7420" spans="3:4" x14ac:dyDescent="0.2">
      <c r="C7420" s="3"/>
      <c r="D7420" s="3"/>
    </row>
    <row r="7421" spans="3:4" x14ac:dyDescent="0.2">
      <c r="C7421" s="3"/>
      <c r="D7421" s="3"/>
    </row>
    <row r="7422" spans="3:4" x14ac:dyDescent="0.2">
      <c r="C7422" s="3"/>
      <c r="D7422" s="3"/>
    </row>
    <row r="7423" spans="3:4" x14ac:dyDescent="0.2">
      <c r="C7423" s="3"/>
      <c r="D7423" s="3"/>
    </row>
    <row r="7424" spans="3:4" x14ac:dyDescent="0.2">
      <c r="C7424" s="3"/>
      <c r="D7424" s="3"/>
    </row>
    <row r="7425" spans="3:4" x14ac:dyDescent="0.2">
      <c r="C7425" s="3"/>
      <c r="D7425" s="3"/>
    </row>
    <row r="7426" spans="3:4" x14ac:dyDescent="0.2">
      <c r="C7426" s="3"/>
      <c r="D7426" s="3"/>
    </row>
    <row r="7427" spans="3:4" x14ac:dyDescent="0.2">
      <c r="C7427" s="3"/>
      <c r="D7427" s="3"/>
    </row>
    <row r="7428" spans="3:4" x14ac:dyDescent="0.2">
      <c r="C7428" s="3"/>
      <c r="D7428" s="3"/>
    </row>
    <row r="7429" spans="3:4" x14ac:dyDescent="0.2">
      <c r="C7429" s="3"/>
      <c r="D7429" s="3"/>
    </row>
    <row r="7430" spans="3:4" x14ac:dyDescent="0.2">
      <c r="C7430" s="3"/>
      <c r="D7430" s="3"/>
    </row>
    <row r="7431" spans="3:4" x14ac:dyDescent="0.2">
      <c r="C7431" s="3"/>
      <c r="D7431" s="3"/>
    </row>
    <row r="7432" spans="3:4" x14ac:dyDescent="0.2">
      <c r="C7432" s="3"/>
      <c r="D7432" s="3"/>
    </row>
    <row r="7433" spans="3:4" x14ac:dyDescent="0.2">
      <c r="C7433" s="3"/>
      <c r="D7433" s="3"/>
    </row>
    <row r="7434" spans="3:4" x14ac:dyDescent="0.2">
      <c r="C7434" s="3"/>
      <c r="D7434" s="3"/>
    </row>
    <row r="7435" spans="3:4" x14ac:dyDescent="0.2">
      <c r="C7435" s="3"/>
      <c r="D7435" s="3"/>
    </row>
    <row r="7436" spans="3:4" x14ac:dyDescent="0.2">
      <c r="C7436" s="3"/>
      <c r="D7436" s="3"/>
    </row>
    <row r="7437" spans="3:4" x14ac:dyDescent="0.2">
      <c r="C7437" s="3"/>
      <c r="D7437" s="3"/>
    </row>
    <row r="7438" spans="3:4" x14ac:dyDescent="0.2">
      <c r="C7438" s="3"/>
      <c r="D7438" s="3"/>
    </row>
    <row r="7439" spans="3:4" x14ac:dyDescent="0.2">
      <c r="C7439" s="3"/>
      <c r="D7439" s="3"/>
    </row>
    <row r="7440" spans="3:4" x14ac:dyDescent="0.2">
      <c r="C7440" s="3"/>
      <c r="D7440" s="3"/>
    </row>
    <row r="7441" spans="3:4" x14ac:dyDescent="0.2">
      <c r="C7441" s="3"/>
      <c r="D7441" s="3"/>
    </row>
    <row r="7442" spans="3:4" x14ac:dyDescent="0.2">
      <c r="C7442" s="3"/>
      <c r="D7442" s="3"/>
    </row>
    <row r="7443" spans="3:4" x14ac:dyDescent="0.2">
      <c r="C7443" s="3"/>
      <c r="D7443" s="3"/>
    </row>
    <row r="7444" spans="3:4" x14ac:dyDescent="0.2">
      <c r="C7444" s="3"/>
      <c r="D7444" s="3"/>
    </row>
    <row r="7445" spans="3:4" x14ac:dyDescent="0.2">
      <c r="C7445" s="3"/>
      <c r="D7445" s="3"/>
    </row>
    <row r="7446" spans="3:4" x14ac:dyDescent="0.2">
      <c r="C7446" s="3"/>
      <c r="D7446" s="3"/>
    </row>
    <row r="7447" spans="3:4" x14ac:dyDescent="0.2">
      <c r="C7447" s="3"/>
      <c r="D7447" s="3"/>
    </row>
    <row r="7448" spans="3:4" x14ac:dyDescent="0.2">
      <c r="C7448" s="3"/>
      <c r="D7448" s="3"/>
    </row>
    <row r="7449" spans="3:4" x14ac:dyDescent="0.2">
      <c r="C7449" s="3"/>
      <c r="D7449" s="3"/>
    </row>
    <row r="7450" spans="3:4" x14ac:dyDescent="0.2">
      <c r="C7450" s="3"/>
      <c r="D7450" s="3"/>
    </row>
    <row r="7451" spans="3:4" x14ac:dyDescent="0.2">
      <c r="C7451" s="3"/>
      <c r="D7451" s="3"/>
    </row>
    <row r="7452" spans="3:4" x14ac:dyDescent="0.2">
      <c r="C7452" s="3"/>
      <c r="D7452" s="3"/>
    </row>
    <row r="7453" spans="3:4" x14ac:dyDescent="0.2">
      <c r="C7453" s="3"/>
      <c r="D7453" s="3"/>
    </row>
    <row r="7454" spans="3:4" x14ac:dyDescent="0.2">
      <c r="C7454" s="3"/>
      <c r="D7454" s="3"/>
    </row>
    <row r="7455" spans="3:4" x14ac:dyDescent="0.2">
      <c r="C7455" s="3"/>
      <c r="D7455" s="3"/>
    </row>
    <row r="7456" spans="3:4" x14ac:dyDescent="0.2">
      <c r="C7456" s="3"/>
      <c r="D7456" s="3"/>
    </row>
    <row r="7457" spans="3:4" x14ac:dyDescent="0.2">
      <c r="C7457" s="3"/>
      <c r="D7457" s="3"/>
    </row>
    <row r="7458" spans="3:4" x14ac:dyDescent="0.2">
      <c r="C7458" s="3"/>
      <c r="D7458" s="3"/>
    </row>
    <row r="7459" spans="3:4" x14ac:dyDescent="0.2">
      <c r="C7459" s="3"/>
      <c r="D7459" s="3"/>
    </row>
    <row r="7460" spans="3:4" x14ac:dyDescent="0.2">
      <c r="C7460" s="3"/>
      <c r="D7460" s="3"/>
    </row>
    <row r="7461" spans="3:4" x14ac:dyDescent="0.2">
      <c r="C7461" s="3"/>
      <c r="D7461" s="3"/>
    </row>
    <row r="7462" spans="3:4" x14ac:dyDescent="0.2">
      <c r="C7462" s="3"/>
      <c r="D7462" s="3"/>
    </row>
    <row r="7463" spans="3:4" x14ac:dyDescent="0.2">
      <c r="C7463" s="3"/>
      <c r="D7463" s="3"/>
    </row>
    <row r="7464" spans="3:4" x14ac:dyDescent="0.2">
      <c r="C7464" s="3"/>
      <c r="D7464" s="3"/>
    </row>
    <row r="7465" spans="3:4" x14ac:dyDescent="0.2">
      <c r="C7465" s="3"/>
      <c r="D7465" s="3"/>
    </row>
    <row r="7466" spans="3:4" x14ac:dyDescent="0.2">
      <c r="C7466" s="3"/>
      <c r="D7466" s="3"/>
    </row>
    <row r="7467" spans="3:4" x14ac:dyDescent="0.2">
      <c r="C7467" s="3"/>
      <c r="D7467" s="3"/>
    </row>
    <row r="7468" spans="3:4" x14ac:dyDescent="0.2">
      <c r="C7468" s="3"/>
      <c r="D7468" s="3"/>
    </row>
    <row r="7469" spans="3:4" x14ac:dyDescent="0.2">
      <c r="C7469" s="3"/>
      <c r="D7469" s="3"/>
    </row>
    <row r="7470" spans="3:4" x14ac:dyDescent="0.2">
      <c r="C7470" s="3"/>
      <c r="D7470" s="3"/>
    </row>
    <row r="7471" spans="3:4" x14ac:dyDescent="0.2">
      <c r="C7471" s="3"/>
      <c r="D7471" s="3"/>
    </row>
    <row r="7472" spans="3:4" x14ac:dyDescent="0.2">
      <c r="C7472" s="3"/>
      <c r="D7472" s="3"/>
    </row>
    <row r="7473" spans="3:4" x14ac:dyDescent="0.2">
      <c r="C7473" s="3"/>
      <c r="D7473" s="3"/>
    </row>
    <row r="7474" spans="3:4" x14ac:dyDescent="0.2">
      <c r="C7474" s="3"/>
      <c r="D7474" s="3"/>
    </row>
    <row r="7475" spans="3:4" x14ac:dyDescent="0.2">
      <c r="C7475" s="3"/>
      <c r="D7475" s="3"/>
    </row>
    <row r="7476" spans="3:4" x14ac:dyDescent="0.2">
      <c r="C7476" s="3"/>
      <c r="D7476" s="3"/>
    </row>
    <row r="7477" spans="3:4" x14ac:dyDescent="0.2">
      <c r="C7477" s="3"/>
      <c r="D7477" s="3"/>
    </row>
    <row r="7478" spans="3:4" x14ac:dyDescent="0.2">
      <c r="C7478" s="3"/>
      <c r="D7478" s="3"/>
    </row>
    <row r="7479" spans="3:4" x14ac:dyDescent="0.2">
      <c r="C7479" s="3"/>
      <c r="D7479" s="3"/>
    </row>
    <row r="7480" spans="3:4" x14ac:dyDescent="0.2">
      <c r="C7480" s="3"/>
      <c r="D7480" s="3"/>
    </row>
    <row r="7481" spans="3:4" x14ac:dyDescent="0.2">
      <c r="C7481" s="3"/>
      <c r="D7481" s="3"/>
    </row>
    <row r="7482" spans="3:4" x14ac:dyDescent="0.2">
      <c r="C7482" s="3"/>
      <c r="D7482" s="3"/>
    </row>
    <row r="7483" spans="3:4" x14ac:dyDescent="0.2">
      <c r="C7483" s="3"/>
      <c r="D7483" s="3"/>
    </row>
    <row r="7484" spans="3:4" x14ac:dyDescent="0.2">
      <c r="C7484" s="3"/>
      <c r="D7484" s="3"/>
    </row>
    <row r="7485" spans="3:4" x14ac:dyDescent="0.2">
      <c r="C7485" s="3"/>
      <c r="D7485" s="3"/>
    </row>
    <row r="7486" spans="3:4" x14ac:dyDescent="0.2">
      <c r="C7486" s="3"/>
      <c r="D7486" s="3"/>
    </row>
    <row r="7487" spans="3:4" x14ac:dyDescent="0.2">
      <c r="C7487" s="3"/>
      <c r="D7487" s="3"/>
    </row>
    <row r="7488" spans="3:4" x14ac:dyDescent="0.2">
      <c r="C7488" s="3"/>
      <c r="D7488" s="3"/>
    </row>
    <row r="7489" spans="3:4" x14ac:dyDescent="0.2">
      <c r="C7489" s="3"/>
      <c r="D7489" s="3"/>
    </row>
    <row r="7490" spans="3:4" x14ac:dyDescent="0.2">
      <c r="C7490" s="3"/>
      <c r="D7490" s="3"/>
    </row>
    <row r="7491" spans="3:4" x14ac:dyDescent="0.2">
      <c r="C7491" s="3"/>
      <c r="D7491" s="3"/>
    </row>
    <row r="7492" spans="3:4" x14ac:dyDescent="0.2">
      <c r="C7492" s="3"/>
      <c r="D7492" s="3"/>
    </row>
    <row r="7493" spans="3:4" x14ac:dyDescent="0.2">
      <c r="C7493" s="3"/>
      <c r="D7493" s="3"/>
    </row>
    <row r="7494" spans="3:4" x14ac:dyDescent="0.2">
      <c r="C7494" s="3"/>
      <c r="D7494" s="3"/>
    </row>
    <row r="7495" spans="3:4" x14ac:dyDescent="0.2">
      <c r="C7495" s="3"/>
      <c r="D7495" s="3"/>
    </row>
    <row r="7496" spans="3:4" x14ac:dyDescent="0.2">
      <c r="C7496" s="3"/>
      <c r="D7496" s="3"/>
    </row>
    <row r="7497" spans="3:4" x14ac:dyDescent="0.2">
      <c r="C7497" s="3"/>
      <c r="D7497" s="3"/>
    </row>
    <row r="7498" spans="3:4" x14ac:dyDescent="0.2">
      <c r="C7498" s="3"/>
      <c r="D7498" s="3"/>
    </row>
    <row r="7499" spans="3:4" x14ac:dyDescent="0.2">
      <c r="C7499" s="3"/>
      <c r="D7499" s="3"/>
    </row>
    <row r="7500" spans="3:4" x14ac:dyDescent="0.2">
      <c r="C7500" s="3"/>
      <c r="D7500" s="3"/>
    </row>
    <row r="7501" spans="3:4" x14ac:dyDescent="0.2">
      <c r="C7501" s="3"/>
      <c r="D7501" s="3"/>
    </row>
    <row r="7502" spans="3:4" x14ac:dyDescent="0.2">
      <c r="C7502" s="3"/>
      <c r="D7502" s="3"/>
    </row>
    <row r="7503" spans="3:4" x14ac:dyDescent="0.2">
      <c r="C7503" s="3"/>
      <c r="D7503" s="3"/>
    </row>
    <row r="7504" spans="3:4" x14ac:dyDescent="0.2">
      <c r="C7504" s="3"/>
      <c r="D7504" s="3"/>
    </row>
    <row r="7505" spans="3:4" x14ac:dyDescent="0.2">
      <c r="C7505" s="3"/>
      <c r="D7505" s="3"/>
    </row>
    <row r="7506" spans="3:4" x14ac:dyDescent="0.2">
      <c r="C7506" s="3"/>
      <c r="D7506" s="3"/>
    </row>
    <row r="7507" spans="3:4" x14ac:dyDescent="0.2">
      <c r="C7507" s="3"/>
      <c r="D7507" s="3"/>
    </row>
    <row r="7508" spans="3:4" x14ac:dyDescent="0.2">
      <c r="C7508" s="3"/>
      <c r="D7508" s="3"/>
    </row>
    <row r="7509" spans="3:4" x14ac:dyDescent="0.2">
      <c r="C7509" s="3"/>
      <c r="D7509" s="3"/>
    </row>
    <row r="7510" spans="3:4" x14ac:dyDescent="0.2">
      <c r="C7510" s="3"/>
      <c r="D7510" s="3"/>
    </row>
    <row r="7511" spans="3:4" x14ac:dyDescent="0.2">
      <c r="C7511" s="3"/>
      <c r="D7511" s="3"/>
    </row>
    <row r="7512" spans="3:4" x14ac:dyDescent="0.2">
      <c r="C7512" s="3"/>
      <c r="D7512" s="3"/>
    </row>
    <row r="7513" spans="3:4" x14ac:dyDescent="0.2">
      <c r="C7513" s="3"/>
      <c r="D7513" s="3"/>
    </row>
    <row r="7514" spans="3:4" x14ac:dyDescent="0.2">
      <c r="C7514" s="3"/>
      <c r="D7514" s="3"/>
    </row>
    <row r="7515" spans="3:4" x14ac:dyDescent="0.2">
      <c r="C7515" s="3"/>
      <c r="D7515" s="3"/>
    </row>
    <row r="7516" spans="3:4" x14ac:dyDescent="0.2">
      <c r="C7516" s="3"/>
      <c r="D7516" s="3"/>
    </row>
    <row r="7517" spans="3:4" x14ac:dyDescent="0.2">
      <c r="C7517" s="3"/>
      <c r="D7517" s="3"/>
    </row>
    <row r="7518" spans="3:4" x14ac:dyDescent="0.2">
      <c r="C7518" s="3"/>
      <c r="D7518" s="3"/>
    </row>
    <row r="7519" spans="3:4" x14ac:dyDescent="0.2">
      <c r="C7519" s="3"/>
      <c r="D7519" s="3"/>
    </row>
    <row r="7520" spans="3:4" x14ac:dyDescent="0.2">
      <c r="C7520" s="3"/>
      <c r="D7520" s="3"/>
    </row>
    <row r="7521" spans="3:4" x14ac:dyDescent="0.2">
      <c r="C7521" s="3"/>
      <c r="D7521" s="3"/>
    </row>
    <row r="7522" spans="3:4" x14ac:dyDescent="0.2">
      <c r="C7522" s="3"/>
      <c r="D7522" s="3"/>
    </row>
    <row r="7523" spans="3:4" x14ac:dyDescent="0.2">
      <c r="C7523" s="3"/>
      <c r="D7523" s="3"/>
    </row>
    <row r="7524" spans="3:4" x14ac:dyDescent="0.2">
      <c r="C7524" s="3"/>
      <c r="D7524" s="3"/>
    </row>
    <row r="7525" spans="3:4" x14ac:dyDescent="0.2">
      <c r="C7525" s="3"/>
      <c r="D7525" s="3"/>
    </row>
    <row r="7526" spans="3:4" x14ac:dyDescent="0.2">
      <c r="C7526" s="3"/>
      <c r="D7526" s="3"/>
    </row>
    <row r="7527" spans="3:4" x14ac:dyDescent="0.2">
      <c r="C7527" s="3"/>
      <c r="D7527" s="3"/>
    </row>
    <row r="7528" spans="3:4" x14ac:dyDescent="0.2">
      <c r="C7528" s="3"/>
      <c r="D7528" s="3"/>
    </row>
    <row r="7529" spans="3:4" x14ac:dyDescent="0.2">
      <c r="C7529" s="3"/>
      <c r="D7529" s="3"/>
    </row>
    <row r="7530" spans="3:4" x14ac:dyDescent="0.2">
      <c r="C7530" s="3"/>
      <c r="D7530" s="3"/>
    </row>
    <row r="7531" spans="3:4" x14ac:dyDescent="0.2">
      <c r="C7531" s="3"/>
      <c r="D7531" s="3"/>
    </row>
    <row r="7532" spans="3:4" x14ac:dyDescent="0.2">
      <c r="C7532" s="3"/>
      <c r="D7532" s="3"/>
    </row>
    <row r="7533" spans="3:4" x14ac:dyDescent="0.2">
      <c r="C7533" s="3"/>
      <c r="D7533" s="3"/>
    </row>
    <row r="7534" spans="3:4" x14ac:dyDescent="0.2">
      <c r="C7534" s="3"/>
      <c r="D7534" s="3"/>
    </row>
    <row r="7535" spans="3:4" x14ac:dyDescent="0.2">
      <c r="C7535" s="3"/>
      <c r="D7535" s="3"/>
    </row>
    <row r="7536" spans="3:4" x14ac:dyDescent="0.2">
      <c r="C7536" s="3"/>
      <c r="D7536" s="3"/>
    </row>
    <row r="7537" spans="3:4" x14ac:dyDescent="0.2">
      <c r="C7537" s="3"/>
      <c r="D7537" s="3"/>
    </row>
    <row r="7538" spans="3:4" x14ac:dyDescent="0.2">
      <c r="C7538" s="3"/>
      <c r="D7538" s="3"/>
    </row>
    <row r="7539" spans="3:4" x14ac:dyDescent="0.2">
      <c r="C7539" s="3"/>
      <c r="D7539" s="3"/>
    </row>
    <row r="7540" spans="3:4" x14ac:dyDescent="0.2">
      <c r="C7540" s="3"/>
      <c r="D7540" s="3"/>
    </row>
    <row r="7541" spans="3:4" x14ac:dyDescent="0.2">
      <c r="C7541" s="3"/>
      <c r="D7541" s="3"/>
    </row>
    <row r="7542" spans="3:4" x14ac:dyDescent="0.2">
      <c r="C7542" s="3"/>
      <c r="D7542" s="3"/>
    </row>
    <row r="7543" spans="3:4" x14ac:dyDescent="0.2">
      <c r="C7543" s="3"/>
      <c r="D7543" s="3"/>
    </row>
    <row r="7544" spans="3:4" x14ac:dyDescent="0.2">
      <c r="C7544" s="3"/>
      <c r="D7544" s="3"/>
    </row>
    <row r="7545" spans="3:4" x14ac:dyDescent="0.2">
      <c r="C7545" s="3"/>
      <c r="D7545" s="3"/>
    </row>
    <row r="7546" spans="3:4" x14ac:dyDescent="0.2">
      <c r="C7546" s="3"/>
      <c r="D7546" s="3"/>
    </row>
    <row r="7547" spans="3:4" x14ac:dyDescent="0.2">
      <c r="C7547" s="3"/>
      <c r="D7547" s="3"/>
    </row>
    <row r="7548" spans="3:4" x14ac:dyDescent="0.2">
      <c r="C7548" s="3"/>
      <c r="D7548" s="3"/>
    </row>
    <row r="7549" spans="3:4" x14ac:dyDescent="0.2">
      <c r="C7549" s="3"/>
      <c r="D7549" s="3"/>
    </row>
    <row r="7550" spans="3:4" x14ac:dyDescent="0.2">
      <c r="C7550" s="3"/>
      <c r="D7550" s="3"/>
    </row>
    <row r="7551" spans="3:4" x14ac:dyDescent="0.2">
      <c r="C7551" s="3"/>
      <c r="D7551" s="3"/>
    </row>
    <row r="7552" spans="3:4" x14ac:dyDescent="0.2">
      <c r="C7552" s="3"/>
      <c r="D7552" s="3"/>
    </row>
    <row r="7553" spans="3:4" x14ac:dyDescent="0.2">
      <c r="C7553" s="3"/>
      <c r="D7553" s="3"/>
    </row>
    <row r="7554" spans="3:4" x14ac:dyDescent="0.2">
      <c r="C7554" s="3"/>
      <c r="D7554" s="3"/>
    </row>
    <row r="7555" spans="3:4" x14ac:dyDescent="0.2">
      <c r="C7555" s="3"/>
      <c r="D7555" s="3"/>
    </row>
    <row r="7556" spans="3:4" x14ac:dyDescent="0.2">
      <c r="C7556" s="3"/>
      <c r="D7556" s="3"/>
    </row>
    <row r="7557" spans="3:4" x14ac:dyDescent="0.2">
      <c r="C7557" s="3"/>
      <c r="D7557" s="3"/>
    </row>
    <row r="7558" spans="3:4" x14ac:dyDescent="0.2">
      <c r="C7558" s="3"/>
      <c r="D7558" s="3"/>
    </row>
    <row r="7559" spans="3:4" x14ac:dyDescent="0.2">
      <c r="C7559" s="3"/>
      <c r="D7559" s="3"/>
    </row>
    <row r="7560" spans="3:4" x14ac:dyDescent="0.2">
      <c r="C7560" s="3"/>
      <c r="D7560" s="3"/>
    </row>
    <row r="7561" spans="3:4" x14ac:dyDescent="0.2">
      <c r="C7561" s="3"/>
      <c r="D7561" s="3"/>
    </row>
    <row r="7562" spans="3:4" x14ac:dyDescent="0.2">
      <c r="C7562" s="3"/>
      <c r="D7562" s="3"/>
    </row>
    <row r="7563" spans="3:4" x14ac:dyDescent="0.2">
      <c r="C7563" s="3"/>
      <c r="D7563" s="3"/>
    </row>
    <row r="7564" spans="3:4" x14ac:dyDescent="0.2">
      <c r="C7564" s="3"/>
      <c r="D7564" s="3"/>
    </row>
    <row r="7565" spans="3:4" x14ac:dyDescent="0.2">
      <c r="C7565" s="3"/>
      <c r="D7565" s="3"/>
    </row>
    <row r="7566" spans="3:4" x14ac:dyDescent="0.2">
      <c r="C7566" s="3"/>
      <c r="D7566" s="3"/>
    </row>
    <row r="7567" spans="3:4" x14ac:dyDescent="0.2">
      <c r="C7567" s="3"/>
      <c r="D7567" s="3"/>
    </row>
    <row r="7568" spans="3:4" x14ac:dyDescent="0.2">
      <c r="C7568" s="3"/>
      <c r="D7568" s="3"/>
    </row>
    <row r="7569" spans="3:4" x14ac:dyDescent="0.2">
      <c r="C7569" s="3"/>
      <c r="D7569" s="3"/>
    </row>
    <row r="7570" spans="3:4" x14ac:dyDescent="0.2">
      <c r="C7570" s="3"/>
      <c r="D7570" s="3"/>
    </row>
    <row r="7571" spans="3:4" x14ac:dyDescent="0.2">
      <c r="C7571" s="3"/>
      <c r="D7571" s="3"/>
    </row>
    <row r="7572" spans="3:4" x14ac:dyDescent="0.2">
      <c r="C7572" s="3"/>
      <c r="D7572" s="3"/>
    </row>
    <row r="7573" spans="3:4" x14ac:dyDescent="0.2">
      <c r="C7573" s="3"/>
      <c r="D7573" s="3"/>
    </row>
    <row r="7574" spans="3:4" x14ac:dyDescent="0.2">
      <c r="C7574" s="3"/>
      <c r="D7574" s="3"/>
    </row>
    <row r="7575" spans="3:4" x14ac:dyDescent="0.2">
      <c r="C7575" s="3"/>
      <c r="D7575" s="3"/>
    </row>
    <row r="7576" spans="3:4" x14ac:dyDescent="0.2">
      <c r="C7576" s="3"/>
      <c r="D7576" s="3"/>
    </row>
    <row r="7577" spans="3:4" x14ac:dyDescent="0.2">
      <c r="C7577" s="3"/>
      <c r="D7577" s="3"/>
    </row>
    <row r="7578" spans="3:4" x14ac:dyDescent="0.2">
      <c r="C7578" s="3"/>
      <c r="D7578" s="3"/>
    </row>
    <row r="7579" spans="3:4" x14ac:dyDescent="0.2">
      <c r="C7579" s="3"/>
      <c r="D7579" s="3"/>
    </row>
    <row r="7580" spans="3:4" x14ac:dyDescent="0.2">
      <c r="C7580" s="3"/>
      <c r="D7580" s="3"/>
    </row>
    <row r="7581" spans="3:4" x14ac:dyDescent="0.2">
      <c r="C7581" s="3"/>
      <c r="D7581" s="3"/>
    </row>
    <row r="7582" spans="3:4" x14ac:dyDescent="0.2">
      <c r="C7582" s="3"/>
      <c r="D7582" s="3"/>
    </row>
    <row r="7583" spans="3:4" x14ac:dyDescent="0.2">
      <c r="C7583" s="3"/>
      <c r="D7583" s="3"/>
    </row>
    <row r="7584" spans="3:4" x14ac:dyDescent="0.2">
      <c r="C7584" s="3"/>
      <c r="D7584" s="3"/>
    </row>
    <row r="7585" spans="3:4" x14ac:dyDescent="0.2">
      <c r="C7585" s="3"/>
      <c r="D7585" s="3"/>
    </row>
    <row r="7586" spans="3:4" x14ac:dyDescent="0.2">
      <c r="C7586" s="3"/>
      <c r="D7586" s="3"/>
    </row>
    <row r="7587" spans="3:4" x14ac:dyDescent="0.2">
      <c r="C7587" s="3"/>
      <c r="D7587" s="3"/>
    </row>
    <row r="7588" spans="3:4" x14ac:dyDescent="0.2">
      <c r="C7588" s="3"/>
      <c r="D7588" s="3"/>
    </row>
    <row r="7589" spans="3:4" x14ac:dyDescent="0.2">
      <c r="C7589" s="3"/>
      <c r="D7589" s="3"/>
    </row>
    <row r="7590" spans="3:4" x14ac:dyDescent="0.2">
      <c r="C7590" s="3"/>
      <c r="D7590" s="3"/>
    </row>
    <row r="7591" spans="3:4" x14ac:dyDescent="0.2">
      <c r="C7591" s="3"/>
      <c r="D7591" s="3"/>
    </row>
    <row r="7592" spans="3:4" x14ac:dyDescent="0.2">
      <c r="C7592" s="3"/>
      <c r="D7592" s="3"/>
    </row>
    <row r="7593" spans="3:4" x14ac:dyDescent="0.2">
      <c r="C7593" s="3"/>
      <c r="D7593" s="3"/>
    </row>
    <row r="7594" spans="3:4" x14ac:dyDescent="0.2">
      <c r="C7594" s="3"/>
      <c r="D7594" s="3"/>
    </row>
    <row r="7595" spans="3:4" x14ac:dyDescent="0.2">
      <c r="C7595" s="3"/>
      <c r="D7595" s="3"/>
    </row>
    <row r="7596" spans="3:4" x14ac:dyDescent="0.2">
      <c r="C7596" s="3"/>
      <c r="D7596" s="3"/>
    </row>
    <row r="7597" spans="3:4" x14ac:dyDescent="0.2">
      <c r="C7597" s="3"/>
      <c r="D7597" s="3"/>
    </row>
    <row r="7598" spans="3:4" x14ac:dyDescent="0.2">
      <c r="C7598" s="3"/>
      <c r="D7598" s="3"/>
    </row>
    <row r="7599" spans="3:4" x14ac:dyDescent="0.2">
      <c r="C7599" s="3"/>
      <c r="D7599" s="3"/>
    </row>
    <row r="7600" spans="3:4" x14ac:dyDescent="0.2">
      <c r="C7600" s="3"/>
      <c r="D7600" s="3"/>
    </row>
    <row r="7601" spans="3:4" x14ac:dyDescent="0.2">
      <c r="C7601" s="3"/>
      <c r="D7601" s="3"/>
    </row>
    <row r="7602" spans="3:4" x14ac:dyDescent="0.2">
      <c r="C7602" s="3"/>
      <c r="D7602" s="3"/>
    </row>
    <row r="7603" spans="3:4" x14ac:dyDescent="0.2">
      <c r="C7603" s="3"/>
      <c r="D7603" s="3"/>
    </row>
    <row r="7604" spans="3:4" x14ac:dyDescent="0.2">
      <c r="C7604" s="3"/>
      <c r="D7604" s="3"/>
    </row>
    <row r="7605" spans="3:4" x14ac:dyDescent="0.2">
      <c r="C7605" s="3"/>
      <c r="D7605" s="3"/>
    </row>
    <row r="7606" spans="3:4" x14ac:dyDescent="0.2">
      <c r="C7606" s="3"/>
      <c r="D7606" s="3"/>
    </row>
    <row r="7607" spans="3:4" x14ac:dyDescent="0.2">
      <c r="C7607" s="3"/>
      <c r="D7607" s="3"/>
    </row>
    <row r="7608" spans="3:4" x14ac:dyDescent="0.2">
      <c r="C7608" s="3"/>
      <c r="D7608" s="3"/>
    </row>
    <row r="7609" spans="3:4" x14ac:dyDescent="0.2">
      <c r="C7609" s="3"/>
      <c r="D7609" s="3"/>
    </row>
    <row r="7610" spans="3:4" x14ac:dyDescent="0.2">
      <c r="C7610" s="3"/>
      <c r="D7610" s="3"/>
    </row>
    <row r="7611" spans="3:4" x14ac:dyDescent="0.2">
      <c r="C7611" s="3"/>
      <c r="D7611" s="3"/>
    </row>
    <row r="7612" spans="3:4" x14ac:dyDescent="0.2">
      <c r="C7612" s="3"/>
      <c r="D7612" s="3"/>
    </row>
    <row r="7613" spans="3:4" x14ac:dyDescent="0.2">
      <c r="C7613" s="3"/>
      <c r="D7613" s="3"/>
    </row>
    <row r="7614" spans="3:4" x14ac:dyDescent="0.2">
      <c r="C7614" s="3"/>
      <c r="D7614" s="3"/>
    </row>
    <row r="7615" spans="3:4" x14ac:dyDescent="0.2">
      <c r="C7615" s="3"/>
      <c r="D7615" s="3"/>
    </row>
    <row r="7616" spans="3:4" x14ac:dyDescent="0.2">
      <c r="C7616" s="3"/>
      <c r="D7616" s="3"/>
    </row>
    <row r="7617" spans="3:4" x14ac:dyDescent="0.2">
      <c r="C7617" s="3"/>
      <c r="D7617" s="3"/>
    </row>
    <row r="7618" spans="3:4" x14ac:dyDescent="0.2">
      <c r="C7618" s="3"/>
      <c r="D7618" s="3"/>
    </row>
    <row r="7619" spans="3:4" x14ac:dyDescent="0.2">
      <c r="C7619" s="3"/>
      <c r="D7619" s="3"/>
    </row>
    <row r="7620" spans="3:4" x14ac:dyDescent="0.2">
      <c r="C7620" s="3"/>
      <c r="D7620" s="3"/>
    </row>
    <row r="7621" spans="3:4" x14ac:dyDescent="0.2">
      <c r="C7621" s="3"/>
      <c r="D7621" s="3"/>
    </row>
    <row r="7622" spans="3:4" x14ac:dyDescent="0.2">
      <c r="C7622" s="3"/>
      <c r="D7622" s="3"/>
    </row>
    <row r="7623" spans="3:4" x14ac:dyDescent="0.2">
      <c r="C7623" s="3"/>
      <c r="D7623" s="3"/>
    </row>
    <row r="7624" spans="3:4" x14ac:dyDescent="0.2">
      <c r="C7624" s="3"/>
      <c r="D7624" s="3"/>
    </row>
    <row r="7625" spans="3:4" x14ac:dyDescent="0.2">
      <c r="C7625" s="3"/>
      <c r="D7625" s="3"/>
    </row>
    <row r="7626" spans="3:4" x14ac:dyDescent="0.2">
      <c r="C7626" s="3"/>
      <c r="D7626" s="3"/>
    </row>
    <row r="7627" spans="3:4" x14ac:dyDescent="0.2">
      <c r="C7627" s="3"/>
      <c r="D7627" s="3"/>
    </row>
    <row r="7628" spans="3:4" x14ac:dyDescent="0.2">
      <c r="C7628" s="3"/>
      <c r="D7628" s="3"/>
    </row>
    <row r="7629" spans="3:4" x14ac:dyDescent="0.2">
      <c r="C7629" s="3"/>
      <c r="D7629" s="3"/>
    </row>
    <row r="7630" spans="3:4" x14ac:dyDescent="0.2">
      <c r="C7630" s="3"/>
      <c r="D7630" s="3"/>
    </row>
    <row r="7631" spans="3:4" x14ac:dyDescent="0.2">
      <c r="C7631" s="3"/>
      <c r="D7631" s="3"/>
    </row>
    <row r="7632" spans="3:4" x14ac:dyDescent="0.2">
      <c r="C7632" s="3"/>
      <c r="D7632" s="3"/>
    </row>
    <row r="7633" spans="3:4" x14ac:dyDescent="0.2">
      <c r="C7633" s="3"/>
      <c r="D7633" s="3"/>
    </row>
    <row r="7634" spans="3:4" x14ac:dyDescent="0.2">
      <c r="C7634" s="3"/>
      <c r="D7634" s="3"/>
    </row>
    <row r="7635" spans="3:4" x14ac:dyDescent="0.2">
      <c r="C7635" s="3"/>
      <c r="D7635" s="3"/>
    </row>
    <row r="7636" spans="3:4" x14ac:dyDescent="0.2">
      <c r="C7636" s="3"/>
      <c r="D7636" s="3"/>
    </row>
    <row r="7637" spans="3:4" x14ac:dyDescent="0.2">
      <c r="C7637" s="3"/>
      <c r="D7637" s="3"/>
    </row>
    <row r="7638" spans="3:4" x14ac:dyDescent="0.2">
      <c r="C7638" s="3"/>
      <c r="D7638" s="3"/>
    </row>
    <row r="7639" spans="3:4" x14ac:dyDescent="0.2">
      <c r="C7639" s="3"/>
      <c r="D7639" s="3"/>
    </row>
    <row r="7640" spans="3:4" x14ac:dyDescent="0.2">
      <c r="C7640" s="3"/>
      <c r="D7640" s="3"/>
    </row>
    <row r="7641" spans="3:4" x14ac:dyDescent="0.2">
      <c r="C7641" s="3"/>
      <c r="D7641" s="3"/>
    </row>
    <row r="7642" spans="3:4" x14ac:dyDescent="0.2">
      <c r="C7642" s="3"/>
      <c r="D7642" s="3"/>
    </row>
    <row r="7643" spans="3:4" x14ac:dyDescent="0.2">
      <c r="C7643" s="3"/>
      <c r="D7643" s="3"/>
    </row>
    <row r="7644" spans="3:4" x14ac:dyDescent="0.2">
      <c r="C7644" s="3"/>
      <c r="D7644" s="3"/>
    </row>
    <row r="7645" spans="3:4" x14ac:dyDescent="0.2">
      <c r="C7645" s="3"/>
      <c r="D7645" s="3"/>
    </row>
    <row r="7646" spans="3:4" x14ac:dyDescent="0.2">
      <c r="C7646" s="3"/>
      <c r="D7646" s="3"/>
    </row>
    <row r="7647" spans="3:4" x14ac:dyDescent="0.2">
      <c r="C7647" s="3"/>
      <c r="D7647" s="3"/>
    </row>
    <row r="7648" spans="3:4" x14ac:dyDescent="0.2">
      <c r="C7648" s="3"/>
      <c r="D7648" s="3"/>
    </row>
    <row r="7649" spans="3:4" x14ac:dyDescent="0.2">
      <c r="C7649" s="3"/>
      <c r="D7649" s="3"/>
    </row>
    <row r="7650" spans="3:4" x14ac:dyDescent="0.2">
      <c r="C7650" s="3"/>
      <c r="D7650" s="3"/>
    </row>
    <row r="7651" spans="3:4" x14ac:dyDescent="0.2">
      <c r="C7651" s="3"/>
      <c r="D7651" s="3"/>
    </row>
    <row r="7652" spans="3:4" x14ac:dyDescent="0.2">
      <c r="C7652" s="3"/>
      <c r="D7652" s="3"/>
    </row>
    <row r="7653" spans="3:4" x14ac:dyDescent="0.2">
      <c r="C7653" s="3"/>
      <c r="D7653" s="3"/>
    </row>
    <row r="7654" spans="3:4" x14ac:dyDescent="0.2">
      <c r="C7654" s="3"/>
      <c r="D7654" s="3"/>
    </row>
    <row r="7655" spans="3:4" x14ac:dyDescent="0.2">
      <c r="C7655" s="3"/>
      <c r="D7655" s="3"/>
    </row>
    <row r="7656" spans="3:4" x14ac:dyDescent="0.2">
      <c r="C7656" s="3"/>
      <c r="D7656" s="3"/>
    </row>
    <row r="7657" spans="3:4" x14ac:dyDescent="0.2">
      <c r="C7657" s="3"/>
      <c r="D7657" s="3"/>
    </row>
    <row r="7658" spans="3:4" x14ac:dyDescent="0.2">
      <c r="C7658" s="3"/>
      <c r="D7658" s="3"/>
    </row>
    <row r="7659" spans="3:4" x14ac:dyDescent="0.2">
      <c r="C7659" s="3"/>
      <c r="D7659" s="3"/>
    </row>
    <row r="7660" spans="3:4" x14ac:dyDescent="0.2">
      <c r="C7660" s="3"/>
      <c r="D7660" s="3"/>
    </row>
    <row r="7661" spans="3:4" x14ac:dyDescent="0.2">
      <c r="C7661" s="3"/>
      <c r="D7661" s="3"/>
    </row>
    <row r="7662" spans="3:4" x14ac:dyDescent="0.2">
      <c r="C7662" s="3"/>
      <c r="D7662" s="3"/>
    </row>
    <row r="7663" spans="3:4" x14ac:dyDescent="0.2">
      <c r="C7663" s="3"/>
      <c r="D7663" s="3"/>
    </row>
    <row r="7664" spans="3:4" x14ac:dyDescent="0.2">
      <c r="C7664" s="3"/>
      <c r="D7664" s="3"/>
    </row>
    <row r="7665" spans="3:4" x14ac:dyDescent="0.2">
      <c r="C7665" s="3"/>
      <c r="D7665" s="3"/>
    </row>
    <row r="7666" spans="3:4" x14ac:dyDescent="0.2">
      <c r="C7666" s="3"/>
      <c r="D7666" s="3"/>
    </row>
    <row r="7667" spans="3:4" x14ac:dyDescent="0.2">
      <c r="C7667" s="3"/>
      <c r="D7667" s="3"/>
    </row>
    <row r="7668" spans="3:4" x14ac:dyDescent="0.2">
      <c r="C7668" s="3"/>
      <c r="D7668" s="3"/>
    </row>
    <row r="7669" spans="3:4" x14ac:dyDescent="0.2">
      <c r="C7669" s="3"/>
      <c r="D7669" s="3"/>
    </row>
    <row r="7670" spans="3:4" x14ac:dyDescent="0.2">
      <c r="C7670" s="3"/>
      <c r="D7670" s="3"/>
    </row>
    <row r="7671" spans="3:4" x14ac:dyDescent="0.2">
      <c r="C7671" s="3"/>
      <c r="D7671" s="3"/>
    </row>
    <row r="7672" spans="3:4" x14ac:dyDescent="0.2">
      <c r="C7672" s="3"/>
      <c r="D7672" s="3"/>
    </row>
    <row r="7673" spans="3:4" x14ac:dyDescent="0.2">
      <c r="C7673" s="3"/>
      <c r="D7673" s="3"/>
    </row>
    <row r="7674" spans="3:4" x14ac:dyDescent="0.2">
      <c r="C7674" s="3"/>
      <c r="D7674" s="3"/>
    </row>
    <row r="7675" spans="3:4" x14ac:dyDescent="0.2">
      <c r="C7675" s="3"/>
      <c r="D7675" s="3"/>
    </row>
    <row r="7676" spans="3:4" x14ac:dyDescent="0.2">
      <c r="C7676" s="3"/>
      <c r="D7676" s="3"/>
    </row>
    <row r="7677" spans="3:4" x14ac:dyDescent="0.2">
      <c r="C7677" s="3"/>
      <c r="D7677" s="3"/>
    </row>
    <row r="7678" spans="3:4" x14ac:dyDescent="0.2">
      <c r="C7678" s="3"/>
      <c r="D7678" s="3"/>
    </row>
    <row r="7679" spans="3:4" x14ac:dyDescent="0.2">
      <c r="C7679" s="3"/>
      <c r="D7679" s="3"/>
    </row>
    <row r="7680" spans="3:4" x14ac:dyDescent="0.2">
      <c r="C7680" s="3"/>
      <c r="D7680" s="3"/>
    </row>
    <row r="7681" spans="3:4" x14ac:dyDescent="0.2">
      <c r="C7681" s="3"/>
      <c r="D7681" s="3"/>
    </row>
    <row r="7682" spans="3:4" x14ac:dyDescent="0.2">
      <c r="C7682" s="3"/>
      <c r="D7682" s="3"/>
    </row>
    <row r="7683" spans="3:4" x14ac:dyDescent="0.2">
      <c r="C7683" s="3"/>
      <c r="D7683" s="3"/>
    </row>
    <row r="7684" spans="3:4" x14ac:dyDescent="0.2">
      <c r="C7684" s="3"/>
      <c r="D7684" s="3"/>
    </row>
    <row r="7685" spans="3:4" x14ac:dyDescent="0.2">
      <c r="C7685" s="3"/>
      <c r="D7685" s="3"/>
    </row>
    <row r="7686" spans="3:4" x14ac:dyDescent="0.2">
      <c r="C7686" s="3"/>
      <c r="D7686" s="3"/>
    </row>
    <row r="7687" spans="3:4" x14ac:dyDescent="0.2">
      <c r="C7687" s="3"/>
      <c r="D7687" s="3"/>
    </row>
    <row r="7688" spans="3:4" x14ac:dyDescent="0.2">
      <c r="C7688" s="3"/>
      <c r="D7688" s="3"/>
    </row>
    <row r="7689" spans="3:4" x14ac:dyDescent="0.2">
      <c r="C7689" s="3"/>
      <c r="D7689" s="3"/>
    </row>
    <row r="7690" spans="3:4" x14ac:dyDescent="0.2">
      <c r="C7690" s="3"/>
      <c r="D7690" s="3"/>
    </row>
    <row r="7691" spans="3:4" x14ac:dyDescent="0.2">
      <c r="C7691" s="3"/>
      <c r="D7691" s="3"/>
    </row>
    <row r="7692" spans="3:4" x14ac:dyDescent="0.2">
      <c r="C7692" s="3"/>
      <c r="D7692" s="3"/>
    </row>
    <row r="7693" spans="3:4" x14ac:dyDescent="0.2">
      <c r="C7693" s="3"/>
      <c r="D7693" s="3"/>
    </row>
    <row r="7694" spans="3:4" x14ac:dyDescent="0.2">
      <c r="C7694" s="3"/>
      <c r="D7694" s="3"/>
    </row>
    <row r="7695" spans="3:4" x14ac:dyDescent="0.2">
      <c r="C7695" s="3"/>
      <c r="D7695" s="3"/>
    </row>
    <row r="7696" spans="3:4" x14ac:dyDescent="0.2">
      <c r="C7696" s="3"/>
      <c r="D7696" s="3"/>
    </row>
    <row r="7697" spans="3:4" x14ac:dyDescent="0.2">
      <c r="C7697" s="3"/>
      <c r="D7697" s="3"/>
    </row>
    <row r="7698" spans="3:4" x14ac:dyDescent="0.2">
      <c r="C7698" s="3"/>
      <c r="D7698" s="3"/>
    </row>
    <row r="7699" spans="3:4" x14ac:dyDescent="0.2">
      <c r="C7699" s="3"/>
      <c r="D7699" s="3"/>
    </row>
    <row r="7700" spans="3:4" x14ac:dyDescent="0.2">
      <c r="C7700" s="3"/>
      <c r="D7700" s="3"/>
    </row>
    <row r="7701" spans="3:4" x14ac:dyDescent="0.2">
      <c r="C7701" s="3"/>
      <c r="D7701" s="3"/>
    </row>
    <row r="7702" spans="3:4" x14ac:dyDescent="0.2">
      <c r="C7702" s="3"/>
      <c r="D7702" s="3"/>
    </row>
    <row r="7703" spans="3:4" x14ac:dyDescent="0.2">
      <c r="C7703" s="3"/>
      <c r="D7703" s="3"/>
    </row>
    <row r="7704" spans="3:4" x14ac:dyDescent="0.2">
      <c r="C7704" s="3"/>
      <c r="D7704" s="3"/>
    </row>
  </sheetData>
  <sortState xmlns:xlrd2="http://schemas.microsoft.com/office/spreadsheetml/2017/richdata2" ref="A21:Y246">
    <sortCondition ref="C21:C246"/>
  </sortState>
  <phoneticPr fontId="7" type="noConversion"/>
  <hyperlinks>
    <hyperlink ref="H63072" r:id="rId1" display="http://vsolj.cetus-net.org/bulletin.html" xr:uid="{00000000-0004-0000-0000-000000000000}"/>
    <hyperlink ref="H63065" r:id="rId2" display="https://www.aavso.org/ejaavso" xr:uid="{00000000-0004-0000-0000-000001000000}"/>
    <hyperlink ref="I63072" r:id="rId3" display="http://vsolj.cetus-net.org/bulletin.html" xr:uid="{00000000-0004-0000-0000-000002000000}"/>
    <hyperlink ref="AQ56723" r:id="rId4" display="http://cdsbib.u-strasbg.fr/cgi-bin/cdsbib?1990RMxAA..21..381G" xr:uid="{00000000-0004-0000-0000-000003000000}"/>
    <hyperlink ref="H63069" r:id="rId5" display="https://www.aavso.org/ejaavso" xr:uid="{00000000-0004-0000-0000-000004000000}"/>
    <hyperlink ref="AP4087" r:id="rId6" display="http://cdsbib.u-strasbg.fr/cgi-bin/cdsbib?1990RMxAA..21..381G" xr:uid="{00000000-0004-0000-0000-000005000000}"/>
    <hyperlink ref="AP4090" r:id="rId7" display="http://cdsbib.u-strasbg.fr/cgi-bin/cdsbib?1990RMxAA..21..381G" xr:uid="{00000000-0004-0000-0000-000006000000}"/>
    <hyperlink ref="AP4088" r:id="rId8" display="http://cdsbib.u-strasbg.fr/cgi-bin/cdsbib?1990RMxAA..21..381G" xr:uid="{00000000-0004-0000-0000-000007000000}"/>
    <hyperlink ref="AP4072" r:id="rId9" display="http://cdsbib.u-strasbg.fr/cgi-bin/cdsbib?1990RMxAA..21..381G" xr:uid="{00000000-0004-0000-0000-000008000000}"/>
    <hyperlink ref="AQ4301" r:id="rId10" display="http://cdsbib.u-strasbg.fr/cgi-bin/cdsbib?1990RMxAA..21..381G" xr:uid="{00000000-0004-0000-0000-000009000000}"/>
    <hyperlink ref="AQ4305" r:id="rId11" display="http://cdsbib.u-strasbg.fr/cgi-bin/cdsbib?1990RMxAA..21..381G" xr:uid="{00000000-0004-0000-0000-00000A000000}"/>
    <hyperlink ref="AQ63985" r:id="rId12" display="http://cdsbib.u-strasbg.fr/cgi-bin/cdsbib?1990RMxAA..21..381G" xr:uid="{00000000-0004-0000-0000-00000B000000}"/>
    <hyperlink ref="I1193" r:id="rId13" display="http://vsolj.cetus-net.org/bulletin.html" xr:uid="{00000000-0004-0000-0000-00000C000000}"/>
    <hyperlink ref="H1193" r:id="rId14" display="http://vsolj.cetus-net.org/bulletin.html" xr:uid="{00000000-0004-0000-0000-00000D000000}"/>
    <hyperlink ref="AQ64646" r:id="rId15" display="http://cdsbib.u-strasbg.fr/cgi-bin/cdsbib?1990RMxAA..21..381G" xr:uid="{00000000-0004-0000-0000-00000E000000}"/>
    <hyperlink ref="AQ64645" r:id="rId16" display="http://cdsbib.u-strasbg.fr/cgi-bin/cdsbib?1990RMxAA..21..381G" xr:uid="{00000000-0004-0000-0000-00000F000000}"/>
    <hyperlink ref="AP2363" r:id="rId17" display="http://cdsbib.u-strasbg.fr/cgi-bin/cdsbib?1990RMxAA..21..381G" xr:uid="{00000000-0004-0000-0000-000010000000}"/>
    <hyperlink ref="AP2381" r:id="rId18" display="http://cdsbib.u-strasbg.fr/cgi-bin/cdsbib?1990RMxAA..21..381G" xr:uid="{00000000-0004-0000-0000-000011000000}"/>
    <hyperlink ref="AP2382" r:id="rId19" display="http://cdsbib.u-strasbg.fr/cgi-bin/cdsbib?1990RMxAA..21..381G" xr:uid="{00000000-0004-0000-0000-000012000000}"/>
    <hyperlink ref="AP23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5" workbookViewId="0">
      <selection activeCell="A84" sqref="A84:C220"/>
    </sheetView>
  </sheetViews>
  <sheetFormatPr defaultRowHeight="12.75" x14ac:dyDescent="0.2"/>
  <cols>
    <col min="1" max="1" width="19.7109375" style="3" customWidth="1"/>
    <col min="2" max="2" width="4.42578125" style="14" customWidth="1"/>
    <col min="3" max="3" width="12.7109375" style="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17" t="s">
        <v>86</v>
      </c>
      <c r="I1" s="18" t="s">
        <v>87</v>
      </c>
      <c r="J1" s="19" t="s">
        <v>88</v>
      </c>
    </row>
    <row r="2" spans="1:16" x14ac:dyDescent="0.2">
      <c r="I2" s="20" t="s">
        <v>89</v>
      </c>
      <c r="J2" s="21" t="s">
        <v>90</v>
      </c>
    </row>
    <row r="3" spans="1:16" x14ac:dyDescent="0.2">
      <c r="A3" s="22" t="s">
        <v>91</v>
      </c>
      <c r="I3" s="20" t="s">
        <v>92</v>
      </c>
      <c r="J3" s="21" t="s">
        <v>93</v>
      </c>
    </row>
    <row r="4" spans="1:16" x14ac:dyDescent="0.2">
      <c r="I4" s="20" t="s">
        <v>94</v>
      </c>
      <c r="J4" s="21" t="s">
        <v>93</v>
      </c>
    </row>
    <row r="5" spans="1:16" ht="13.5" thickBot="1" x14ac:dyDescent="0.25">
      <c r="I5" s="23" t="s">
        <v>95</v>
      </c>
      <c r="J5" s="24" t="s">
        <v>96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BBS 34 </v>
      </c>
      <c r="B11" s="2" t="str">
        <f t="shared" ref="B11:B74" si="1">IF(H11=INT(H11),"I","II")</f>
        <v>II</v>
      </c>
      <c r="C11" s="3">
        <f t="shared" ref="C11:C74" si="2">1*G11</f>
        <v>43348.506999999998</v>
      </c>
      <c r="D11" s="14" t="str">
        <f t="shared" ref="D11:D74" si="3">VLOOKUP(F11,I$1:J$5,2,FALSE)</f>
        <v>vis</v>
      </c>
      <c r="E11" s="25">
        <f>VLOOKUP(C11,Active!C$21:E$966,3,FALSE)</f>
        <v>8854.4983872941848</v>
      </c>
      <c r="F11" s="2" t="s">
        <v>95</v>
      </c>
      <c r="G11" s="14" t="str">
        <f t="shared" ref="G11:G74" si="4">MID(I11,3,LEN(I11)-3)</f>
        <v>43348.507</v>
      </c>
      <c r="H11" s="3">
        <f t="shared" ref="H11:H74" si="5">1*K11</f>
        <v>8854.5</v>
      </c>
      <c r="I11" s="26" t="s">
        <v>401</v>
      </c>
      <c r="J11" s="27" t="s">
        <v>402</v>
      </c>
      <c r="K11" s="26">
        <v>8854.5</v>
      </c>
      <c r="L11" s="26" t="s">
        <v>227</v>
      </c>
      <c r="M11" s="27" t="s">
        <v>183</v>
      </c>
      <c r="N11" s="27"/>
      <c r="O11" s="28" t="s">
        <v>403</v>
      </c>
      <c r="P11" s="28" t="s">
        <v>404</v>
      </c>
    </row>
    <row r="12" spans="1:16" ht="12.75" customHeight="1" thickBot="1" x14ac:dyDescent="0.25">
      <c r="A12" s="3" t="str">
        <f t="shared" si="0"/>
        <v> BBS 34 </v>
      </c>
      <c r="B12" s="2" t="str">
        <f t="shared" si="1"/>
        <v>II</v>
      </c>
      <c r="C12" s="3">
        <f t="shared" si="2"/>
        <v>43360.396000000001</v>
      </c>
      <c r="D12" s="14" t="str">
        <f t="shared" si="3"/>
        <v>vis</v>
      </c>
      <c r="E12" s="25">
        <f>VLOOKUP(C12,Active!C$21:E$966,3,FALSE)</f>
        <v>8872.5025314910999</v>
      </c>
      <c r="F12" s="2" t="s">
        <v>95</v>
      </c>
      <c r="G12" s="14" t="str">
        <f t="shared" si="4"/>
        <v>43360.396</v>
      </c>
      <c r="H12" s="3">
        <f t="shared" si="5"/>
        <v>8872.5</v>
      </c>
      <c r="I12" s="26" t="s">
        <v>407</v>
      </c>
      <c r="J12" s="27" t="s">
        <v>408</v>
      </c>
      <c r="K12" s="26">
        <v>8872.5</v>
      </c>
      <c r="L12" s="26" t="s">
        <v>409</v>
      </c>
      <c r="M12" s="27" t="s">
        <v>183</v>
      </c>
      <c r="N12" s="27"/>
      <c r="O12" s="28" t="s">
        <v>403</v>
      </c>
      <c r="P12" s="28" t="s">
        <v>404</v>
      </c>
    </row>
    <row r="13" spans="1:16" ht="12.75" customHeight="1" thickBot="1" x14ac:dyDescent="0.25">
      <c r="A13" s="3" t="str">
        <f t="shared" si="0"/>
        <v> BBS 49 </v>
      </c>
      <c r="B13" s="2" t="str">
        <f t="shared" si="1"/>
        <v>I</v>
      </c>
      <c r="C13" s="3">
        <f t="shared" si="2"/>
        <v>44438.41</v>
      </c>
      <c r="D13" s="14" t="str">
        <f t="shared" si="3"/>
        <v>vis</v>
      </c>
      <c r="E13" s="25">
        <f>VLOOKUP(C13,Active!C$21:E$966,3,FALSE)</f>
        <v>10504.996391553967</v>
      </c>
      <c r="F13" s="2" t="s">
        <v>95</v>
      </c>
      <c r="G13" s="14" t="str">
        <f t="shared" si="4"/>
        <v>44438.410</v>
      </c>
      <c r="H13" s="3">
        <f t="shared" si="5"/>
        <v>10505</v>
      </c>
      <c r="I13" s="26" t="s">
        <v>410</v>
      </c>
      <c r="J13" s="27" t="s">
        <v>411</v>
      </c>
      <c r="K13" s="26">
        <v>10505</v>
      </c>
      <c r="L13" s="26" t="s">
        <v>177</v>
      </c>
      <c r="M13" s="27" t="s">
        <v>183</v>
      </c>
      <c r="N13" s="27"/>
      <c r="O13" s="28" t="s">
        <v>403</v>
      </c>
      <c r="P13" s="28" t="s">
        <v>412</v>
      </c>
    </row>
    <row r="14" spans="1:16" ht="12.75" customHeight="1" thickBot="1" x14ac:dyDescent="0.25">
      <c r="A14" s="3" t="str">
        <f t="shared" si="0"/>
        <v> BBS 49 </v>
      </c>
      <c r="B14" s="2" t="str">
        <f t="shared" si="1"/>
        <v>II</v>
      </c>
      <c r="C14" s="3">
        <f t="shared" si="2"/>
        <v>44476.360999999997</v>
      </c>
      <c r="D14" s="14" t="str">
        <f t="shared" si="3"/>
        <v>vis</v>
      </c>
      <c r="E14" s="25">
        <f>VLOOKUP(C14,Active!C$21:E$966,3,FALSE)</f>
        <v>10562.467606661781</v>
      </c>
      <c r="F14" s="2" t="s">
        <v>95</v>
      </c>
      <c r="G14" s="14" t="str">
        <f t="shared" si="4"/>
        <v>44476.361</v>
      </c>
      <c r="H14" s="3">
        <f t="shared" si="5"/>
        <v>10562.5</v>
      </c>
      <c r="I14" s="26" t="s">
        <v>413</v>
      </c>
      <c r="J14" s="27" t="s">
        <v>414</v>
      </c>
      <c r="K14" s="26">
        <v>10562.5</v>
      </c>
      <c r="L14" s="26" t="s">
        <v>415</v>
      </c>
      <c r="M14" s="27" t="s">
        <v>183</v>
      </c>
      <c r="N14" s="27"/>
      <c r="O14" s="28" t="s">
        <v>403</v>
      </c>
      <c r="P14" s="28" t="s">
        <v>412</v>
      </c>
    </row>
    <row r="15" spans="1:16" ht="12.75" customHeight="1" thickBot="1" x14ac:dyDescent="0.25">
      <c r="A15" s="3" t="str">
        <f t="shared" si="0"/>
        <v> BBS 56 </v>
      </c>
      <c r="B15" s="2" t="str">
        <f t="shared" si="1"/>
        <v>II</v>
      </c>
      <c r="C15" s="3">
        <f t="shared" si="2"/>
        <v>44832.398999999998</v>
      </c>
      <c r="D15" s="14" t="str">
        <f t="shared" si="3"/>
        <v>vis</v>
      </c>
      <c r="E15" s="25">
        <f>VLOOKUP(C15,Active!C$21:E$966,3,FALSE)</f>
        <v>11101.634861399718</v>
      </c>
      <c r="F15" s="2" t="s">
        <v>95</v>
      </c>
      <c r="G15" s="14" t="str">
        <f t="shared" si="4"/>
        <v>44832.399</v>
      </c>
      <c r="H15" s="3">
        <f t="shared" si="5"/>
        <v>11101.5</v>
      </c>
      <c r="I15" s="26" t="s">
        <v>416</v>
      </c>
      <c r="J15" s="27" t="s">
        <v>417</v>
      </c>
      <c r="K15" s="26">
        <v>11101.5</v>
      </c>
      <c r="L15" s="26" t="s">
        <v>418</v>
      </c>
      <c r="M15" s="27" t="s">
        <v>419</v>
      </c>
      <c r="N15" s="27" t="s">
        <v>420</v>
      </c>
      <c r="O15" s="28" t="s">
        <v>403</v>
      </c>
      <c r="P15" s="28" t="s">
        <v>421</v>
      </c>
    </row>
    <row r="16" spans="1:16" ht="12.75" customHeight="1" thickBot="1" x14ac:dyDescent="0.25">
      <c r="A16" s="3" t="str">
        <f t="shared" si="0"/>
        <v> BBS 89 </v>
      </c>
      <c r="B16" s="2" t="str">
        <f t="shared" si="1"/>
        <v>I</v>
      </c>
      <c r="C16" s="3">
        <f t="shared" si="2"/>
        <v>47362.47</v>
      </c>
      <c r="D16" s="14" t="str">
        <f t="shared" si="3"/>
        <v>vis</v>
      </c>
      <c r="E16" s="25">
        <f>VLOOKUP(C16,Active!C$21:E$966,3,FALSE)</f>
        <v>14933.055764118155</v>
      </c>
      <c r="F16" s="2" t="s">
        <v>95</v>
      </c>
      <c r="G16" s="14" t="str">
        <f t="shared" si="4"/>
        <v>47362.470</v>
      </c>
      <c r="H16" s="3">
        <f t="shared" si="5"/>
        <v>14933</v>
      </c>
      <c r="I16" s="26" t="s">
        <v>430</v>
      </c>
      <c r="J16" s="27" t="s">
        <v>431</v>
      </c>
      <c r="K16" s="26">
        <v>14933</v>
      </c>
      <c r="L16" s="26" t="s">
        <v>356</v>
      </c>
      <c r="M16" s="27" t="s">
        <v>183</v>
      </c>
      <c r="N16" s="27"/>
      <c r="O16" s="28" t="s">
        <v>432</v>
      </c>
      <c r="P16" s="28" t="s">
        <v>433</v>
      </c>
    </row>
    <row r="17" spans="1:16" ht="12.75" customHeight="1" thickBot="1" x14ac:dyDescent="0.25">
      <c r="A17" s="3" t="str">
        <f t="shared" si="0"/>
        <v> BBS 89 </v>
      </c>
      <c r="B17" s="2" t="str">
        <f t="shared" si="1"/>
        <v>II</v>
      </c>
      <c r="C17" s="3">
        <f t="shared" si="2"/>
        <v>47365.444000000003</v>
      </c>
      <c r="D17" s="14" t="str">
        <f t="shared" si="3"/>
        <v>vis</v>
      </c>
      <c r="E17" s="25">
        <f>VLOOKUP(C17,Active!C$21:E$966,3,FALSE)</f>
        <v>14937.559450285338</v>
      </c>
      <c r="F17" s="2" t="s">
        <v>95</v>
      </c>
      <c r="G17" s="14" t="str">
        <f t="shared" si="4"/>
        <v>47365.444</v>
      </c>
      <c r="H17" s="3">
        <f t="shared" si="5"/>
        <v>14937.5</v>
      </c>
      <c r="I17" s="26" t="s">
        <v>434</v>
      </c>
      <c r="J17" s="27" t="s">
        <v>435</v>
      </c>
      <c r="K17" s="26">
        <v>14937.5</v>
      </c>
      <c r="L17" s="26" t="s">
        <v>353</v>
      </c>
      <c r="M17" s="27" t="s">
        <v>183</v>
      </c>
      <c r="N17" s="27"/>
      <c r="O17" s="28" t="s">
        <v>432</v>
      </c>
      <c r="P17" s="28" t="s">
        <v>433</v>
      </c>
    </row>
    <row r="18" spans="1:16" ht="12.75" customHeight="1" thickBot="1" x14ac:dyDescent="0.25">
      <c r="A18" s="3" t="str">
        <f t="shared" si="0"/>
        <v> BBS 89 </v>
      </c>
      <c r="B18" s="2" t="str">
        <f t="shared" si="1"/>
        <v>I</v>
      </c>
      <c r="C18" s="3">
        <f t="shared" si="2"/>
        <v>47407.332999999999</v>
      </c>
      <c r="D18" s="14" t="str">
        <f t="shared" si="3"/>
        <v>vis</v>
      </c>
      <c r="E18" s="25">
        <f>VLOOKUP(C18,Active!C$21:E$966,3,FALSE)</f>
        <v>15000.994187964223</v>
      </c>
      <c r="F18" s="2" t="s">
        <v>95</v>
      </c>
      <c r="G18" s="14" t="str">
        <f t="shared" si="4"/>
        <v>47407.333</v>
      </c>
      <c r="H18" s="3">
        <f t="shared" si="5"/>
        <v>15001</v>
      </c>
      <c r="I18" s="26" t="s">
        <v>436</v>
      </c>
      <c r="J18" s="27" t="s">
        <v>437</v>
      </c>
      <c r="K18" s="26">
        <v>15001</v>
      </c>
      <c r="L18" s="26" t="s">
        <v>318</v>
      </c>
      <c r="M18" s="27" t="s">
        <v>183</v>
      </c>
      <c r="N18" s="27"/>
      <c r="O18" s="28" t="s">
        <v>432</v>
      </c>
      <c r="P18" s="28" t="s">
        <v>433</v>
      </c>
    </row>
    <row r="19" spans="1:16" ht="12.75" customHeight="1" thickBot="1" x14ac:dyDescent="0.25">
      <c r="A19" s="3" t="str">
        <f t="shared" si="0"/>
        <v> BBS 92 </v>
      </c>
      <c r="B19" s="2" t="str">
        <f t="shared" si="1"/>
        <v>II</v>
      </c>
      <c r="C19" s="3">
        <f t="shared" si="2"/>
        <v>47713.434000000001</v>
      </c>
      <c r="D19" s="14" t="str">
        <f t="shared" si="3"/>
        <v>vis</v>
      </c>
      <c r="E19" s="25">
        <f>VLOOKUP(C19,Active!C$21:E$966,3,FALSE)</f>
        <v>15464.539191145172</v>
      </c>
      <c r="F19" s="2" t="s">
        <v>95</v>
      </c>
      <c r="G19" s="14" t="str">
        <f t="shared" si="4"/>
        <v>47713.434</v>
      </c>
      <c r="H19" s="3">
        <f t="shared" si="5"/>
        <v>15464.5</v>
      </c>
      <c r="I19" s="26" t="s">
        <v>438</v>
      </c>
      <c r="J19" s="27" t="s">
        <v>439</v>
      </c>
      <c r="K19" s="26">
        <v>15464.5</v>
      </c>
      <c r="L19" s="26" t="s">
        <v>440</v>
      </c>
      <c r="M19" s="27" t="s">
        <v>183</v>
      </c>
      <c r="N19" s="27"/>
      <c r="O19" s="28" t="s">
        <v>432</v>
      </c>
      <c r="P19" s="28" t="s">
        <v>441</v>
      </c>
    </row>
    <row r="20" spans="1:16" ht="12.75" customHeight="1" thickBot="1" x14ac:dyDescent="0.25">
      <c r="A20" s="3" t="str">
        <f t="shared" si="0"/>
        <v> BBS 92 </v>
      </c>
      <c r="B20" s="2" t="str">
        <f t="shared" si="1"/>
        <v>I</v>
      </c>
      <c r="C20" s="3">
        <f t="shared" si="2"/>
        <v>47714.438000000002</v>
      </c>
      <c r="D20" s="14" t="str">
        <f t="shared" si="3"/>
        <v>vis</v>
      </c>
      <c r="E20" s="25">
        <f>VLOOKUP(C20,Active!C$21:E$966,3,FALSE)</f>
        <v>15466.059601673702</v>
      </c>
      <c r="F20" s="2" t="s">
        <v>95</v>
      </c>
      <c r="G20" s="14" t="str">
        <f t="shared" si="4"/>
        <v>47714.438</v>
      </c>
      <c r="H20" s="3">
        <f t="shared" si="5"/>
        <v>15466</v>
      </c>
      <c r="I20" s="26" t="s">
        <v>442</v>
      </c>
      <c r="J20" s="27" t="s">
        <v>443</v>
      </c>
      <c r="K20" s="26">
        <v>15466</v>
      </c>
      <c r="L20" s="26" t="s">
        <v>353</v>
      </c>
      <c r="M20" s="27" t="s">
        <v>183</v>
      </c>
      <c r="N20" s="27"/>
      <c r="O20" s="28" t="s">
        <v>432</v>
      </c>
      <c r="P20" s="28" t="s">
        <v>441</v>
      </c>
    </row>
    <row r="21" spans="1:16" ht="12.75" customHeight="1" thickBot="1" x14ac:dyDescent="0.25">
      <c r="A21" s="3" t="str">
        <f t="shared" si="0"/>
        <v> BBS 92 </v>
      </c>
      <c r="B21" s="2" t="str">
        <f t="shared" si="1"/>
        <v>II</v>
      </c>
      <c r="C21" s="3">
        <f t="shared" si="2"/>
        <v>47748.402000000002</v>
      </c>
      <c r="D21" s="14" t="str">
        <f t="shared" si="3"/>
        <v>vis</v>
      </c>
      <c r="E21" s="25">
        <f>VLOOKUP(C21,Active!C$21:E$966,3,FALSE)</f>
        <v>15517.49309090777</v>
      </c>
      <c r="F21" s="2" t="s">
        <v>95</v>
      </c>
      <c r="G21" s="14" t="str">
        <f t="shared" si="4"/>
        <v>47748.402</v>
      </c>
      <c r="H21" s="3">
        <f t="shared" si="5"/>
        <v>15517.5</v>
      </c>
      <c r="I21" s="26" t="s">
        <v>444</v>
      </c>
      <c r="J21" s="27" t="s">
        <v>445</v>
      </c>
      <c r="K21" s="26">
        <v>15517.5</v>
      </c>
      <c r="L21" s="26" t="s">
        <v>367</v>
      </c>
      <c r="M21" s="27" t="s">
        <v>183</v>
      </c>
      <c r="N21" s="27"/>
      <c r="O21" s="28" t="s">
        <v>432</v>
      </c>
      <c r="P21" s="28" t="s">
        <v>441</v>
      </c>
    </row>
    <row r="22" spans="1:16" ht="12.75" customHeight="1" thickBot="1" x14ac:dyDescent="0.25">
      <c r="A22" s="3" t="str">
        <f t="shared" si="0"/>
        <v> BBS 92 </v>
      </c>
      <c r="B22" s="2" t="str">
        <f t="shared" si="1"/>
        <v>II</v>
      </c>
      <c r="C22" s="3">
        <f t="shared" si="2"/>
        <v>47754.372000000003</v>
      </c>
      <c r="D22" s="14" t="str">
        <f t="shared" si="3"/>
        <v>vis</v>
      </c>
      <c r="E22" s="25">
        <f>VLOOKUP(C22,Active!C$21:E$966,3,FALSE)</f>
        <v>15526.533779010688</v>
      </c>
      <c r="F22" s="2" t="s">
        <v>95</v>
      </c>
      <c r="G22" s="14" t="str">
        <f t="shared" si="4"/>
        <v>47754.372</v>
      </c>
      <c r="H22" s="3">
        <f t="shared" si="5"/>
        <v>15526.5</v>
      </c>
      <c r="I22" s="26" t="s">
        <v>446</v>
      </c>
      <c r="J22" s="27" t="s">
        <v>447</v>
      </c>
      <c r="K22" s="26">
        <v>15526.5</v>
      </c>
      <c r="L22" s="26" t="s">
        <v>321</v>
      </c>
      <c r="M22" s="27" t="s">
        <v>183</v>
      </c>
      <c r="N22" s="27"/>
      <c r="O22" s="28" t="s">
        <v>432</v>
      </c>
      <c r="P22" s="28" t="s">
        <v>441</v>
      </c>
    </row>
    <row r="23" spans="1:16" ht="12.75" customHeight="1" thickBot="1" x14ac:dyDescent="0.25">
      <c r="A23" s="3" t="str">
        <f t="shared" si="0"/>
        <v> BBS 92 </v>
      </c>
      <c r="B23" s="2" t="str">
        <f t="shared" si="1"/>
        <v>I</v>
      </c>
      <c r="C23" s="3">
        <f t="shared" si="2"/>
        <v>47794.339</v>
      </c>
      <c r="D23" s="14" t="str">
        <f t="shared" si="3"/>
        <v>vis</v>
      </c>
      <c r="E23" s="25">
        <f>VLOOKUP(C23,Active!C$21:E$966,3,FALSE)</f>
        <v>15587.057930000496</v>
      </c>
      <c r="F23" s="2" t="s">
        <v>95</v>
      </c>
      <c r="G23" s="14" t="str">
        <f t="shared" si="4"/>
        <v>47794.339</v>
      </c>
      <c r="H23" s="3">
        <f t="shared" si="5"/>
        <v>15587</v>
      </c>
      <c r="I23" s="26" t="s">
        <v>448</v>
      </c>
      <c r="J23" s="27" t="s">
        <v>449</v>
      </c>
      <c r="K23" s="26">
        <v>15587</v>
      </c>
      <c r="L23" s="26" t="s">
        <v>450</v>
      </c>
      <c r="M23" s="27" t="s">
        <v>183</v>
      </c>
      <c r="N23" s="27"/>
      <c r="O23" s="28" t="s">
        <v>432</v>
      </c>
      <c r="P23" s="28" t="s">
        <v>441</v>
      </c>
    </row>
    <row r="24" spans="1:16" ht="12.75" customHeight="1" thickBot="1" x14ac:dyDescent="0.25">
      <c r="A24" s="3" t="str">
        <f t="shared" si="0"/>
        <v> BBS 93 </v>
      </c>
      <c r="B24" s="2" t="str">
        <f t="shared" si="1"/>
        <v>II</v>
      </c>
      <c r="C24" s="3">
        <f t="shared" si="2"/>
        <v>47822.38</v>
      </c>
      <c r="D24" s="14" t="str">
        <f t="shared" si="3"/>
        <v>vis</v>
      </c>
      <c r="E24" s="25">
        <f>VLOOKUP(C24,Active!C$21:E$966,3,FALSE)</f>
        <v>15629.521905728101</v>
      </c>
      <c r="F24" s="2" t="s">
        <v>95</v>
      </c>
      <c r="G24" s="14" t="str">
        <f t="shared" si="4"/>
        <v>47822.380</v>
      </c>
      <c r="H24" s="3">
        <f t="shared" si="5"/>
        <v>15629.5</v>
      </c>
      <c r="I24" s="26" t="s">
        <v>458</v>
      </c>
      <c r="J24" s="27" t="s">
        <v>459</v>
      </c>
      <c r="K24" s="26">
        <v>15629.5</v>
      </c>
      <c r="L24" s="26" t="s">
        <v>338</v>
      </c>
      <c r="M24" s="27" t="s">
        <v>183</v>
      </c>
      <c r="N24" s="27"/>
      <c r="O24" s="28" t="s">
        <v>432</v>
      </c>
      <c r="P24" s="28" t="s">
        <v>460</v>
      </c>
    </row>
    <row r="25" spans="1:16" ht="12.75" customHeight="1" thickBot="1" x14ac:dyDescent="0.25">
      <c r="A25" s="3" t="str">
        <f t="shared" si="0"/>
        <v> BBS 93 </v>
      </c>
      <c r="B25" s="2" t="str">
        <f t="shared" si="1"/>
        <v>II</v>
      </c>
      <c r="C25" s="3">
        <f t="shared" si="2"/>
        <v>47824.358999999997</v>
      </c>
      <c r="D25" s="14" t="str">
        <f t="shared" si="3"/>
        <v>vis</v>
      </c>
      <c r="E25" s="25">
        <f>VLOOKUP(C25,Active!C$21:E$966,3,FALSE)</f>
        <v>15632.518810544794</v>
      </c>
      <c r="F25" s="2" t="s">
        <v>95</v>
      </c>
      <c r="G25" s="14" t="str">
        <f t="shared" si="4"/>
        <v>47824.359</v>
      </c>
      <c r="H25" s="3">
        <f t="shared" si="5"/>
        <v>15632.5</v>
      </c>
      <c r="I25" s="26" t="s">
        <v>461</v>
      </c>
      <c r="J25" s="27" t="s">
        <v>462</v>
      </c>
      <c r="K25" s="26">
        <v>15632.5</v>
      </c>
      <c r="L25" s="26" t="s">
        <v>394</v>
      </c>
      <c r="M25" s="27" t="s">
        <v>183</v>
      </c>
      <c r="N25" s="27"/>
      <c r="O25" s="28" t="s">
        <v>432</v>
      </c>
      <c r="P25" s="28" t="s">
        <v>460</v>
      </c>
    </row>
    <row r="26" spans="1:16" ht="12.75" customHeight="1" thickBot="1" x14ac:dyDescent="0.25">
      <c r="A26" s="3" t="str">
        <f t="shared" si="0"/>
        <v> BBS 93 </v>
      </c>
      <c r="B26" s="2" t="str">
        <f t="shared" si="1"/>
        <v>I</v>
      </c>
      <c r="C26" s="3">
        <f t="shared" si="2"/>
        <v>47870.239999999998</v>
      </c>
      <c r="D26" s="14" t="str">
        <f t="shared" si="3"/>
        <v>vis</v>
      </c>
      <c r="E26" s="25">
        <f>VLOOKUP(C26,Active!C$21:E$966,3,FALSE)</f>
        <v>15701.998845863025</v>
      </c>
      <c r="F26" s="2" t="s">
        <v>95</v>
      </c>
      <c r="G26" s="14" t="str">
        <f t="shared" si="4"/>
        <v>47870.240</v>
      </c>
      <c r="H26" s="3">
        <f t="shared" si="5"/>
        <v>15702</v>
      </c>
      <c r="I26" s="26" t="s">
        <v>463</v>
      </c>
      <c r="J26" s="27" t="s">
        <v>464</v>
      </c>
      <c r="K26" s="26">
        <v>15702</v>
      </c>
      <c r="L26" s="26" t="s">
        <v>227</v>
      </c>
      <c r="M26" s="27" t="s">
        <v>183</v>
      </c>
      <c r="N26" s="27"/>
      <c r="O26" s="28" t="s">
        <v>432</v>
      </c>
      <c r="P26" s="28" t="s">
        <v>460</v>
      </c>
    </row>
    <row r="27" spans="1:16" ht="12.75" customHeight="1" thickBot="1" x14ac:dyDescent="0.25">
      <c r="A27" s="3" t="str">
        <f t="shared" si="0"/>
        <v> BBS 95 </v>
      </c>
      <c r="B27" s="2" t="str">
        <f t="shared" si="1"/>
        <v>II</v>
      </c>
      <c r="C27" s="3">
        <f t="shared" si="2"/>
        <v>48061.411</v>
      </c>
      <c r="D27" s="14" t="str">
        <f t="shared" si="3"/>
        <v>vis</v>
      </c>
      <c r="E27" s="25">
        <f>VLOOKUP(C27,Active!C$21:E$966,3,FALSE)</f>
        <v>15991.499245414498</v>
      </c>
      <c r="F27" s="2" t="s">
        <v>95</v>
      </c>
      <c r="G27" s="14" t="str">
        <f t="shared" si="4"/>
        <v>48061.411</v>
      </c>
      <c r="H27" s="3">
        <f t="shared" si="5"/>
        <v>15991.5</v>
      </c>
      <c r="I27" s="26" t="s">
        <v>465</v>
      </c>
      <c r="J27" s="27" t="s">
        <v>466</v>
      </c>
      <c r="K27" s="26">
        <v>15991.5</v>
      </c>
      <c r="L27" s="26" t="s">
        <v>304</v>
      </c>
      <c r="M27" s="27" t="s">
        <v>183</v>
      </c>
      <c r="N27" s="27"/>
      <c r="O27" s="28" t="s">
        <v>432</v>
      </c>
      <c r="P27" s="28" t="s">
        <v>467</v>
      </c>
    </row>
    <row r="28" spans="1:16" ht="12.75" customHeight="1" thickBot="1" x14ac:dyDescent="0.25">
      <c r="A28" s="3" t="str">
        <f t="shared" si="0"/>
        <v> BBS 96 </v>
      </c>
      <c r="B28" s="2" t="str">
        <f t="shared" si="1"/>
        <v>II</v>
      </c>
      <c r="C28" s="3">
        <f t="shared" si="2"/>
        <v>48084.536</v>
      </c>
      <c r="D28" s="14" t="str">
        <f t="shared" si="3"/>
        <v>vis</v>
      </c>
      <c r="E28" s="25">
        <f>VLOOKUP(C28,Active!C$21:E$966,3,FALSE)</f>
        <v>16026.518661223525</v>
      </c>
      <c r="F28" s="2" t="s">
        <v>95</v>
      </c>
      <c r="G28" s="14" t="str">
        <f t="shared" si="4"/>
        <v>48084.536</v>
      </c>
      <c r="H28" s="3">
        <f t="shared" si="5"/>
        <v>16026.5</v>
      </c>
      <c r="I28" s="26" t="s">
        <v>468</v>
      </c>
      <c r="J28" s="27" t="s">
        <v>469</v>
      </c>
      <c r="K28" s="26">
        <v>16026.5</v>
      </c>
      <c r="L28" s="26" t="s">
        <v>394</v>
      </c>
      <c r="M28" s="27" t="s">
        <v>183</v>
      </c>
      <c r="N28" s="27"/>
      <c r="O28" s="28" t="s">
        <v>432</v>
      </c>
      <c r="P28" s="28" t="s">
        <v>470</v>
      </c>
    </row>
    <row r="29" spans="1:16" ht="12.75" customHeight="1" thickBot="1" x14ac:dyDescent="0.25">
      <c r="A29" s="3" t="str">
        <f t="shared" si="0"/>
        <v> BBS 96 </v>
      </c>
      <c r="B29" s="2" t="str">
        <f t="shared" si="1"/>
        <v>I</v>
      </c>
      <c r="C29" s="3">
        <f t="shared" si="2"/>
        <v>48091.459000000003</v>
      </c>
      <c r="D29" s="14" t="str">
        <f t="shared" si="3"/>
        <v>vis</v>
      </c>
      <c r="E29" s="25">
        <f>VLOOKUP(C29,Active!C$21:E$966,3,FALSE)</f>
        <v>16037.002527846054</v>
      </c>
      <c r="F29" s="2" t="s">
        <v>95</v>
      </c>
      <c r="G29" s="14" t="str">
        <f t="shared" si="4"/>
        <v>48091.459</v>
      </c>
      <c r="H29" s="3">
        <f t="shared" si="5"/>
        <v>16037</v>
      </c>
      <c r="I29" s="26" t="s">
        <v>471</v>
      </c>
      <c r="J29" s="27" t="s">
        <v>472</v>
      </c>
      <c r="K29" s="26">
        <v>16037</v>
      </c>
      <c r="L29" s="26" t="s">
        <v>409</v>
      </c>
      <c r="M29" s="27" t="s">
        <v>183</v>
      </c>
      <c r="N29" s="27"/>
      <c r="O29" s="28" t="s">
        <v>432</v>
      </c>
      <c r="P29" s="28" t="s">
        <v>470</v>
      </c>
    </row>
    <row r="30" spans="1:16" ht="12.75" customHeight="1" thickBot="1" x14ac:dyDescent="0.25">
      <c r="A30" s="3" t="str">
        <f t="shared" si="0"/>
        <v> BBS 96 </v>
      </c>
      <c r="B30" s="2" t="str">
        <f t="shared" si="1"/>
        <v>II</v>
      </c>
      <c r="C30" s="3">
        <f t="shared" si="2"/>
        <v>48123.506000000001</v>
      </c>
      <c r="D30" s="14" t="str">
        <f t="shared" si="3"/>
        <v>vis</v>
      </c>
      <c r="E30" s="25">
        <f>VLOOKUP(C30,Active!C$21:E$966,3,FALSE)</f>
        <v>16085.533002156622</v>
      </c>
      <c r="F30" s="2" t="s">
        <v>95</v>
      </c>
      <c r="G30" s="14" t="str">
        <f t="shared" si="4"/>
        <v>48123.506</v>
      </c>
      <c r="H30" s="3">
        <f t="shared" si="5"/>
        <v>16085.5</v>
      </c>
      <c r="I30" s="26" t="s">
        <v>473</v>
      </c>
      <c r="J30" s="27" t="s">
        <v>474</v>
      </c>
      <c r="K30" s="26">
        <v>16085.5</v>
      </c>
      <c r="L30" s="26" t="s">
        <v>321</v>
      </c>
      <c r="M30" s="27" t="s">
        <v>183</v>
      </c>
      <c r="N30" s="27"/>
      <c r="O30" s="28" t="s">
        <v>432</v>
      </c>
      <c r="P30" s="28" t="s">
        <v>470</v>
      </c>
    </row>
    <row r="31" spans="1:16" ht="12.75" customHeight="1" thickBot="1" x14ac:dyDescent="0.25">
      <c r="A31" s="3" t="str">
        <f t="shared" si="0"/>
        <v> BBS 96 </v>
      </c>
      <c r="B31" s="2" t="str">
        <f t="shared" si="1"/>
        <v>II</v>
      </c>
      <c r="C31" s="3">
        <f t="shared" si="2"/>
        <v>48143.313999999998</v>
      </c>
      <c r="D31" s="14" t="str">
        <f t="shared" si="3"/>
        <v>vis</v>
      </c>
      <c r="E31" s="25">
        <f>VLOOKUP(C31,Active!C$21:E$966,3,FALSE)</f>
        <v>16115.529308679656</v>
      </c>
      <c r="F31" s="2" t="s">
        <v>95</v>
      </c>
      <c r="G31" s="14" t="str">
        <f t="shared" si="4"/>
        <v>48143.314</v>
      </c>
      <c r="H31" s="3">
        <f t="shared" si="5"/>
        <v>16115.5</v>
      </c>
      <c r="I31" s="26" t="s">
        <v>475</v>
      </c>
      <c r="J31" s="27" t="s">
        <v>476</v>
      </c>
      <c r="K31" s="26">
        <v>16115.5</v>
      </c>
      <c r="L31" s="26" t="s">
        <v>278</v>
      </c>
      <c r="M31" s="27" t="s">
        <v>183</v>
      </c>
      <c r="N31" s="27"/>
      <c r="O31" s="28" t="s">
        <v>432</v>
      </c>
      <c r="P31" s="28" t="s">
        <v>470</v>
      </c>
    </row>
    <row r="32" spans="1:16" ht="12.75" customHeight="1" thickBot="1" x14ac:dyDescent="0.25">
      <c r="A32" s="3" t="str">
        <f t="shared" si="0"/>
        <v> BBS 96 </v>
      </c>
      <c r="B32" s="2" t="str">
        <f t="shared" si="1"/>
        <v>I</v>
      </c>
      <c r="C32" s="3">
        <f t="shared" si="2"/>
        <v>48167.39</v>
      </c>
      <c r="D32" s="14" t="str">
        <f t="shared" si="3"/>
        <v>vis</v>
      </c>
      <c r="E32" s="25">
        <f>VLOOKUP(C32,Active!C$21:E$966,3,FALSE)</f>
        <v>16151.988874302064</v>
      </c>
      <c r="F32" s="2" t="s">
        <v>95</v>
      </c>
      <c r="G32" s="14" t="str">
        <f t="shared" si="4"/>
        <v>48167.390</v>
      </c>
      <c r="H32" s="3">
        <f t="shared" si="5"/>
        <v>16152</v>
      </c>
      <c r="I32" s="26" t="s">
        <v>477</v>
      </c>
      <c r="J32" s="27" t="s">
        <v>478</v>
      </c>
      <c r="K32" s="26">
        <v>16152</v>
      </c>
      <c r="L32" s="26" t="s">
        <v>479</v>
      </c>
      <c r="M32" s="27" t="s">
        <v>183</v>
      </c>
      <c r="N32" s="27"/>
      <c r="O32" s="28" t="s">
        <v>432</v>
      </c>
      <c r="P32" s="28" t="s">
        <v>470</v>
      </c>
    </row>
    <row r="33" spans="1:16" ht="12.75" customHeight="1" thickBot="1" x14ac:dyDescent="0.25">
      <c r="A33" s="3" t="str">
        <f t="shared" si="0"/>
        <v> BBS 96 </v>
      </c>
      <c r="B33" s="2" t="str">
        <f t="shared" si="1"/>
        <v>II</v>
      </c>
      <c r="C33" s="3">
        <f t="shared" si="2"/>
        <v>48170.381999999998</v>
      </c>
      <c r="D33" s="14" t="str">
        <f t="shared" si="3"/>
        <v>vis</v>
      </c>
      <c r="E33" s="25">
        <f>VLOOKUP(C33,Active!C$21:E$966,3,FALSE)</f>
        <v>16156.519818825331</v>
      </c>
      <c r="F33" s="2" t="s">
        <v>95</v>
      </c>
      <c r="G33" s="14" t="str">
        <f t="shared" si="4"/>
        <v>48170.382</v>
      </c>
      <c r="H33" s="3">
        <f t="shared" si="5"/>
        <v>16156.5</v>
      </c>
      <c r="I33" s="26" t="s">
        <v>480</v>
      </c>
      <c r="J33" s="27" t="s">
        <v>481</v>
      </c>
      <c r="K33" s="26">
        <v>16156.5</v>
      </c>
      <c r="L33" s="26" t="s">
        <v>364</v>
      </c>
      <c r="M33" s="27" t="s">
        <v>183</v>
      </c>
      <c r="N33" s="27"/>
      <c r="O33" s="28" t="s">
        <v>432</v>
      </c>
      <c r="P33" s="28" t="s">
        <v>470</v>
      </c>
    </row>
    <row r="34" spans="1:16" ht="12.75" customHeight="1" thickBot="1" x14ac:dyDescent="0.25">
      <c r="A34" s="3" t="str">
        <f t="shared" si="0"/>
        <v> BBS 96 </v>
      </c>
      <c r="B34" s="2" t="str">
        <f t="shared" si="1"/>
        <v>II</v>
      </c>
      <c r="C34" s="3">
        <f t="shared" si="2"/>
        <v>48178.298000000003</v>
      </c>
      <c r="D34" s="14" t="str">
        <f t="shared" si="3"/>
        <v>vis</v>
      </c>
      <c r="E34" s="25">
        <f>VLOOKUP(C34,Active!C$21:E$966,3,FALSE)</f>
        <v>16168.507438092116</v>
      </c>
      <c r="F34" s="2" t="s">
        <v>95</v>
      </c>
      <c r="G34" s="14" t="str">
        <f t="shared" si="4"/>
        <v>48178.298</v>
      </c>
      <c r="H34" s="3">
        <f t="shared" si="5"/>
        <v>16168.5</v>
      </c>
      <c r="I34" s="26" t="s">
        <v>482</v>
      </c>
      <c r="J34" s="27" t="s">
        <v>483</v>
      </c>
      <c r="K34" s="26">
        <v>16168.5</v>
      </c>
      <c r="L34" s="26" t="s">
        <v>484</v>
      </c>
      <c r="M34" s="27" t="s">
        <v>183</v>
      </c>
      <c r="N34" s="27"/>
      <c r="O34" s="28" t="s">
        <v>432</v>
      </c>
      <c r="P34" s="28" t="s">
        <v>470</v>
      </c>
    </row>
    <row r="35" spans="1:16" ht="12.75" customHeight="1" thickBot="1" x14ac:dyDescent="0.25">
      <c r="A35" s="3" t="str">
        <f t="shared" si="0"/>
        <v> BBS 98 </v>
      </c>
      <c r="B35" s="2" t="str">
        <f t="shared" si="1"/>
        <v>I</v>
      </c>
      <c r="C35" s="3">
        <f t="shared" si="2"/>
        <v>48406.461000000003</v>
      </c>
      <c r="D35" s="14" t="str">
        <f t="shared" si="3"/>
        <v>vis</v>
      </c>
      <c r="E35" s="25">
        <f>VLOOKUP(C35,Active!C$21:E$966,3,FALSE)</f>
        <v>16514.026788113104</v>
      </c>
      <c r="F35" s="2" t="s">
        <v>95</v>
      </c>
      <c r="G35" s="14" t="str">
        <f t="shared" si="4"/>
        <v>48406.461</v>
      </c>
      <c r="H35" s="3">
        <f t="shared" si="5"/>
        <v>16514</v>
      </c>
      <c r="I35" s="26" t="s">
        <v>485</v>
      </c>
      <c r="J35" s="27" t="s">
        <v>486</v>
      </c>
      <c r="K35" s="26">
        <v>16514</v>
      </c>
      <c r="L35" s="26" t="s">
        <v>180</v>
      </c>
      <c r="M35" s="27" t="s">
        <v>183</v>
      </c>
      <c r="N35" s="27"/>
      <c r="O35" s="28" t="s">
        <v>432</v>
      </c>
      <c r="P35" s="28" t="s">
        <v>487</v>
      </c>
    </row>
    <row r="36" spans="1:16" ht="12.75" customHeight="1" thickBot="1" x14ac:dyDescent="0.25">
      <c r="A36" s="3" t="str">
        <f t="shared" si="0"/>
        <v> BBS 98 </v>
      </c>
      <c r="B36" s="2" t="str">
        <f t="shared" si="1"/>
        <v>II</v>
      </c>
      <c r="C36" s="3">
        <f t="shared" si="2"/>
        <v>48438.464</v>
      </c>
      <c r="D36" s="14" t="str">
        <f t="shared" si="3"/>
        <v>vis</v>
      </c>
      <c r="E36" s="25">
        <f>VLOOKUP(C36,Active!C$21:E$966,3,FALSE)</f>
        <v>16562.490630886561</v>
      </c>
      <c r="F36" s="2" t="s">
        <v>95</v>
      </c>
      <c r="G36" s="14" t="str">
        <f t="shared" si="4"/>
        <v>48438.464</v>
      </c>
      <c r="H36" s="3">
        <f t="shared" si="5"/>
        <v>16562.5</v>
      </c>
      <c r="I36" s="26" t="s">
        <v>488</v>
      </c>
      <c r="J36" s="27" t="s">
        <v>489</v>
      </c>
      <c r="K36" s="26">
        <v>16562.5</v>
      </c>
      <c r="L36" s="26" t="s">
        <v>344</v>
      </c>
      <c r="M36" s="27" t="s">
        <v>183</v>
      </c>
      <c r="N36" s="27"/>
      <c r="O36" s="28" t="s">
        <v>432</v>
      </c>
      <c r="P36" s="28" t="s">
        <v>487</v>
      </c>
    </row>
    <row r="37" spans="1:16" ht="12.75" customHeight="1" thickBot="1" x14ac:dyDescent="0.25">
      <c r="A37" s="3" t="str">
        <f t="shared" si="0"/>
        <v> BBS 98 </v>
      </c>
      <c r="B37" s="2" t="str">
        <f t="shared" si="1"/>
        <v>I</v>
      </c>
      <c r="C37" s="3">
        <f t="shared" si="2"/>
        <v>48441.453999999998</v>
      </c>
      <c r="D37" s="14" t="str">
        <f t="shared" si="3"/>
        <v>vis</v>
      </c>
      <c r="E37" s="25">
        <f>VLOOKUP(C37,Active!C$21:E$966,3,FALSE)</f>
        <v>16567.018546703595</v>
      </c>
      <c r="F37" s="2" t="s">
        <v>95</v>
      </c>
      <c r="G37" s="14" t="str">
        <f t="shared" si="4"/>
        <v>48441.454</v>
      </c>
      <c r="H37" s="3">
        <f t="shared" si="5"/>
        <v>16567</v>
      </c>
      <c r="I37" s="26" t="s">
        <v>490</v>
      </c>
      <c r="J37" s="27" t="s">
        <v>491</v>
      </c>
      <c r="K37" s="26">
        <v>16567</v>
      </c>
      <c r="L37" s="26" t="s">
        <v>394</v>
      </c>
      <c r="M37" s="27" t="s">
        <v>183</v>
      </c>
      <c r="N37" s="27"/>
      <c r="O37" s="28" t="s">
        <v>432</v>
      </c>
      <c r="P37" s="28" t="s">
        <v>487</v>
      </c>
    </row>
    <row r="38" spans="1:16" ht="12.75" customHeight="1" thickBot="1" x14ac:dyDescent="0.25">
      <c r="A38" s="3" t="str">
        <f t="shared" si="0"/>
        <v> BBS 98 </v>
      </c>
      <c r="B38" s="2" t="str">
        <f t="shared" si="1"/>
        <v>I</v>
      </c>
      <c r="C38" s="3">
        <f t="shared" si="2"/>
        <v>48447.392</v>
      </c>
      <c r="D38" s="14" t="str">
        <f t="shared" si="3"/>
        <v>vis</v>
      </c>
      <c r="E38" s="25">
        <f>VLOOKUP(C38,Active!C$21:E$966,3,FALSE)</f>
        <v>16576.010775506798</v>
      </c>
      <c r="F38" s="2" t="s">
        <v>95</v>
      </c>
      <c r="G38" s="14" t="str">
        <f t="shared" si="4"/>
        <v>48447.392</v>
      </c>
      <c r="H38" s="3">
        <f t="shared" si="5"/>
        <v>16576</v>
      </c>
      <c r="I38" s="26" t="s">
        <v>492</v>
      </c>
      <c r="J38" s="27" t="s">
        <v>493</v>
      </c>
      <c r="K38" s="26">
        <v>16576</v>
      </c>
      <c r="L38" s="26" t="s">
        <v>494</v>
      </c>
      <c r="M38" s="27" t="s">
        <v>183</v>
      </c>
      <c r="N38" s="27"/>
      <c r="O38" s="28" t="s">
        <v>432</v>
      </c>
      <c r="P38" s="28" t="s">
        <v>487</v>
      </c>
    </row>
    <row r="39" spans="1:16" ht="12.75" customHeight="1" thickBot="1" x14ac:dyDescent="0.25">
      <c r="A39" s="3" t="str">
        <f t="shared" si="0"/>
        <v> BBS 98 </v>
      </c>
      <c r="B39" s="2" t="str">
        <f t="shared" si="1"/>
        <v>I</v>
      </c>
      <c r="C39" s="3">
        <f t="shared" si="2"/>
        <v>48480.404000000002</v>
      </c>
      <c r="D39" s="14" t="str">
        <f t="shared" si="3"/>
        <v>vis</v>
      </c>
      <c r="E39" s="25">
        <f>VLOOKUP(C39,Active!C$21:E$966,3,FALSE)</f>
        <v>16626.002600574375</v>
      </c>
      <c r="F39" s="2" t="s">
        <v>95</v>
      </c>
      <c r="G39" s="14" t="str">
        <f t="shared" si="4"/>
        <v>48480.404</v>
      </c>
      <c r="H39" s="3">
        <f t="shared" si="5"/>
        <v>16626</v>
      </c>
      <c r="I39" s="26" t="s">
        <v>495</v>
      </c>
      <c r="J39" s="27" t="s">
        <v>496</v>
      </c>
      <c r="K39" s="26">
        <v>16626</v>
      </c>
      <c r="L39" s="26" t="s">
        <v>409</v>
      </c>
      <c r="M39" s="27" t="s">
        <v>183</v>
      </c>
      <c r="N39" s="27"/>
      <c r="O39" s="28" t="s">
        <v>432</v>
      </c>
      <c r="P39" s="28" t="s">
        <v>487</v>
      </c>
    </row>
    <row r="40" spans="1:16" ht="12.75" customHeight="1" thickBot="1" x14ac:dyDescent="0.25">
      <c r="A40" s="3" t="str">
        <f t="shared" si="0"/>
        <v> BBS 98 </v>
      </c>
      <c r="B40" s="2" t="str">
        <f t="shared" si="1"/>
        <v>I</v>
      </c>
      <c r="C40" s="3">
        <f t="shared" si="2"/>
        <v>48484.394999999997</v>
      </c>
      <c r="D40" s="14" t="str">
        <f t="shared" si="3"/>
        <v>vis</v>
      </c>
      <c r="E40" s="25">
        <f>VLOOKUP(C40,Active!C$21:E$966,3,FALSE)</f>
        <v>16632.046383860587</v>
      </c>
      <c r="F40" s="2" t="s">
        <v>95</v>
      </c>
      <c r="G40" s="14" t="str">
        <f t="shared" si="4"/>
        <v>48484.395</v>
      </c>
      <c r="H40" s="3">
        <f t="shared" si="5"/>
        <v>16632</v>
      </c>
      <c r="I40" s="26" t="s">
        <v>497</v>
      </c>
      <c r="J40" s="27" t="s">
        <v>498</v>
      </c>
      <c r="K40" s="26">
        <v>16632</v>
      </c>
      <c r="L40" s="26" t="s">
        <v>499</v>
      </c>
      <c r="M40" s="27" t="s">
        <v>183</v>
      </c>
      <c r="N40" s="27"/>
      <c r="O40" s="28" t="s">
        <v>432</v>
      </c>
      <c r="P40" s="28" t="s">
        <v>487</v>
      </c>
    </row>
    <row r="41" spans="1:16" ht="12.75" customHeight="1" thickBot="1" x14ac:dyDescent="0.25">
      <c r="A41" s="3" t="str">
        <f t="shared" si="0"/>
        <v> BBS 98 </v>
      </c>
      <c r="B41" s="2" t="str">
        <f t="shared" si="1"/>
        <v>II</v>
      </c>
      <c r="C41" s="3">
        <f t="shared" si="2"/>
        <v>48489.366999999998</v>
      </c>
      <c r="D41" s="14" t="str">
        <f t="shared" si="3"/>
        <v>vis</v>
      </c>
      <c r="E41" s="25">
        <f>VLOOKUP(C41,Active!C$21:E$966,3,FALSE)</f>
        <v>16639.57574755367</v>
      </c>
      <c r="F41" s="2" t="s">
        <v>95</v>
      </c>
      <c r="G41" s="14" t="str">
        <f t="shared" si="4"/>
        <v>48489.367</v>
      </c>
      <c r="H41" s="3">
        <f t="shared" si="5"/>
        <v>16639.5</v>
      </c>
      <c r="I41" s="26" t="s">
        <v>500</v>
      </c>
      <c r="J41" s="27" t="s">
        <v>501</v>
      </c>
      <c r="K41" s="26">
        <v>16639.5</v>
      </c>
      <c r="L41" s="26" t="s">
        <v>502</v>
      </c>
      <c r="M41" s="27" t="s">
        <v>183</v>
      </c>
      <c r="N41" s="27"/>
      <c r="O41" s="28" t="s">
        <v>432</v>
      </c>
      <c r="P41" s="28" t="s">
        <v>487</v>
      </c>
    </row>
    <row r="42" spans="1:16" ht="12.75" customHeight="1" thickBot="1" x14ac:dyDescent="0.25">
      <c r="A42" s="3" t="str">
        <f t="shared" si="0"/>
        <v> BBS 98 </v>
      </c>
      <c r="B42" s="2" t="str">
        <f t="shared" si="1"/>
        <v>I</v>
      </c>
      <c r="C42" s="3">
        <f t="shared" si="2"/>
        <v>48490.338000000003</v>
      </c>
      <c r="D42" s="14" t="str">
        <f t="shared" si="3"/>
        <v>vis</v>
      </c>
      <c r="E42" s="25">
        <f>VLOOKUP(C42,Active!C$21:E$966,3,FALSE)</f>
        <v>16641.046184429379</v>
      </c>
      <c r="F42" s="2" t="s">
        <v>95</v>
      </c>
      <c r="G42" s="14" t="str">
        <f t="shared" si="4"/>
        <v>48490.338</v>
      </c>
      <c r="H42" s="3">
        <f t="shared" si="5"/>
        <v>16641</v>
      </c>
      <c r="I42" s="26" t="s">
        <v>503</v>
      </c>
      <c r="J42" s="27" t="s">
        <v>504</v>
      </c>
      <c r="K42" s="26">
        <v>16641</v>
      </c>
      <c r="L42" s="26" t="s">
        <v>505</v>
      </c>
      <c r="M42" s="27" t="s">
        <v>183</v>
      </c>
      <c r="N42" s="27"/>
      <c r="O42" s="28" t="s">
        <v>432</v>
      </c>
      <c r="P42" s="28" t="s">
        <v>487</v>
      </c>
    </row>
    <row r="43" spans="1:16" ht="12.75" customHeight="1" thickBot="1" x14ac:dyDescent="0.25">
      <c r="A43" s="3" t="str">
        <f t="shared" si="0"/>
        <v> BBS 99 </v>
      </c>
      <c r="B43" s="2" t="str">
        <f t="shared" si="1"/>
        <v>II</v>
      </c>
      <c r="C43" s="3">
        <f t="shared" si="2"/>
        <v>48539.402000000002</v>
      </c>
      <c r="D43" s="14" t="str">
        <f t="shared" si="3"/>
        <v>vis</v>
      </c>
      <c r="E43" s="25">
        <f>VLOOKUP(C43,Active!C$21:E$966,3,FALSE)</f>
        <v>16715.346405716042</v>
      </c>
      <c r="F43" s="2" t="s">
        <v>95</v>
      </c>
      <c r="G43" s="14" t="str">
        <f t="shared" si="4"/>
        <v>48539.402</v>
      </c>
      <c r="H43" s="3">
        <f t="shared" si="5"/>
        <v>16715.5</v>
      </c>
      <c r="I43" s="26" t="s">
        <v>520</v>
      </c>
      <c r="J43" s="27" t="s">
        <v>521</v>
      </c>
      <c r="K43" s="26">
        <v>16715.5</v>
      </c>
      <c r="L43" s="26" t="s">
        <v>522</v>
      </c>
      <c r="M43" s="27" t="s">
        <v>183</v>
      </c>
      <c r="N43" s="27"/>
      <c r="O43" s="28" t="s">
        <v>432</v>
      </c>
      <c r="P43" s="28" t="s">
        <v>523</v>
      </c>
    </row>
    <row r="44" spans="1:16" ht="12.75" customHeight="1" thickBot="1" x14ac:dyDescent="0.25">
      <c r="A44" s="3" t="str">
        <f t="shared" si="0"/>
        <v> BBS 99 </v>
      </c>
      <c r="B44" s="2" t="str">
        <f t="shared" si="1"/>
        <v>I</v>
      </c>
      <c r="C44" s="3">
        <f t="shared" si="2"/>
        <v>48546.322999999997</v>
      </c>
      <c r="D44" s="14" t="str">
        <f t="shared" si="3"/>
        <v>vis</v>
      </c>
      <c r="E44" s="25">
        <f>VLOOKUP(C44,Active!C$21:E$966,3,FALSE)</f>
        <v>16725.827243632328</v>
      </c>
      <c r="F44" s="2" t="s">
        <v>95</v>
      </c>
      <c r="G44" s="14" t="str">
        <f t="shared" si="4"/>
        <v>48546.323</v>
      </c>
      <c r="H44" s="3">
        <f t="shared" si="5"/>
        <v>16726</v>
      </c>
      <c r="I44" s="26" t="s">
        <v>524</v>
      </c>
      <c r="J44" s="27" t="s">
        <v>525</v>
      </c>
      <c r="K44" s="26">
        <v>16726</v>
      </c>
      <c r="L44" s="26" t="s">
        <v>526</v>
      </c>
      <c r="M44" s="27" t="s">
        <v>183</v>
      </c>
      <c r="N44" s="27"/>
      <c r="O44" s="28" t="s">
        <v>432</v>
      </c>
      <c r="P44" s="28" t="s">
        <v>523</v>
      </c>
    </row>
    <row r="45" spans="1:16" ht="12.75" customHeight="1" thickBot="1" x14ac:dyDescent="0.25">
      <c r="A45" s="3" t="str">
        <f t="shared" si="0"/>
        <v> BBS 99 </v>
      </c>
      <c r="B45" s="2" t="str">
        <f t="shared" si="1"/>
        <v>I</v>
      </c>
      <c r="C45" s="3">
        <f t="shared" si="2"/>
        <v>48548.307000000001</v>
      </c>
      <c r="D45" s="14" t="str">
        <f t="shared" si="3"/>
        <v>vis</v>
      </c>
      <c r="E45" s="25">
        <f>VLOOKUP(C45,Active!C$21:E$966,3,FALSE)</f>
        <v>16728.83172021461</v>
      </c>
      <c r="F45" s="2" t="s">
        <v>95</v>
      </c>
      <c r="G45" s="14" t="str">
        <f t="shared" si="4"/>
        <v>48548.307</v>
      </c>
      <c r="H45" s="3">
        <f t="shared" si="5"/>
        <v>16729</v>
      </c>
      <c r="I45" s="26" t="s">
        <v>527</v>
      </c>
      <c r="J45" s="27" t="s">
        <v>528</v>
      </c>
      <c r="K45" s="26">
        <v>16729</v>
      </c>
      <c r="L45" s="26" t="s">
        <v>529</v>
      </c>
      <c r="M45" s="27" t="s">
        <v>183</v>
      </c>
      <c r="N45" s="27"/>
      <c r="O45" s="28" t="s">
        <v>432</v>
      </c>
      <c r="P45" s="28" t="s">
        <v>523</v>
      </c>
    </row>
    <row r="46" spans="1:16" ht="12.75" customHeight="1" thickBot="1" x14ac:dyDescent="0.25">
      <c r="A46" s="3" t="str">
        <f t="shared" si="0"/>
        <v> BBS 101 </v>
      </c>
      <c r="B46" s="2" t="str">
        <f t="shared" si="1"/>
        <v>I</v>
      </c>
      <c r="C46" s="3">
        <f t="shared" si="2"/>
        <v>48802.44</v>
      </c>
      <c r="D46" s="14" t="str">
        <f t="shared" si="3"/>
        <v>vis</v>
      </c>
      <c r="E46" s="25">
        <f>VLOOKUP(C46,Active!C$21:E$966,3,FALSE)</f>
        <v>17113.678820659832</v>
      </c>
      <c r="F46" s="2" t="s">
        <v>95</v>
      </c>
      <c r="G46" s="14" t="str">
        <f t="shared" si="4"/>
        <v>48802.440</v>
      </c>
      <c r="H46" s="3">
        <f t="shared" si="5"/>
        <v>17114</v>
      </c>
      <c r="I46" s="26" t="s">
        <v>535</v>
      </c>
      <c r="J46" s="27" t="s">
        <v>536</v>
      </c>
      <c r="K46" s="26">
        <v>17114</v>
      </c>
      <c r="L46" s="26" t="s">
        <v>537</v>
      </c>
      <c r="M46" s="27" t="s">
        <v>183</v>
      </c>
      <c r="N46" s="27"/>
      <c r="O46" s="28" t="s">
        <v>432</v>
      </c>
      <c r="P46" s="28" t="s">
        <v>538</v>
      </c>
    </row>
    <row r="47" spans="1:16" ht="12.75" customHeight="1" thickBot="1" x14ac:dyDescent="0.25">
      <c r="A47" s="3" t="str">
        <f t="shared" si="0"/>
        <v> BBS 101 </v>
      </c>
      <c r="B47" s="2" t="str">
        <f t="shared" si="1"/>
        <v>II</v>
      </c>
      <c r="C47" s="3">
        <f t="shared" si="2"/>
        <v>48803.457000000002</v>
      </c>
      <c r="D47" s="14" t="str">
        <f t="shared" si="3"/>
        <v>vis</v>
      </c>
      <c r="E47" s="25">
        <f>VLOOKUP(C47,Active!C$21:E$966,3,FALSE)</f>
        <v>17115.218917778871</v>
      </c>
      <c r="F47" s="2" t="s">
        <v>95</v>
      </c>
      <c r="G47" s="14" t="str">
        <f t="shared" si="4"/>
        <v>48803.457</v>
      </c>
      <c r="H47" s="3">
        <f t="shared" si="5"/>
        <v>17115.5</v>
      </c>
      <c r="I47" s="26" t="s">
        <v>539</v>
      </c>
      <c r="J47" s="27" t="s">
        <v>540</v>
      </c>
      <c r="K47" s="26">
        <v>17115.5</v>
      </c>
      <c r="L47" s="26" t="s">
        <v>541</v>
      </c>
      <c r="M47" s="27" t="s">
        <v>183</v>
      </c>
      <c r="N47" s="27"/>
      <c r="O47" s="28" t="s">
        <v>432</v>
      </c>
      <c r="P47" s="28" t="s">
        <v>538</v>
      </c>
    </row>
    <row r="48" spans="1:16" ht="12.75" customHeight="1" thickBot="1" x14ac:dyDescent="0.25">
      <c r="A48" s="3" t="str">
        <f t="shared" si="0"/>
        <v>BAVM 91 </v>
      </c>
      <c r="B48" s="2" t="str">
        <f t="shared" si="1"/>
        <v>I</v>
      </c>
      <c r="C48" s="3">
        <f t="shared" si="2"/>
        <v>49924.489800000003</v>
      </c>
      <c r="D48" s="14" t="str">
        <f t="shared" si="3"/>
        <v>vis</v>
      </c>
      <c r="E48" s="25">
        <f>VLOOKUP(C48,Active!C$21:E$966,3,FALSE)</f>
        <v>18812.85843167116</v>
      </c>
      <c r="F48" s="2" t="s">
        <v>95</v>
      </c>
      <c r="G48" s="14" t="str">
        <f t="shared" si="4"/>
        <v>49924.4898</v>
      </c>
      <c r="H48" s="3">
        <f t="shared" si="5"/>
        <v>18813</v>
      </c>
      <c r="I48" s="26" t="s">
        <v>557</v>
      </c>
      <c r="J48" s="27" t="s">
        <v>558</v>
      </c>
      <c r="K48" s="26">
        <v>18813</v>
      </c>
      <c r="L48" s="26" t="s">
        <v>559</v>
      </c>
      <c r="M48" s="27" t="s">
        <v>419</v>
      </c>
      <c r="N48" s="27" t="s">
        <v>30</v>
      </c>
      <c r="O48" s="28" t="s">
        <v>515</v>
      </c>
      <c r="P48" s="29" t="s">
        <v>560</v>
      </c>
    </row>
    <row r="49" spans="1:16" ht="12.75" customHeight="1" thickBot="1" x14ac:dyDescent="0.25">
      <c r="A49" s="3" t="str">
        <f t="shared" si="0"/>
        <v>BAVM 91 </v>
      </c>
      <c r="B49" s="2" t="str">
        <f t="shared" si="1"/>
        <v>I</v>
      </c>
      <c r="C49" s="3">
        <f t="shared" si="2"/>
        <v>49924.4902</v>
      </c>
      <c r="D49" s="14" t="str">
        <f t="shared" si="3"/>
        <v>vis</v>
      </c>
      <c r="E49" s="25">
        <f>VLOOKUP(C49,Active!C$21:E$966,3,FALSE)</f>
        <v>18812.859037412403</v>
      </c>
      <c r="F49" s="2" t="s">
        <v>95</v>
      </c>
      <c r="G49" s="14" t="str">
        <f t="shared" si="4"/>
        <v>49924.4902</v>
      </c>
      <c r="H49" s="3">
        <f t="shared" si="5"/>
        <v>18813</v>
      </c>
      <c r="I49" s="26" t="s">
        <v>561</v>
      </c>
      <c r="J49" s="27" t="s">
        <v>558</v>
      </c>
      <c r="K49" s="26">
        <v>18813</v>
      </c>
      <c r="L49" s="26" t="s">
        <v>562</v>
      </c>
      <c r="M49" s="27" t="s">
        <v>419</v>
      </c>
      <c r="N49" s="27" t="s">
        <v>519</v>
      </c>
      <c r="O49" s="28" t="s">
        <v>515</v>
      </c>
      <c r="P49" s="29" t="s">
        <v>560</v>
      </c>
    </row>
    <row r="50" spans="1:16" ht="12.75" customHeight="1" thickBot="1" x14ac:dyDescent="0.25">
      <c r="A50" s="3" t="str">
        <f t="shared" si="0"/>
        <v>BAVM 91 </v>
      </c>
      <c r="B50" s="2" t="str">
        <f t="shared" si="1"/>
        <v>II</v>
      </c>
      <c r="C50" s="3">
        <f t="shared" si="2"/>
        <v>49925.475400000003</v>
      </c>
      <c r="D50" s="14" t="str">
        <f t="shared" si="3"/>
        <v>vis</v>
      </c>
      <c r="E50" s="25">
        <f>VLOOKUP(C50,Active!C$21:E$966,3,FALSE)</f>
        <v>18814.350978102357</v>
      </c>
      <c r="F50" s="2" t="s">
        <v>95</v>
      </c>
      <c r="G50" s="14" t="str">
        <f t="shared" si="4"/>
        <v>49925.4754</v>
      </c>
      <c r="H50" s="3">
        <f t="shared" si="5"/>
        <v>18814.5</v>
      </c>
      <c r="I50" s="26" t="s">
        <v>563</v>
      </c>
      <c r="J50" s="27" t="s">
        <v>564</v>
      </c>
      <c r="K50" s="26">
        <v>18814.5</v>
      </c>
      <c r="L50" s="26" t="s">
        <v>565</v>
      </c>
      <c r="M50" s="27" t="s">
        <v>419</v>
      </c>
      <c r="N50" s="27" t="s">
        <v>30</v>
      </c>
      <c r="O50" s="28" t="s">
        <v>515</v>
      </c>
      <c r="P50" s="29" t="s">
        <v>560</v>
      </c>
    </row>
    <row r="51" spans="1:16" ht="12.75" customHeight="1" thickBot="1" x14ac:dyDescent="0.25">
      <c r="A51" s="3" t="str">
        <f t="shared" si="0"/>
        <v>BAVM 91 </v>
      </c>
      <c r="B51" s="2" t="str">
        <f t="shared" si="1"/>
        <v>II</v>
      </c>
      <c r="C51" s="3">
        <f t="shared" si="2"/>
        <v>49925.477400000003</v>
      </c>
      <c r="D51" s="14" t="str">
        <f t="shared" si="3"/>
        <v>vis</v>
      </c>
      <c r="E51" s="25">
        <f>VLOOKUP(C51,Active!C$21:E$966,3,FALSE)</f>
        <v>18814.354006808589</v>
      </c>
      <c r="F51" s="2" t="s">
        <v>95</v>
      </c>
      <c r="G51" s="14" t="str">
        <f t="shared" si="4"/>
        <v>49925.4774</v>
      </c>
      <c r="H51" s="3">
        <f t="shared" si="5"/>
        <v>18814.5</v>
      </c>
      <c r="I51" s="26" t="s">
        <v>566</v>
      </c>
      <c r="J51" s="27" t="s">
        <v>567</v>
      </c>
      <c r="K51" s="26">
        <v>18814.5</v>
      </c>
      <c r="L51" s="26" t="s">
        <v>568</v>
      </c>
      <c r="M51" s="27" t="s">
        <v>419</v>
      </c>
      <c r="N51" s="27" t="s">
        <v>519</v>
      </c>
      <c r="O51" s="28" t="s">
        <v>515</v>
      </c>
      <c r="P51" s="29" t="s">
        <v>560</v>
      </c>
    </row>
    <row r="52" spans="1:16" ht="12.75" customHeight="1" thickBot="1" x14ac:dyDescent="0.25">
      <c r="A52" s="3" t="str">
        <f t="shared" si="0"/>
        <v>BAVM 99 </v>
      </c>
      <c r="B52" s="2" t="str">
        <f t="shared" si="1"/>
        <v>II</v>
      </c>
      <c r="C52" s="3">
        <f t="shared" si="2"/>
        <v>50279.430500000002</v>
      </c>
      <c r="D52" s="14" t="str">
        <f t="shared" si="3"/>
        <v>vis</v>
      </c>
      <c r="E52" s="25">
        <f>VLOOKUP(C52,Active!C$21:E$966,3,FALSE)</f>
        <v>19350.363986734836</v>
      </c>
      <c r="F52" s="2" t="s">
        <v>95</v>
      </c>
      <c r="G52" s="14" t="str">
        <f t="shared" si="4"/>
        <v>50279.4305</v>
      </c>
      <c r="H52" s="3">
        <f t="shared" si="5"/>
        <v>19350.5</v>
      </c>
      <c r="I52" s="26" t="s">
        <v>569</v>
      </c>
      <c r="J52" s="27" t="s">
        <v>570</v>
      </c>
      <c r="K52" s="26">
        <v>19350.5</v>
      </c>
      <c r="L52" s="26" t="s">
        <v>571</v>
      </c>
      <c r="M52" s="27" t="s">
        <v>419</v>
      </c>
      <c r="N52" s="27" t="s">
        <v>30</v>
      </c>
      <c r="O52" s="28" t="s">
        <v>515</v>
      </c>
      <c r="P52" s="29" t="s">
        <v>572</v>
      </c>
    </row>
    <row r="53" spans="1:16" ht="12.75" customHeight="1" thickBot="1" x14ac:dyDescent="0.25">
      <c r="A53" s="3" t="str">
        <f t="shared" si="0"/>
        <v>BAVM 99 </v>
      </c>
      <c r="B53" s="2" t="str">
        <f t="shared" si="1"/>
        <v>II</v>
      </c>
      <c r="C53" s="3">
        <f t="shared" si="2"/>
        <v>50279.434600000001</v>
      </c>
      <c r="D53" s="14" t="str">
        <f t="shared" si="3"/>
        <v>vis</v>
      </c>
      <c r="E53" s="25">
        <f>VLOOKUP(C53,Active!C$21:E$966,3,FALSE)</f>
        <v>19350.370195582611</v>
      </c>
      <c r="F53" s="2" t="s">
        <v>95</v>
      </c>
      <c r="G53" s="14" t="str">
        <f t="shared" si="4"/>
        <v>50279.4346</v>
      </c>
      <c r="H53" s="3">
        <f t="shared" si="5"/>
        <v>19350.5</v>
      </c>
      <c r="I53" s="26" t="s">
        <v>573</v>
      </c>
      <c r="J53" s="27" t="s">
        <v>574</v>
      </c>
      <c r="K53" s="26">
        <v>19350.5</v>
      </c>
      <c r="L53" s="26" t="s">
        <v>575</v>
      </c>
      <c r="M53" s="27" t="s">
        <v>419</v>
      </c>
      <c r="N53" s="27" t="s">
        <v>519</v>
      </c>
      <c r="O53" s="28" t="s">
        <v>515</v>
      </c>
      <c r="P53" s="29" t="s">
        <v>572</v>
      </c>
    </row>
    <row r="54" spans="1:16" ht="12.75" customHeight="1" thickBot="1" x14ac:dyDescent="0.25">
      <c r="A54" s="3" t="str">
        <f t="shared" si="0"/>
        <v>BAVM 111 </v>
      </c>
      <c r="B54" s="2" t="str">
        <f t="shared" si="1"/>
        <v>II</v>
      </c>
      <c r="C54" s="3">
        <f t="shared" si="2"/>
        <v>50709.325299999997</v>
      </c>
      <c r="D54" s="14" t="str">
        <f t="shared" si="3"/>
        <v>vis</v>
      </c>
      <c r="E54" s="25">
        <f>VLOOKUP(C54,Active!C$21:E$966,3,FALSE)</f>
        <v>20001.376516695433</v>
      </c>
      <c r="F54" s="2" t="s">
        <v>95</v>
      </c>
      <c r="G54" s="14" t="str">
        <f t="shared" si="4"/>
        <v>50709.3253</v>
      </c>
      <c r="H54" s="3">
        <f t="shared" si="5"/>
        <v>20001.5</v>
      </c>
      <c r="I54" s="26" t="s">
        <v>576</v>
      </c>
      <c r="J54" s="27" t="s">
        <v>577</v>
      </c>
      <c r="K54" s="26">
        <v>20001.5</v>
      </c>
      <c r="L54" s="26" t="s">
        <v>578</v>
      </c>
      <c r="M54" s="27" t="s">
        <v>419</v>
      </c>
      <c r="N54" s="27" t="s">
        <v>552</v>
      </c>
      <c r="O54" s="28" t="s">
        <v>579</v>
      </c>
      <c r="P54" s="29" t="s">
        <v>580</v>
      </c>
    </row>
    <row r="55" spans="1:16" ht="12.75" customHeight="1" thickBot="1" x14ac:dyDescent="0.25">
      <c r="A55" s="3" t="str">
        <f t="shared" si="0"/>
        <v>BAVM 173 </v>
      </c>
      <c r="B55" s="2" t="str">
        <f t="shared" si="1"/>
        <v>I</v>
      </c>
      <c r="C55" s="3">
        <f t="shared" si="2"/>
        <v>53206.497199999998</v>
      </c>
      <c r="D55" s="14" t="str">
        <f t="shared" si="3"/>
        <v>vis</v>
      </c>
      <c r="E55" s="25">
        <f>VLOOKUP(C55,Active!C$21:E$966,3,FALSE)</f>
        <v>23782.976564813096</v>
      </c>
      <c r="F55" s="2" t="s">
        <v>95</v>
      </c>
      <c r="G55" s="14" t="str">
        <f t="shared" si="4"/>
        <v>53206.4972</v>
      </c>
      <c r="H55" s="3">
        <f t="shared" si="5"/>
        <v>23783</v>
      </c>
      <c r="I55" s="26" t="s">
        <v>586</v>
      </c>
      <c r="J55" s="27" t="s">
        <v>587</v>
      </c>
      <c r="K55" s="26">
        <v>23783</v>
      </c>
      <c r="L55" s="26" t="s">
        <v>588</v>
      </c>
      <c r="M55" s="27" t="s">
        <v>419</v>
      </c>
      <c r="N55" s="27" t="s">
        <v>552</v>
      </c>
      <c r="O55" s="28" t="s">
        <v>515</v>
      </c>
      <c r="P55" s="29" t="s">
        <v>589</v>
      </c>
    </row>
    <row r="56" spans="1:16" ht="12.75" customHeight="1" thickBot="1" x14ac:dyDescent="0.25">
      <c r="A56" s="3" t="str">
        <f t="shared" si="0"/>
        <v>BAVM 173 </v>
      </c>
      <c r="B56" s="2" t="str">
        <f t="shared" si="1"/>
        <v>II</v>
      </c>
      <c r="C56" s="3">
        <f t="shared" si="2"/>
        <v>53215.407200000001</v>
      </c>
      <c r="D56" s="14" t="str">
        <f t="shared" si="3"/>
        <v>vis</v>
      </c>
      <c r="E56" s="25">
        <f>VLOOKUP(C56,Active!C$21:E$966,3,FALSE)</f>
        <v>23796.46945107725</v>
      </c>
      <c r="F56" s="2" t="s">
        <v>95</v>
      </c>
      <c r="G56" s="14" t="str">
        <f t="shared" si="4"/>
        <v>53215.4072</v>
      </c>
      <c r="H56" s="3">
        <f t="shared" si="5"/>
        <v>23796.5</v>
      </c>
      <c r="I56" s="26" t="s">
        <v>590</v>
      </c>
      <c r="J56" s="27" t="s">
        <v>591</v>
      </c>
      <c r="K56" s="26">
        <v>23796.5</v>
      </c>
      <c r="L56" s="26" t="s">
        <v>592</v>
      </c>
      <c r="M56" s="27" t="s">
        <v>419</v>
      </c>
      <c r="N56" s="27" t="s">
        <v>552</v>
      </c>
      <c r="O56" s="28" t="s">
        <v>515</v>
      </c>
      <c r="P56" s="29" t="s">
        <v>589</v>
      </c>
    </row>
    <row r="57" spans="1:16" ht="12.75" customHeight="1" thickBot="1" x14ac:dyDescent="0.25">
      <c r="A57" s="3" t="str">
        <f t="shared" si="0"/>
        <v>OEJV 0003 </v>
      </c>
      <c r="B57" s="2" t="str">
        <f t="shared" si="1"/>
        <v>I</v>
      </c>
      <c r="C57" s="3">
        <f t="shared" si="2"/>
        <v>53515.523999999998</v>
      </c>
      <c r="D57" s="14" t="str">
        <f t="shared" si="3"/>
        <v>vis</v>
      </c>
      <c r="E57" s="25">
        <f>VLOOKUP(C57,Active!C$21:E$966,3,FALSE)</f>
        <v>24250.952262341027</v>
      </c>
      <c r="F57" s="2" t="s">
        <v>95</v>
      </c>
      <c r="G57" s="14" t="str">
        <f t="shared" si="4"/>
        <v>53515.524</v>
      </c>
      <c r="H57" s="3">
        <f t="shared" si="5"/>
        <v>24251</v>
      </c>
      <c r="I57" s="26" t="s">
        <v>593</v>
      </c>
      <c r="J57" s="27" t="s">
        <v>594</v>
      </c>
      <c r="K57" s="26">
        <v>24251</v>
      </c>
      <c r="L57" s="26" t="s">
        <v>221</v>
      </c>
      <c r="M57" s="27" t="s">
        <v>183</v>
      </c>
      <c r="N57" s="27"/>
      <c r="O57" s="28" t="s">
        <v>595</v>
      </c>
      <c r="P57" s="29" t="s">
        <v>596</v>
      </c>
    </row>
    <row r="58" spans="1:16" ht="12.75" customHeight="1" thickBot="1" x14ac:dyDescent="0.25">
      <c r="A58" s="3" t="str">
        <f t="shared" si="0"/>
        <v>IBVS 5668 </v>
      </c>
      <c r="B58" s="2" t="str">
        <f t="shared" si="1"/>
        <v>I</v>
      </c>
      <c r="C58" s="3">
        <f t="shared" si="2"/>
        <v>53519.506300000001</v>
      </c>
      <c r="D58" s="14" t="str">
        <f t="shared" si="3"/>
        <v>vis</v>
      </c>
      <c r="E58" s="25">
        <f>VLOOKUP(C58,Active!C$21:E$966,3,FALSE)</f>
        <v>24256.982870755142</v>
      </c>
      <c r="F58" s="2" t="s">
        <v>95</v>
      </c>
      <c r="G58" s="14" t="str">
        <f t="shared" si="4"/>
        <v>53519.5063</v>
      </c>
      <c r="H58" s="3">
        <f t="shared" si="5"/>
        <v>24257</v>
      </c>
      <c r="I58" s="26" t="s">
        <v>597</v>
      </c>
      <c r="J58" s="27" t="s">
        <v>598</v>
      </c>
      <c r="K58" s="26">
        <v>24257</v>
      </c>
      <c r="L58" s="26" t="s">
        <v>599</v>
      </c>
      <c r="M58" s="27" t="s">
        <v>419</v>
      </c>
      <c r="N58" s="27" t="s">
        <v>420</v>
      </c>
      <c r="O58" s="28" t="s">
        <v>600</v>
      </c>
      <c r="P58" s="29" t="s">
        <v>601</v>
      </c>
    </row>
    <row r="59" spans="1:16" ht="12.75" customHeight="1" thickBot="1" x14ac:dyDescent="0.25">
      <c r="A59" s="3" t="str">
        <f t="shared" si="0"/>
        <v>BAVM 178 </v>
      </c>
      <c r="B59" s="2" t="str">
        <f t="shared" si="1"/>
        <v>II</v>
      </c>
      <c r="C59" s="3">
        <f t="shared" si="2"/>
        <v>53565.3995</v>
      </c>
      <c r="D59" s="14" t="str">
        <f t="shared" si="3"/>
        <v>vis</v>
      </c>
      <c r="E59" s="25">
        <f>VLOOKUP(C59,Active!C$21:E$966,3,FALSE)</f>
        <v>24326.481381181384</v>
      </c>
      <c r="F59" s="2" t="s">
        <v>95</v>
      </c>
      <c r="G59" s="14" t="str">
        <f t="shared" si="4"/>
        <v>53565.3995</v>
      </c>
      <c r="H59" s="3">
        <f t="shared" si="5"/>
        <v>24326.5</v>
      </c>
      <c r="I59" s="26" t="s">
        <v>602</v>
      </c>
      <c r="J59" s="27" t="s">
        <v>603</v>
      </c>
      <c r="K59" s="26">
        <v>24326.5</v>
      </c>
      <c r="L59" s="26" t="s">
        <v>604</v>
      </c>
      <c r="M59" s="27" t="s">
        <v>605</v>
      </c>
      <c r="N59" s="27" t="s">
        <v>606</v>
      </c>
      <c r="O59" s="28" t="s">
        <v>515</v>
      </c>
      <c r="P59" s="29" t="s">
        <v>607</v>
      </c>
    </row>
    <row r="60" spans="1:16" ht="12.75" customHeight="1" thickBot="1" x14ac:dyDescent="0.25">
      <c r="A60" s="3" t="str">
        <f t="shared" si="0"/>
        <v>BAVM 178 </v>
      </c>
      <c r="B60" s="2" t="str">
        <f t="shared" si="1"/>
        <v>I</v>
      </c>
      <c r="C60" s="3">
        <f t="shared" si="2"/>
        <v>53636.390800000001</v>
      </c>
      <c r="D60" s="14" t="str">
        <f t="shared" si="3"/>
        <v>vis</v>
      </c>
      <c r="E60" s="25">
        <f>VLOOKUP(C60,Active!C$21:E$966,3,FALSE)</f>
        <v>24433.987277549968</v>
      </c>
      <c r="F60" s="2" t="s">
        <v>95</v>
      </c>
      <c r="G60" s="14" t="str">
        <f t="shared" si="4"/>
        <v>53636.3908</v>
      </c>
      <c r="H60" s="3">
        <f t="shared" si="5"/>
        <v>24434</v>
      </c>
      <c r="I60" s="26" t="s">
        <v>608</v>
      </c>
      <c r="J60" s="27" t="s">
        <v>609</v>
      </c>
      <c r="K60" s="26" t="s">
        <v>610</v>
      </c>
      <c r="L60" s="26" t="s">
        <v>611</v>
      </c>
      <c r="M60" s="27" t="s">
        <v>605</v>
      </c>
      <c r="N60" s="27" t="s">
        <v>606</v>
      </c>
      <c r="O60" s="28" t="s">
        <v>612</v>
      </c>
      <c r="P60" s="29" t="s">
        <v>607</v>
      </c>
    </row>
    <row r="61" spans="1:16" ht="12.75" customHeight="1" thickBot="1" x14ac:dyDescent="0.25">
      <c r="A61" s="3" t="str">
        <f t="shared" si="0"/>
        <v>OEJV 0074 </v>
      </c>
      <c r="B61" s="2" t="str">
        <f t="shared" si="1"/>
        <v>II</v>
      </c>
      <c r="C61" s="3">
        <f t="shared" si="2"/>
        <v>53637.380570000001</v>
      </c>
      <c r="D61" s="14" t="str">
        <f t="shared" si="3"/>
        <v>vis</v>
      </c>
      <c r="E61" s="25">
        <f>VLOOKUP(C61,Active!C$21:E$966,3,FALSE)</f>
        <v>24435.486138833658</v>
      </c>
      <c r="F61" s="2" t="s">
        <v>95</v>
      </c>
      <c r="G61" s="14" t="str">
        <f t="shared" si="4"/>
        <v>53637.38057</v>
      </c>
      <c r="H61" s="3">
        <f t="shared" si="5"/>
        <v>24435.5</v>
      </c>
      <c r="I61" s="26" t="s">
        <v>613</v>
      </c>
      <c r="J61" s="27" t="s">
        <v>614</v>
      </c>
      <c r="K61" s="26" t="s">
        <v>615</v>
      </c>
      <c r="L61" s="26" t="s">
        <v>616</v>
      </c>
      <c r="M61" s="27" t="s">
        <v>605</v>
      </c>
      <c r="N61" s="27" t="s">
        <v>87</v>
      </c>
      <c r="O61" s="28" t="s">
        <v>617</v>
      </c>
      <c r="P61" s="29" t="s">
        <v>618</v>
      </c>
    </row>
    <row r="62" spans="1:16" ht="12.75" customHeight="1" thickBot="1" x14ac:dyDescent="0.25">
      <c r="A62" s="3" t="str">
        <f t="shared" si="0"/>
        <v>BAVM 178 </v>
      </c>
      <c r="B62" s="2" t="str">
        <f t="shared" si="1"/>
        <v>I</v>
      </c>
      <c r="C62" s="3">
        <f t="shared" si="2"/>
        <v>53638.373</v>
      </c>
      <c r="D62" s="14" t="str">
        <f t="shared" si="3"/>
        <v>vis</v>
      </c>
      <c r="E62" s="25">
        <f>VLOOKUP(C62,Active!C$21:E$966,3,FALSE)</f>
        <v>24436.989028296633</v>
      </c>
      <c r="F62" s="2" t="s">
        <v>95</v>
      </c>
      <c r="G62" s="14" t="str">
        <f t="shared" si="4"/>
        <v>53638.3730</v>
      </c>
      <c r="H62" s="3">
        <f t="shared" si="5"/>
        <v>24437</v>
      </c>
      <c r="I62" s="26" t="s">
        <v>619</v>
      </c>
      <c r="J62" s="27" t="s">
        <v>620</v>
      </c>
      <c r="K62" s="26" t="s">
        <v>621</v>
      </c>
      <c r="L62" s="26" t="s">
        <v>622</v>
      </c>
      <c r="M62" s="27" t="s">
        <v>605</v>
      </c>
      <c r="N62" s="27" t="s">
        <v>606</v>
      </c>
      <c r="O62" s="28" t="s">
        <v>612</v>
      </c>
      <c r="P62" s="29" t="s">
        <v>607</v>
      </c>
    </row>
    <row r="63" spans="1:16" ht="12.75" customHeight="1" thickBot="1" x14ac:dyDescent="0.25">
      <c r="A63" s="3" t="str">
        <f t="shared" si="0"/>
        <v>IBVS 5777 </v>
      </c>
      <c r="B63" s="2" t="str">
        <f t="shared" si="1"/>
        <v>I</v>
      </c>
      <c r="C63" s="3">
        <f t="shared" si="2"/>
        <v>53935.543799999999</v>
      </c>
      <c r="D63" s="14" t="str">
        <f t="shared" si="3"/>
        <v>vis</v>
      </c>
      <c r="E63" s="25">
        <f>VLOOKUP(C63,Active!C$21:E$966,3,FALSE)</f>
        <v>24887.010555280482</v>
      </c>
      <c r="F63" s="2" t="s">
        <v>95</v>
      </c>
      <c r="G63" s="14" t="str">
        <f t="shared" si="4"/>
        <v>53935.5438</v>
      </c>
      <c r="H63" s="3">
        <f t="shared" si="5"/>
        <v>24887</v>
      </c>
      <c r="I63" s="26" t="s">
        <v>623</v>
      </c>
      <c r="J63" s="27" t="s">
        <v>624</v>
      </c>
      <c r="K63" s="26" t="s">
        <v>625</v>
      </c>
      <c r="L63" s="26" t="s">
        <v>626</v>
      </c>
      <c r="M63" s="27" t="s">
        <v>605</v>
      </c>
      <c r="N63" s="27" t="s">
        <v>552</v>
      </c>
      <c r="O63" s="28" t="s">
        <v>627</v>
      </c>
      <c r="P63" s="29" t="s">
        <v>628</v>
      </c>
    </row>
    <row r="64" spans="1:16" ht="12.75" customHeight="1" thickBot="1" x14ac:dyDescent="0.25">
      <c r="A64" s="3" t="str">
        <f t="shared" si="0"/>
        <v>IBVS 5777 </v>
      </c>
      <c r="B64" s="2" t="str">
        <f t="shared" si="1"/>
        <v>II</v>
      </c>
      <c r="C64" s="3">
        <f t="shared" si="2"/>
        <v>53936.526899999997</v>
      </c>
      <c r="D64" s="14" t="str">
        <f t="shared" si="3"/>
        <v>vis</v>
      </c>
      <c r="E64" s="25">
        <f>VLOOKUP(C64,Active!C$21:E$966,3,FALSE)</f>
        <v>24888.499315828882</v>
      </c>
      <c r="F64" s="2" t="s">
        <v>95</v>
      </c>
      <c r="G64" s="14" t="str">
        <f t="shared" si="4"/>
        <v>53936.5269</v>
      </c>
      <c r="H64" s="3">
        <f t="shared" si="5"/>
        <v>24888.5</v>
      </c>
      <c r="I64" s="26" t="s">
        <v>629</v>
      </c>
      <c r="J64" s="27" t="s">
        <v>630</v>
      </c>
      <c r="K64" s="26" t="s">
        <v>631</v>
      </c>
      <c r="L64" s="26" t="s">
        <v>632</v>
      </c>
      <c r="M64" s="27" t="s">
        <v>605</v>
      </c>
      <c r="N64" s="27" t="s">
        <v>552</v>
      </c>
      <c r="O64" s="28" t="s">
        <v>627</v>
      </c>
      <c r="P64" s="29" t="s">
        <v>628</v>
      </c>
    </row>
    <row r="65" spans="1:16" ht="12.75" customHeight="1" thickBot="1" x14ac:dyDescent="0.25">
      <c r="A65" s="3" t="str">
        <f t="shared" si="0"/>
        <v>IBVS 5777 </v>
      </c>
      <c r="B65" s="2" t="str">
        <f t="shared" si="1"/>
        <v>II</v>
      </c>
      <c r="C65" s="3">
        <f t="shared" si="2"/>
        <v>53942.471400000002</v>
      </c>
      <c r="D65" s="14" t="str">
        <f t="shared" si="3"/>
        <v>vis</v>
      </c>
      <c r="E65" s="25">
        <f>VLOOKUP(C65,Active!C$21:E$966,3,FALSE)</f>
        <v>24897.501387927347</v>
      </c>
      <c r="F65" s="2" t="s">
        <v>95</v>
      </c>
      <c r="G65" s="14" t="str">
        <f t="shared" si="4"/>
        <v>53942.4714</v>
      </c>
      <c r="H65" s="3">
        <f t="shared" si="5"/>
        <v>24897.5</v>
      </c>
      <c r="I65" s="26" t="s">
        <v>633</v>
      </c>
      <c r="J65" s="27" t="s">
        <v>634</v>
      </c>
      <c r="K65" s="26" t="s">
        <v>635</v>
      </c>
      <c r="L65" s="26" t="s">
        <v>636</v>
      </c>
      <c r="M65" s="27" t="s">
        <v>605</v>
      </c>
      <c r="N65" s="27" t="s">
        <v>552</v>
      </c>
      <c r="O65" s="28" t="s">
        <v>627</v>
      </c>
      <c r="P65" s="29" t="s">
        <v>628</v>
      </c>
    </row>
    <row r="66" spans="1:16" ht="12.75" customHeight="1" thickBot="1" x14ac:dyDescent="0.25">
      <c r="A66" s="3" t="str">
        <f t="shared" si="0"/>
        <v>IBVS 5777 </v>
      </c>
      <c r="B66" s="2" t="str">
        <f t="shared" si="1"/>
        <v>II</v>
      </c>
      <c r="C66" s="3">
        <f t="shared" si="2"/>
        <v>53967.561600000001</v>
      </c>
      <c r="D66" s="14" t="str">
        <f t="shared" si="3"/>
        <v>vis</v>
      </c>
      <c r="E66" s="25">
        <f>VLOOKUP(C66,Active!C$21:E$966,3,FALSE)</f>
        <v>24935.496810480065</v>
      </c>
      <c r="F66" s="2" t="s">
        <v>95</v>
      </c>
      <c r="G66" s="14" t="str">
        <f t="shared" si="4"/>
        <v>53967.5616</v>
      </c>
      <c r="H66" s="3">
        <f t="shared" si="5"/>
        <v>24935.5</v>
      </c>
      <c r="I66" s="26" t="s">
        <v>637</v>
      </c>
      <c r="J66" s="27" t="s">
        <v>638</v>
      </c>
      <c r="K66" s="26" t="s">
        <v>639</v>
      </c>
      <c r="L66" s="26" t="s">
        <v>640</v>
      </c>
      <c r="M66" s="27" t="s">
        <v>605</v>
      </c>
      <c r="N66" s="27" t="s">
        <v>95</v>
      </c>
      <c r="O66" s="28" t="s">
        <v>627</v>
      </c>
      <c r="P66" s="29" t="s">
        <v>628</v>
      </c>
    </row>
    <row r="67" spans="1:16" ht="13.5" thickBot="1" x14ac:dyDescent="0.25">
      <c r="A67" s="3" t="str">
        <f t="shared" si="0"/>
        <v>IBVS 5777 </v>
      </c>
      <c r="B67" s="2" t="str">
        <f t="shared" si="1"/>
        <v>I</v>
      </c>
      <c r="C67" s="3">
        <f t="shared" si="2"/>
        <v>54019.405700000003</v>
      </c>
      <c r="D67" s="14" t="str">
        <f t="shared" si="3"/>
        <v>vis</v>
      </c>
      <c r="E67" s="25">
        <f>VLOOKUP(C67,Active!C$21:E$966,3,FALSE)</f>
        <v>25014.007084864708</v>
      </c>
      <c r="F67" s="2" t="s">
        <v>95</v>
      </c>
      <c r="G67" s="14" t="str">
        <f t="shared" si="4"/>
        <v>54019.4057</v>
      </c>
      <c r="H67" s="3">
        <f t="shared" si="5"/>
        <v>25014</v>
      </c>
      <c r="I67" s="26" t="s">
        <v>641</v>
      </c>
      <c r="J67" s="27" t="s">
        <v>642</v>
      </c>
      <c r="K67" s="26" t="s">
        <v>643</v>
      </c>
      <c r="L67" s="26" t="s">
        <v>644</v>
      </c>
      <c r="M67" s="27" t="s">
        <v>605</v>
      </c>
      <c r="N67" s="27" t="s">
        <v>95</v>
      </c>
      <c r="O67" s="28" t="s">
        <v>627</v>
      </c>
      <c r="P67" s="29" t="s">
        <v>628</v>
      </c>
    </row>
    <row r="68" spans="1:16" ht="13.5" thickBot="1" x14ac:dyDescent="0.25">
      <c r="A68" s="3" t="str">
        <f t="shared" si="0"/>
        <v>BAVM 201 </v>
      </c>
      <c r="B68" s="2" t="str">
        <f t="shared" si="1"/>
        <v>II</v>
      </c>
      <c r="C68" s="3">
        <f t="shared" si="2"/>
        <v>54296.422299999998</v>
      </c>
      <c r="D68" s="14" t="str">
        <f t="shared" si="3"/>
        <v>vis</v>
      </c>
      <c r="E68" s="25">
        <f>VLOOKUP(C68,Active!C$21:E$966,3,FALSE)</f>
        <v>25433.508036276733</v>
      </c>
      <c r="F68" s="2" t="s">
        <v>95</v>
      </c>
      <c r="G68" s="14" t="str">
        <f t="shared" si="4"/>
        <v>54296.4223</v>
      </c>
      <c r="H68" s="3">
        <f t="shared" si="5"/>
        <v>25433.5</v>
      </c>
      <c r="I68" s="26" t="s">
        <v>645</v>
      </c>
      <c r="J68" s="27" t="s">
        <v>646</v>
      </c>
      <c r="K68" s="26" t="s">
        <v>647</v>
      </c>
      <c r="L68" s="26" t="s">
        <v>648</v>
      </c>
      <c r="M68" s="27" t="s">
        <v>605</v>
      </c>
      <c r="N68" s="27" t="s">
        <v>552</v>
      </c>
      <c r="O68" s="28" t="s">
        <v>649</v>
      </c>
      <c r="P68" s="29" t="s">
        <v>650</v>
      </c>
    </row>
    <row r="69" spans="1:16" ht="13.5" thickBot="1" x14ac:dyDescent="0.25">
      <c r="A69" s="3" t="str">
        <f t="shared" si="0"/>
        <v>IBVS 5898 </v>
      </c>
      <c r="B69" s="2" t="str">
        <f t="shared" si="1"/>
        <v>II</v>
      </c>
      <c r="C69" s="3">
        <f t="shared" si="2"/>
        <v>54988.4833</v>
      </c>
      <c r="D69" s="14" t="str">
        <f t="shared" si="3"/>
        <v>vis</v>
      </c>
      <c r="E69" s="25">
        <f>VLOOKUP(C69,Active!C$21:E$966,3,FALSE)</f>
        <v>26481.532768134548</v>
      </c>
      <c r="F69" s="2" t="s">
        <v>95</v>
      </c>
      <c r="G69" s="14" t="str">
        <f t="shared" si="4"/>
        <v>54988.4833</v>
      </c>
      <c r="H69" s="3">
        <f t="shared" si="5"/>
        <v>26481.5</v>
      </c>
      <c r="I69" s="26" t="s">
        <v>670</v>
      </c>
      <c r="J69" s="27" t="s">
        <v>671</v>
      </c>
      <c r="K69" s="26" t="s">
        <v>672</v>
      </c>
      <c r="L69" s="26" t="s">
        <v>673</v>
      </c>
      <c r="M69" s="27" t="s">
        <v>605</v>
      </c>
      <c r="N69" s="27" t="s">
        <v>95</v>
      </c>
      <c r="O69" s="28" t="s">
        <v>627</v>
      </c>
      <c r="P69" s="29" t="s">
        <v>674</v>
      </c>
    </row>
    <row r="70" spans="1:16" ht="13.5" thickBot="1" x14ac:dyDescent="0.25">
      <c r="A70" s="3" t="str">
        <f t="shared" si="0"/>
        <v>IBVS 5898 </v>
      </c>
      <c r="B70" s="2" t="str">
        <f t="shared" si="1"/>
        <v>II</v>
      </c>
      <c r="C70" s="3">
        <f t="shared" si="2"/>
        <v>55027.446100000001</v>
      </c>
      <c r="D70" s="14" t="str">
        <f t="shared" si="3"/>
        <v>vis</v>
      </c>
      <c r="E70" s="25">
        <f>VLOOKUP(C70,Active!C$21:E$966,3,FALSE)</f>
        <v>26540.53620572521</v>
      </c>
      <c r="F70" s="2" t="s">
        <v>95</v>
      </c>
      <c r="G70" s="14" t="str">
        <f t="shared" si="4"/>
        <v>55027.4461</v>
      </c>
      <c r="H70" s="3">
        <f t="shared" si="5"/>
        <v>26540.5</v>
      </c>
      <c r="I70" s="26" t="s">
        <v>675</v>
      </c>
      <c r="J70" s="27" t="s">
        <v>676</v>
      </c>
      <c r="K70" s="26" t="s">
        <v>677</v>
      </c>
      <c r="L70" s="26" t="s">
        <v>678</v>
      </c>
      <c r="M70" s="27" t="s">
        <v>605</v>
      </c>
      <c r="N70" s="27" t="s">
        <v>95</v>
      </c>
      <c r="O70" s="28" t="s">
        <v>627</v>
      </c>
      <c r="P70" s="29" t="s">
        <v>674</v>
      </c>
    </row>
    <row r="71" spans="1:16" ht="13.5" thickBot="1" x14ac:dyDescent="0.25">
      <c r="A71" s="3" t="str">
        <f t="shared" si="0"/>
        <v>IBVS 5898 </v>
      </c>
      <c r="B71" s="2" t="str">
        <f t="shared" si="1"/>
        <v>I</v>
      </c>
      <c r="C71" s="3">
        <f t="shared" si="2"/>
        <v>55028.440499999997</v>
      </c>
      <c r="D71" s="14" t="str">
        <f t="shared" si="3"/>
        <v>vis</v>
      </c>
      <c r="E71" s="25">
        <f>VLOOKUP(C71,Active!C$21:E$966,3,FALSE)</f>
        <v>26542.042078463819</v>
      </c>
      <c r="F71" s="2" t="s">
        <v>95</v>
      </c>
      <c r="G71" s="14" t="str">
        <f t="shared" si="4"/>
        <v>55028.4405</v>
      </c>
      <c r="H71" s="3">
        <f t="shared" si="5"/>
        <v>26542</v>
      </c>
      <c r="I71" s="26" t="s">
        <v>679</v>
      </c>
      <c r="J71" s="27" t="s">
        <v>680</v>
      </c>
      <c r="K71" s="26" t="s">
        <v>681</v>
      </c>
      <c r="L71" s="26" t="s">
        <v>682</v>
      </c>
      <c r="M71" s="27" t="s">
        <v>605</v>
      </c>
      <c r="N71" s="27" t="s">
        <v>95</v>
      </c>
      <c r="O71" s="28" t="s">
        <v>627</v>
      </c>
      <c r="P71" s="29" t="s">
        <v>674</v>
      </c>
    </row>
    <row r="72" spans="1:16" ht="13.5" thickBot="1" x14ac:dyDescent="0.25">
      <c r="A72" s="3" t="str">
        <f t="shared" si="0"/>
        <v>IBVS 5980 </v>
      </c>
      <c r="B72" s="2" t="str">
        <f t="shared" si="1"/>
        <v>II</v>
      </c>
      <c r="C72" s="3">
        <f t="shared" si="2"/>
        <v>55074.331400000003</v>
      </c>
      <c r="D72" s="14" t="str">
        <f t="shared" si="3"/>
        <v>vis</v>
      </c>
      <c r="E72" s="25">
        <f>VLOOKUP(C72,Active!C$21:E$966,3,FALSE)</f>
        <v>26611.537105877906</v>
      </c>
      <c r="F72" s="2" t="s">
        <v>95</v>
      </c>
      <c r="G72" s="14" t="str">
        <f t="shared" si="4"/>
        <v>55074.3314</v>
      </c>
      <c r="H72" s="3">
        <f t="shared" si="5"/>
        <v>26611.5</v>
      </c>
      <c r="I72" s="26" t="s">
        <v>687</v>
      </c>
      <c r="J72" s="27" t="s">
        <v>688</v>
      </c>
      <c r="K72" s="26" t="s">
        <v>689</v>
      </c>
      <c r="L72" s="26" t="s">
        <v>690</v>
      </c>
      <c r="M72" s="27" t="s">
        <v>605</v>
      </c>
      <c r="N72" s="27" t="s">
        <v>95</v>
      </c>
      <c r="O72" s="28" t="s">
        <v>627</v>
      </c>
      <c r="P72" s="29" t="s">
        <v>691</v>
      </c>
    </row>
    <row r="73" spans="1:16" ht="13.5" thickBot="1" x14ac:dyDescent="0.25">
      <c r="A73" s="3" t="str">
        <f t="shared" si="0"/>
        <v>IBVS 5980 </v>
      </c>
      <c r="B73" s="2" t="str">
        <f t="shared" si="1"/>
        <v>I</v>
      </c>
      <c r="C73" s="3">
        <f t="shared" si="2"/>
        <v>55075.324500000002</v>
      </c>
      <c r="D73" s="14" t="str">
        <f t="shared" si="3"/>
        <v>vis</v>
      </c>
      <c r="E73" s="25">
        <f>VLOOKUP(C73,Active!C$21:E$966,3,FALSE)</f>
        <v>26613.041009957469</v>
      </c>
      <c r="F73" s="2" t="s">
        <v>95</v>
      </c>
      <c r="G73" s="14" t="str">
        <f t="shared" si="4"/>
        <v>55075.3245</v>
      </c>
      <c r="H73" s="3">
        <f t="shared" si="5"/>
        <v>26613</v>
      </c>
      <c r="I73" s="26" t="s">
        <v>692</v>
      </c>
      <c r="J73" s="27" t="s">
        <v>693</v>
      </c>
      <c r="K73" s="26" t="s">
        <v>694</v>
      </c>
      <c r="L73" s="26" t="s">
        <v>695</v>
      </c>
      <c r="M73" s="27" t="s">
        <v>605</v>
      </c>
      <c r="N73" s="27" t="s">
        <v>95</v>
      </c>
      <c r="O73" s="28" t="s">
        <v>627</v>
      </c>
      <c r="P73" s="29" t="s">
        <v>691</v>
      </c>
    </row>
    <row r="74" spans="1:16" ht="13.5" thickBot="1" x14ac:dyDescent="0.25">
      <c r="A74" s="3" t="str">
        <f t="shared" si="0"/>
        <v>BAVM 220 </v>
      </c>
      <c r="B74" s="2" t="str">
        <f t="shared" si="1"/>
        <v>I</v>
      </c>
      <c r="C74" s="3">
        <f t="shared" si="2"/>
        <v>55374.470500000003</v>
      </c>
      <c r="D74" s="14" t="str">
        <f t="shared" si="3"/>
        <v>vis</v>
      </c>
      <c r="E74" s="25">
        <f>VLOOKUP(C74,Active!C$21:E$966,3,FALSE)</f>
        <v>27066.053687216176</v>
      </c>
      <c r="F74" s="2" t="s">
        <v>95</v>
      </c>
      <c r="G74" s="14" t="str">
        <f t="shared" si="4"/>
        <v>55374.4705</v>
      </c>
      <c r="H74" s="3">
        <f t="shared" si="5"/>
        <v>27066</v>
      </c>
      <c r="I74" s="26" t="s">
        <v>711</v>
      </c>
      <c r="J74" s="27" t="s">
        <v>712</v>
      </c>
      <c r="K74" s="26" t="s">
        <v>708</v>
      </c>
      <c r="L74" s="26" t="s">
        <v>713</v>
      </c>
      <c r="M74" s="27" t="s">
        <v>605</v>
      </c>
      <c r="N74" s="27">
        <v>0</v>
      </c>
      <c r="O74" s="28" t="s">
        <v>714</v>
      </c>
      <c r="P74" s="29" t="s">
        <v>715</v>
      </c>
    </row>
    <row r="75" spans="1:16" ht="13.5" thickBot="1" x14ac:dyDescent="0.25">
      <c r="A75" s="3" t="str">
        <f t="shared" ref="A75:A138" si="6">P75</f>
        <v>OEJV 0160 </v>
      </c>
      <c r="B75" s="2" t="str">
        <f t="shared" ref="B75:B138" si="7">IF(H75=INT(H75),"I","II")</f>
        <v>II</v>
      </c>
      <c r="C75" s="3">
        <f t="shared" ref="C75:C138" si="8">1*G75</f>
        <v>55807.336510000001</v>
      </c>
      <c r="D75" s="14" t="str">
        <f t="shared" ref="D75:D138" si="9">VLOOKUP(F75,I$1:J$5,2,FALSE)</f>
        <v>vis</v>
      </c>
      <c r="E75" s="25">
        <f>VLOOKUP(C75,Active!C$21:E$966,3,FALSE)</f>
        <v>27721.565678298764</v>
      </c>
      <c r="F75" s="2" t="s">
        <v>95</v>
      </c>
      <c r="G75" s="14" t="str">
        <f t="shared" ref="G75:G138" si="10">MID(I75,3,LEN(I75)-3)</f>
        <v>55807.33651</v>
      </c>
      <c r="H75" s="3">
        <f t="shared" ref="H75:H138" si="11">1*K75</f>
        <v>27721.5</v>
      </c>
      <c r="I75" s="26" t="s">
        <v>741</v>
      </c>
      <c r="J75" s="27" t="s">
        <v>742</v>
      </c>
      <c r="K75" s="26">
        <v>27721.5</v>
      </c>
      <c r="L75" s="26" t="s">
        <v>743</v>
      </c>
      <c r="M75" s="27" t="s">
        <v>605</v>
      </c>
      <c r="N75" s="27" t="s">
        <v>87</v>
      </c>
      <c r="O75" s="28" t="s">
        <v>700</v>
      </c>
      <c r="P75" s="29" t="s">
        <v>744</v>
      </c>
    </row>
    <row r="76" spans="1:16" ht="13.5" thickBot="1" x14ac:dyDescent="0.25">
      <c r="A76" s="3" t="str">
        <f t="shared" si="6"/>
        <v>BAVM 228 </v>
      </c>
      <c r="B76" s="2" t="str">
        <f t="shared" si="7"/>
        <v>I</v>
      </c>
      <c r="C76" s="3">
        <f t="shared" si="8"/>
        <v>56152.377500000002</v>
      </c>
      <c r="D76" s="14" t="str">
        <f t="shared" si="9"/>
        <v>vis</v>
      </c>
      <c r="E76" s="25">
        <f>VLOOKUP(C76,Active!C$21:E$966,3,FALSE)</f>
        <v>28244.079576675791</v>
      </c>
      <c r="F76" s="2" t="s">
        <v>95</v>
      </c>
      <c r="G76" s="14" t="str">
        <f t="shared" si="10"/>
        <v>56152.3775</v>
      </c>
      <c r="H76" s="3">
        <f t="shared" si="11"/>
        <v>28244</v>
      </c>
      <c r="I76" s="26" t="s">
        <v>745</v>
      </c>
      <c r="J76" s="27" t="s">
        <v>746</v>
      </c>
      <c r="K76" s="26">
        <v>28244</v>
      </c>
      <c r="L76" s="26" t="s">
        <v>747</v>
      </c>
      <c r="M76" s="27" t="s">
        <v>605</v>
      </c>
      <c r="N76" s="27" t="s">
        <v>552</v>
      </c>
      <c r="O76" s="28" t="s">
        <v>612</v>
      </c>
      <c r="P76" s="29" t="s">
        <v>748</v>
      </c>
    </row>
    <row r="77" spans="1:16" ht="13.5" thickBot="1" x14ac:dyDescent="0.25">
      <c r="A77" s="3" t="str">
        <f t="shared" si="6"/>
        <v>OEJV 0160 </v>
      </c>
      <c r="B77" s="2" t="str">
        <f t="shared" si="7"/>
        <v>II</v>
      </c>
      <c r="C77" s="3">
        <f t="shared" si="8"/>
        <v>56182.425629999998</v>
      </c>
      <c r="D77" s="14" t="str">
        <f t="shared" si="9"/>
        <v>vis</v>
      </c>
      <c r="E77" s="25">
        <f>VLOOKUP(C77,Active!C$21:E$966,3,FALSE)</f>
        <v>28289.583055973242</v>
      </c>
      <c r="F77" s="2" t="s">
        <v>95</v>
      </c>
      <c r="G77" s="14" t="str">
        <f t="shared" si="10"/>
        <v>56182.42563</v>
      </c>
      <c r="H77" s="3">
        <f t="shared" si="11"/>
        <v>28289.5</v>
      </c>
      <c r="I77" s="26" t="s">
        <v>749</v>
      </c>
      <c r="J77" s="27" t="s">
        <v>750</v>
      </c>
      <c r="K77" s="26">
        <v>28289.5</v>
      </c>
      <c r="L77" s="26" t="s">
        <v>751</v>
      </c>
      <c r="M77" s="27" t="s">
        <v>605</v>
      </c>
      <c r="N77" s="27" t="s">
        <v>63</v>
      </c>
      <c r="O77" s="28" t="s">
        <v>700</v>
      </c>
      <c r="P77" s="29" t="s">
        <v>744</v>
      </c>
    </row>
    <row r="78" spans="1:16" ht="13.5" thickBot="1" x14ac:dyDescent="0.25">
      <c r="A78" s="3" t="str">
        <f t="shared" si="6"/>
        <v>OEJV 0160 </v>
      </c>
      <c r="B78" s="2" t="str">
        <f t="shared" si="7"/>
        <v>II</v>
      </c>
      <c r="C78" s="3">
        <f t="shared" si="8"/>
        <v>56182.425929999998</v>
      </c>
      <c r="D78" s="14" t="str">
        <f t="shared" si="9"/>
        <v>vis</v>
      </c>
      <c r="E78" s="25">
        <f>VLOOKUP(C78,Active!C$21:E$966,3,FALSE)</f>
        <v>28289.583510279179</v>
      </c>
      <c r="F78" s="2" t="s">
        <v>95</v>
      </c>
      <c r="G78" s="14" t="str">
        <f t="shared" si="10"/>
        <v>56182.42593</v>
      </c>
      <c r="H78" s="3">
        <f t="shared" si="11"/>
        <v>28289.5</v>
      </c>
      <c r="I78" s="26" t="s">
        <v>752</v>
      </c>
      <c r="J78" s="27" t="s">
        <v>753</v>
      </c>
      <c r="K78" s="26">
        <v>28289.5</v>
      </c>
      <c r="L78" s="26" t="s">
        <v>754</v>
      </c>
      <c r="M78" s="27" t="s">
        <v>605</v>
      </c>
      <c r="N78" s="27" t="s">
        <v>95</v>
      </c>
      <c r="O78" s="28" t="s">
        <v>700</v>
      </c>
      <c r="P78" s="29" t="s">
        <v>744</v>
      </c>
    </row>
    <row r="79" spans="1:16" ht="13.5" thickBot="1" x14ac:dyDescent="0.25">
      <c r="A79" s="3" t="str">
        <f t="shared" si="6"/>
        <v>OEJV 0160 </v>
      </c>
      <c r="B79" s="2" t="str">
        <f t="shared" si="7"/>
        <v>II</v>
      </c>
      <c r="C79" s="3">
        <f t="shared" si="8"/>
        <v>56182.427129999996</v>
      </c>
      <c r="D79" s="14" t="str">
        <f t="shared" si="9"/>
        <v>vis</v>
      </c>
      <c r="E79" s="25">
        <f>VLOOKUP(C79,Active!C$21:E$966,3,FALSE)</f>
        <v>28289.585327502915</v>
      </c>
      <c r="F79" s="2" t="s">
        <v>95</v>
      </c>
      <c r="G79" s="14" t="str">
        <f t="shared" si="10"/>
        <v>56182.42713</v>
      </c>
      <c r="H79" s="3">
        <f t="shared" si="11"/>
        <v>28289.5</v>
      </c>
      <c r="I79" s="26" t="s">
        <v>755</v>
      </c>
      <c r="J79" s="27" t="s">
        <v>756</v>
      </c>
      <c r="K79" s="26">
        <v>28289.5</v>
      </c>
      <c r="L79" s="26" t="s">
        <v>757</v>
      </c>
      <c r="M79" s="27" t="s">
        <v>605</v>
      </c>
      <c r="N79" s="27" t="s">
        <v>705</v>
      </c>
      <c r="O79" s="28" t="s">
        <v>700</v>
      </c>
      <c r="P79" s="29" t="s">
        <v>744</v>
      </c>
    </row>
    <row r="80" spans="1:16" ht="13.5" thickBot="1" x14ac:dyDescent="0.25">
      <c r="A80" s="3" t="str">
        <f t="shared" si="6"/>
        <v>BAVM 234 </v>
      </c>
      <c r="B80" s="2" t="str">
        <f t="shared" si="7"/>
        <v>I</v>
      </c>
      <c r="C80" s="3">
        <f t="shared" si="8"/>
        <v>56539.353900000002</v>
      </c>
      <c r="D80" s="14" t="str">
        <f t="shared" si="9"/>
        <v>vis</v>
      </c>
      <c r="E80" s="25">
        <f>VLOOKUP(C80,Active!C$21:E$966,3,FALSE)</f>
        <v>28830.098493859827</v>
      </c>
      <c r="F80" s="2" t="s">
        <v>95</v>
      </c>
      <c r="G80" s="14" t="str">
        <f t="shared" si="10"/>
        <v>56539.3539</v>
      </c>
      <c r="H80" s="3">
        <f t="shared" si="11"/>
        <v>28830</v>
      </c>
      <c r="I80" s="26" t="s">
        <v>758</v>
      </c>
      <c r="J80" s="27" t="s">
        <v>759</v>
      </c>
      <c r="K80" s="26">
        <v>28830</v>
      </c>
      <c r="L80" s="26" t="s">
        <v>760</v>
      </c>
      <c r="M80" s="27" t="s">
        <v>605</v>
      </c>
      <c r="N80" s="27" t="s">
        <v>606</v>
      </c>
      <c r="O80" s="28" t="s">
        <v>515</v>
      </c>
      <c r="P80" s="29" t="s">
        <v>761</v>
      </c>
    </row>
    <row r="81" spans="1:16" ht="13.5" thickBot="1" x14ac:dyDescent="0.25">
      <c r="A81" s="3" t="str">
        <f t="shared" si="6"/>
        <v>OEJV 0160 </v>
      </c>
      <c r="B81" s="2" t="str">
        <f t="shared" si="7"/>
        <v>I</v>
      </c>
      <c r="C81" s="3">
        <f t="shared" si="8"/>
        <v>56543.31611</v>
      </c>
      <c r="D81" s="14" t="str">
        <f t="shared" si="9"/>
        <v>vis</v>
      </c>
      <c r="E81" s="25">
        <f>VLOOKUP(C81,Active!C$21:E$966,3,FALSE)</f>
        <v>28836.098678919832</v>
      </c>
      <c r="F81" s="2" t="s">
        <v>95</v>
      </c>
      <c r="G81" s="14" t="str">
        <f t="shared" si="10"/>
        <v>56543.31611</v>
      </c>
      <c r="H81" s="3">
        <f t="shared" si="11"/>
        <v>28836</v>
      </c>
      <c r="I81" s="26" t="s">
        <v>762</v>
      </c>
      <c r="J81" s="27" t="s">
        <v>763</v>
      </c>
      <c r="K81" s="26">
        <v>28836</v>
      </c>
      <c r="L81" s="26" t="s">
        <v>764</v>
      </c>
      <c r="M81" s="27" t="s">
        <v>605</v>
      </c>
      <c r="N81" s="27" t="s">
        <v>95</v>
      </c>
      <c r="O81" s="28" t="s">
        <v>700</v>
      </c>
      <c r="P81" s="29" t="s">
        <v>744</v>
      </c>
    </row>
    <row r="82" spans="1:16" ht="13.5" thickBot="1" x14ac:dyDescent="0.25">
      <c r="A82" s="3" t="str">
        <f t="shared" si="6"/>
        <v>OEJV 0160 </v>
      </c>
      <c r="B82" s="2" t="str">
        <f t="shared" si="7"/>
        <v>I</v>
      </c>
      <c r="C82" s="3">
        <f t="shared" si="8"/>
        <v>56543.316859999999</v>
      </c>
      <c r="D82" s="14" t="str">
        <f t="shared" si="9"/>
        <v>vis</v>
      </c>
      <c r="E82" s="25">
        <f>VLOOKUP(C82,Active!C$21:E$966,3,FALSE)</f>
        <v>28836.099814684665</v>
      </c>
      <c r="F82" s="2" t="s">
        <v>95</v>
      </c>
      <c r="G82" s="14" t="str">
        <f t="shared" si="10"/>
        <v>56543.31686</v>
      </c>
      <c r="H82" s="3">
        <f t="shared" si="11"/>
        <v>28836</v>
      </c>
      <c r="I82" s="26" t="s">
        <v>765</v>
      </c>
      <c r="J82" s="27" t="s">
        <v>766</v>
      </c>
      <c r="K82" s="26">
        <v>28836</v>
      </c>
      <c r="L82" s="26" t="s">
        <v>767</v>
      </c>
      <c r="M82" s="27" t="s">
        <v>605</v>
      </c>
      <c r="N82" s="27" t="s">
        <v>705</v>
      </c>
      <c r="O82" s="28" t="s">
        <v>700</v>
      </c>
      <c r="P82" s="29" t="s">
        <v>744</v>
      </c>
    </row>
    <row r="83" spans="1:16" ht="13.5" thickBot="1" x14ac:dyDescent="0.25">
      <c r="A83" s="3" t="str">
        <f t="shared" si="6"/>
        <v>IBVS 6125 </v>
      </c>
      <c r="B83" s="2" t="str">
        <f t="shared" si="7"/>
        <v>II</v>
      </c>
      <c r="C83" s="3">
        <f t="shared" si="8"/>
        <v>56839.485999999997</v>
      </c>
      <c r="D83" s="14" t="str">
        <f t="shared" si="9"/>
        <v>vis</v>
      </c>
      <c r="E83" s="25">
        <f>VLOOKUP(C83,Active!C$21:E$966,3,FALSE)</f>
        <v>29284.604474726275</v>
      </c>
      <c r="F83" s="2" t="s">
        <v>95</v>
      </c>
      <c r="G83" s="14" t="str">
        <f t="shared" si="10"/>
        <v>56839.4860</v>
      </c>
      <c r="H83" s="3">
        <f t="shared" si="11"/>
        <v>29284.5</v>
      </c>
      <c r="I83" s="26" t="s">
        <v>768</v>
      </c>
      <c r="J83" s="27" t="s">
        <v>769</v>
      </c>
      <c r="K83" s="26">
        <v>29284.5</v>
      </c>
      <c r="L83" s="26" t="s">
        <v>770</v>
      </c>
      <c r="M83" s="27" t="s">
        <v>605</v>
      </c>
      <c r="N83" s="27" t="s">
        <v>771</v>
      </c>
      <c r="O83" s="28" t="s">
        <v>772</v>
      </c>
      <c r="P83" s="29" t="s">
        <v>773</v>
      </c>
    </row>
    <row r="84" spans="1:16" ht="12.75" customHeight="1" thickBot="1" x14ac:dyDescent="0.25">
      <c r="A84" s="3" t="str">
        <f t="shared" si="6"/>
        <v> PZ 6.314 </v>
      </c>
      <c r="B84" s="2" t="str">
        <f t="shared" si="7"/>
        <v>II</v>
      </c>
      <c r="C84" s="3">
        <f t="shared" si="8"/>
        <v>14578.26</v>
      </c>
      <c r="D84" s="14" t="str">
        <f t="shared" si="9"/>
        <v>vis</v>
      </c>
      <c r="E84" s="25">
        <f>VLOOKUP(C84,Active!C$21:E$966,3,FALSE)</f>
        <v>-34713.814807146693</v>
      </c>
      <c r="F84" s="2" t="s">
        <v>95</v>
      </c>
      <c r="G84" s="14" t="str">
        <f t="shared" si="10"/>
        <v>14578.26</v>
      </c>
      <c r="H84" s="3">
        <f t="shared" si="11"/>
        <v>-34714.5</v>
      </c>
      <c r="I84" s="26" t="s">
        <v>98</v>
      </c>
      <c r="J84" s="27" t="s">
        <v>99</v>
      </c>
      <c r="K84" s="26">
        <v>-34714.5</v>
      </c>
      <c r="L84" s="26" t="s">
        <v>100</v>
      </c>
      <c r="M84" s="27" t="s">
        <v>101</v>
      </c>
      <c r="N84" s="27"/>
      <c r="O84" s="28" t="s">
        <v>102</v>
      </c>
      <c r="P84" s="28" t="s">
        <v>103</v>
      </c>
    </row>
    <row r="85" spans="1:16" ht="12.75" customHeight="1" thickBot="1" x14ac:dyDescent="0.25">
      <c r="A85" s="3" t="str">
        <f t="shared" si="6"/>
        <v> PZ 6.314 </v>
      </c>
      <c r="B85" s="2" t="str">
        <f t="shared" si="7"/>
        <v>I</v>
      </c>
      <c r="C85" s="3">
        <f t="shared" si="8"/>
        <v>14909.38</v>
      </c>
      <c r="D85" s="14" t="str">
        <f t="shared" si="9"/>
        <v>vis</v>
      </c>
      <c r="E85" s="25">
        <f>VLOOKUP(C85,Active!C$21:E$966,3,FALSE)</f>
        <v>-34212.3822033549</v>
      </c>
      <c r="F85" s="2" t="s">
        <v>95</v>
      </c>
      <c r="G85" s="14" t="str">
        <f t="shared" si="10"/>
        <v>14909.38</v>
      </c>
      <c r="H85" s="3">
        <f t="shared" si="11"/>
        <v>-34213</v>
      </c>
      <c r="I85" s="26" t="s">
        <v>104</v>
      </c>
      <c r="J85" s="27" t="s">
        <v>105</v>
      </c>
      <c r="K85" s="26">
        <v>-34213</v>
      </c>
      <c r="L85" s="26" t="s">
        <v>106</v>
      </c>
      <c r="M85" s="27" t="s">
        <v>101</v>
      </c>
      <c r="N85" s="27"/>
      <c r="O85" s="28" t="s">
        <v>102</v>
      </c>
      <c r="P85" s="28" t="s">
        <v>103</v>
      </c>
    </row>
    <row r="86" spans="1:16" ht="12.75" customHeight="1" thickBot="1" x14ac:dyDescent="0.25">
      <c r="A86" s="3" t="str">
        <f t="shared" si="6"/>
        <v> PZ 6.314 </v>
      </c>
      <c r="B86" s="2" t="str">
        <f t="shared" si="7"/>
        <v>II</v>
      </c>
      <c r="C86" s="3">
        <f t="shared" si="8"/>
        <v>15614.34</v>
      </c>
      <c r="D86" s="14" t="str">
        <f t="shared" si="9"/>
        <v>vis</v>
      </c>
      <c r="E86" s="25">
        <f>VLOOKUP(C86,Active!C$21:E$966,3,FALSE)</f>
        <v>-33144.823830652946</v>
      </c>
      <c r="F86" s="2" t="s">
        <v>95</v>
      </c>
      <c r="G86" s="14" t="str">
        <f t="shared" si="10"/>
        <v>15614.34</v>
      </c>
      <c r="H86" s="3">
        <f t="shared" si="11"/>
        <v>-33145.5</v>
      </c>
      <c r="I86" s="26" t="s">
        <v>107</v>
      </c>
      <c r="J86" s="27" t="s">
        <v>108</v>
      </c>
      <c r="K86" s="26">
        <v>-33145.5</v>
      </c>
      <c r="L86" s="26" t="s">
        <v>100</v>
      </c>
      <c r="M86" s="27" t="s">
        <v>101</v>
      </c>
      <c r="N86" s="27"/>
      <c r="O86" s="28" t="s">
        <v>102</v>
      </c>
      <c r="P86" s="28" t="s">
        <v>103</v>
      </c>
    </row>
    <row r="87" spans="1:16" ht="12.75" customHeight="1" thickBot="1" x14ac:dyDescent="0.25">
      <c r="A87" s="3" t="str">
        <f t="shared" si="6"/>
        <v> PZ 6.314 </v>
      </c>
      <c r="B87" s="2" t="str">
        <f t="shared" si="7"/>
        <v>I</v>
      </c>
      <c r="C87" s="3">
        <f t="shared" si="8"/>
        <v>17093.28</v>
      </c>
      <c r="D87" s="14" t="str">
        <f t="shared" si="9"/>
        <v>vis</v>
      </c>
      <c r="E87" s="25">
        <f>VLOOKUP(C87,Active!C$21:E$966,3,FALSE)</f>
        <v>-30905.186433178176</v>
      </c>
      <c r="F87" s="2" t="s">
        <v>95</v>
      </c>
      <c r="G87" s="14" t="str">
        <f t="shared" si="10"/>
        <v>17093.28</v>
      </c>
      <c r="H87" s="3">
        <f t="shared" si="11"/>
        <v>-30906</v>
      </c>
      <c r="I87" s="26" t="s">
        <v>109</v>
      </c>
      <c r="J87" s="27" t="s">
        <v>110</v>
      </c>
      <c r="K87" s="26">
        <v>-30906</v>
      </c>
      <c r="L87" s="26" t="s">
        <v>111</v>
      </c>
      <c r="M87" s="27" t="s">
        <v>101</v>
      </c>
      <c r="N87" s="27"/>
      <c r="O87" s="28" t="s">
        <v>102</v>
      </c>
      <c r="P87" s="28" t="s">
        <v>103</v>
      </c>
    </row>
    <row r="88" spans="1:16" ht="12.75" customHeight="1" thickBot="1" x14ac:dyDescent="0.25">
      <c r="A88" s="3" t="str">
        <f t="shared" si="6"/>
        <v> PZ 6.314 </v>
      </c>
      <c r="B88" s="2" t="str">
        <f t="shared" si="7"/>
        <v>I</v>
      </c>
      <c r="C88" s="3">
        <f t="shared" si="8"/>
        <v>18889.41</v>
      </c>
      <c r="D88" s="14" t="str">
        <f t="shared" si="9"/>
        <v>vis</v>
      </c>
      <c r="E88" s="25">
        <f>VLOOKUP(C88,Active!C$21:E$966,3,FALSE)</f>
        <v>-28185.211370818401</v>
      </c>
      <c r="F88" s="2" t="s">
        <v>95</v>
      </c>
      <c r="G88" s="14" t="str">
        <f t="shared" si="10"/>
        <v>18889.41</v>
      </c>
      <c r="H88" s="3">
        <f t="shared" si="11"/>
        <v>-28186</v>
      </c>
      <c r="I88" s="26" t="s">
        <v>112</v>
      </c>
      <c r="J88" s="27" t="s">
        <v>113</v>
      </c>
      <c r="K88" s="26">
        <v>-28186</v>
      </c>
      <c r="L88" s="26" t="s">
        <v>114</v>
      </c>
      <c r="M88" s="27" t="s">
        <v>101</v>
      </c>
      <c r="N88" s="27"/>
      <c r="O88" s="28" t="s">
        <v>102</v>
      </c>
      <c r="P88" s="28" t="s">
        <v>103</v>
      </c>
    </row>
    <row r="89" spans="1:16" ht="12.75" customHeight="1" thickBot="1" x14ac:dyDescent="0.25">
      <c r="A89" s="3" t="str">
        <f t="shared" si="6"/>
        <v> PZ 6.314 </v>
      </c>
      <c r="B89" s="2" t="str">
        <f t="shared" si="7"/>
        <v>I</v>
      </c>
      <c r="C89" s="3">
        <f t="shared" si="8"/>
        <v>18950.25</v>
      </c>
      <c r="D89" s="14" t="str">
        <f t="shared" si="9"/>
        <v>vis</v>
      </c>
      <c r="E89" s="25">
        <f>VLOOKUP(C89,Active!C$21:E$966,3,FALSE)</f>
        <v>-28093.078127236939</v>
      </c>
      <c r="F89" s="2" t="s">
        <v>95</v>
      </c>
      <c r="G89" s="14" t="str">
        <f t="shared" si="10"/>
        <v>18950.25</v>
      </c>
      <c r="H89" s="3">
        <f t="shared" si="11"/>
        <v>-28094</v>
      </c>
      <c r="I89" s="26" t="s">
        <v>115</v>
      </c>
      <c r="J89" s="27" t="s">
        <v>116</v>
      </c>
      <c r="K89" s="26">
        <v>-28094</v>
      </c>
      <c r="L89" s="26" t="s">
        <v>117</v>
      </c>
      <c r="M89" s="27" t="s">
        <v>101</v>
      </c>
      <c r="N89" s="27"/>
      <c r="O89" s="28" t="s">
        <v>102</v>
      </c>
      <c r="P89" s="28" t="s">
        <v>103</v>
      </c>
    </row>
    <row r="90" spans="1:16" ht="12.75" customHeight="1" thickBot="1" x14ac:dyDescent="0.25">
      <c r="A90" s="3" t="str">
        <f t="shared" si="6"/>
        <v> PZ 6.314 </v>
      </c>
      <c r="B90" s="2" t="str">
        <f t="shared" si="7"/>
        <v>I</v>
      </c>
      <c r="C90" s="3">
        <f t="shared" si="8"/>
        <v>28751.4</v>
      </c>
      <c r="D90" s="14" t="str">
        <f t="shared" si="9"/>
        <v>vis</v>
      </c>
      <c r="E90" s="25">
        <f>VLOOKUP(C90,Active!C$21:E$966,3,FALSE)</f>
        <v>-13250.676083705845</v>
      </c>
      <c r="F90" s="2" t="s">
        <v>95</v>
      </c>
      <c r="G90" s="14" t="str">
        <f t="shared" si="10"/>
        <v>28751.40</v>
      </c>
      <c r="H90" s="3">
        <f t="shared" si="11"/>
        <v>-13251</v>
      </c>
      <c r="I90" s="26" t="s">
        <v>118</v>
      </c>
      <c r="J90" s="27" t="s">
        <v>119</v>
      </c>
      <c r="K90" s="26">
        <v>-13251</v>
      </c>
      <c r="L90" s="26" t="s">
        <v>120</v>
      </c>
      <c r="M90" s="27" t="s">
        <v>101</v>
      </c>
      <c r="N90" s="27"/>
      <c r="O90" s="28" t="s">
        <v>102</v>
      </c>
      <c r="P90" s="28" t="s">
        <v>103</v>
      </c>
    </row>
    <row r="91" spans="1:16" ht="12.75" customHeight="1" thickBot="1" x14ac:dyDescent="0.25">
      <c r="A91" s="3" t="str">
        <f t="shared" si="6"/>
        <v> PZ 6.314 </v>
      </c>
      <c r="B91" s="2" t="str">
        <f t="shared" si="7"/>
        <v>II</v>
      </c>
      <c r="C91" s="3">
        <f t="shared" si="8"/>
        <v>28785.29</v>
      </c>
      <c r="D91" s="14" t="str">
        <f t="shared" si="9"/>
        <v>vis</v>
      </c>
      <c r="E91" s="25">
        <f>VLOOKUP(C91,Active!C$21:E$966,3,FALSE)</f>
        <v>-13199.354656602367</v>
      </c>
      <c r="F91" s="2" t="s">
        <v>95</v>
      </c>
      <c r="G91" s="14" t="str">
        <f t="shared" si="10"/>
        <v>28785.29</v>
      </c>
      <c r="H91" s="3">
        <f t="shared" si="11"/>
        <v>-13199.5</v>
      </c>
      <c r="I91" s="26" t="s">
        <v>121</v>
      </c>
      <c r="J91" s="27" t="s">
        <v>122</v>
      </c>
      <c r="K91" s="26">
        <v>-13199.5</v>
      </c>
      <c r="L91" s="26" t="s">
        <v>123</v>
      </c>
      <c r="M91" s="27" t="s">
        <v>101</v>
      </c>
      <c r="N91" s="27"/>
      <c r="O91" s="28" t="s">
        <v>102</v>
      </c>
      <c r="P91" s="28" t="s">
        <v>103</v>
      </c>
    </row>
    <row r="92" spans="1:16" ht="12.75" customHeight="1" thickBot="1" x14ac:dyDescent="0.25">
      <c r="A92" s="3" t="str">
        <f t="shared" si="6"/>
        <v> PZ 6.314 </v>
      </c>
      <c r="B92" s="2" t="str">
        <f t="shared" si="7"/>
        <v>II</v>
      </c>
      <c r="C92" s="3">
        <f t="shared" si="8"/>
        <v>28789.33</v>
      </c>
      <c r="D92" s="14" t="str">
        <f t="shared" si="9"/>
        <v>vis</v>
      </c>
      <c r="E92" s="25">
        <f>VLOOKUP(C92,Active!C$21:E$966,3,FALSE)</f>
        <v>-13193.236670013459</v>
      </c>
      <c r="F92" s="2" t="s">
        <v>95</v>
      </c>
      <c r="G92" s="14" t="str">
        <f t="shared" si="10"/>
        <v>28789.33</v>
      </c>
      <c r="H92" s="3">
        <f t="shared" si="11"/>
        <v>-13193.5</v>
      </c>
      <c r="I92" s="26" t="s">
        <v>124</v>
      </c>
      <c r="J92" s="27" t="s">
        <v>125</v>
      </c>
      <c r="K92" s="26">
        <v>-13193.5</v>
      </c>
      <c r="L92" s="26" t="s">
        <v>126</v>
      </c>
      <c r="M92" s="27" t="s">
        <v>101</v>
      </c>
      <c r="N92" s="27"/>
      <c r="O92" s="28" t="s">
        <v>102</v>
      </c>
      <c r="P92" s="28" t="s">
        <v>103</v>
      </c>
    </row>
    <row r="93" spans="1:16" ht="12.75" customHeight="1" thickBot="1" x14ac:dyDescent="0.25">
      <c r="A93" s="3" t="str">
        <f t="shared" si="6"/>
        <v> PZ 6.314 </v>
      </c>
      <c r="B93" s="2" t="str">
        <f t="shared" si="7"/>
        <v>II</v>
      </c>
      <c r="C93" s="3">
        <f t="shared" si="8"/>
        <v>29485.37</v>
      </c>
      <c r="D93" s="14" t="str">
        <f t="shared" si="9"/>
        <v>vis</v>
      </c>
      <c r="E93" s="25">
        <f>VLOOKUP(C93,Active!C$21:E$966,3,FALSE)</f>
        <v>-12139.186327106825</v>
      </c>
      <c r="F93" s="2" t="s">
        <v>95</v>
      </c>
      <c r="G93" s="14" t="str">
        <f t="shared" si="10"/>
        <v>29485.37</v>
      </c>
      <c r="H93" s="3">
        <f t="shared" si="11"/>
        <v>-12139.5</v>
      </c>
      <c r="I93" s="26" t="s">
        <v>127</v>
      </c>
      <c r="J93" s="27" t="s">
        <v>128</v>
      </c>
      <c r="K93" s="26">
        <v>-12139.5</v>
      </c>
      <c r="L93" s="26" t="s">
        <v>120</v>
      </c>
      <c r="M93" s="27" t="s">
        <v>101</v>
      </c>
      <c r="N93" s="27"/>
      <c r="O93" s="28" t="s">
        <v>102</v>
      </c>
      <c r="P93" s="28" t="s">
        <v>103</v>
      </c>
    </row>
    <row r="94" spans="1:16" ht="12.75" customHeight="1" thickBot="1" x14ac:dyDescent="0.25">
      <c r="A94" s="3" t="str">
        <f t="shared" si="6"/>
        <v> PZ 7.249 </v>
      </c>
      <c r="B94" s="2" t="str">
        <f t="shared" si="7"/>
        <v>I</v>
      </c>
      <c r="C94" s="3">
        <f t="shared" si="8"/>
        <v>31292.400000000001</v>
      </c>
      <c r="D94" s="14" t="str">
        <f t="shared" si="9"/>
        <v>vis</v>
      </c>
      <c r="E94" s="25">
        <f>VLOOKUP(C94,Active!C$21:E$966,3,FALSE)</f>
        <v>-9402.7048157819281</v>
      </c>
      <c r="F94" s="2" t="s">
        <v>95</v>
      </c>
      <c r="G94" s="14" t="str">
        <f t="shared" si="10"/>
        <v>31292.40</v>
      </c>
      <c r="H94" s="3">
        <f t="shared" si="11"/>
        <v>-9403</v>
      </c>
      <c r="I94" s="26" t="s">
        <v>129</v>
      </c>
      <c r="J94" s="27" t="s">
        <v>130</v>
      </c>
      <c r="K94" s="26">
        <v>-9403</v>
      </c>
      <c r="L94" s="26" t="s">
        <v>131</v>
      </c>
      <c r="M94" s="27" t="s">
        <v>101</v>
      </c>
      <c r="N94" s="27"/>
      <c r="O94" s="28" t="s">
        <v>132</v>
      </c>
      <c r="P94" s="28" t="s">
        <v>133</v>
      </c>
    </row>
    <row r="95" spans="1:16" ht="12.75" customHeight="1" thickBot="1" x14ac:dyDescent="0.25">
      <c r="A95" s="3" t="str">
        <f t="shared" si="6"/>
        <v> AC 98.3 </v>
      </c>
      <c r="B95" s="2" t="str">
        <f t="shared" si="7"/>
        <v>I</v>
      </c>
      <c r="C95" s="3">
        <f t="shared" si="8"/>
        <v>31298.35</v>
      </c>
      <c r="D95" s="14" t="str">
        <f t="shared" si="9"/>
        <v>vis</v>
      </c>
      <c r="E95" s="25">
        <f>VLOOKUP(C95,Active!C$21:E$966,3,FALSE)</f>
        <v>-9393.6944147413396</v>
      </c>
      <c r="F95" s="2" t="s">
        <v>95</v>
      </c>
      <c r="G95" s="14" t="str">
        <f t="shared" si="10"/>
        <v>31298.35</v>
      </c>
      <c r="H95" s="3">
        <f t="shared" si="11"/>
        <v>-9394</v>
      </c>
      <c r="I95" s="26" t="s">
        <v>134</v>
      </c>
      <c r="J95" s="27" t="s">
        <v>135</v>
      </c>
      <c r="K95" s="26">
        <v>-9394</v>
      </c>
      <c r="L95" s="26" t="s">
        <v>136</v>
      </c>
      <c r="M95" s="27" t="s">
        <v>101</v>
      </c>
      <c r="N95" s="27"/>
      <c r="O95" s="28" t="s">
        <v>132</v>
      </c>
      <c r="P95" s="28" t="s">
        <v>137</v>
      </c>
    </row>
    <row r="96" spans="1:16" ht="12.75" customHeight="1" thickBot="1" x14ac:dyDescent="0.25">
      <c r="A96" s="3" t="str">
        <f t="shared" si="6"/>
        <v> AC 98.3 </v>
      </c>
      <c r="B96" s="2" t="str">
        <f t="shared" si="7"/>
        <v>II</v>
      </c>
      <c r="C96" s="3">
        <f t="shared" si="8"/>
        <v>31299.33</v>
      </c>
      <c r="D96" s="14" t="str">
        <f t="shared" si="9"/>
        <v>vis</v>
      </c>
      <c r="E96" s="25">
        <f>VLOOKUP(C96,Active!C$21:E$966,3,FALSE)</f>
        <v>-9392.2103486875894</v>
      </c>
      <c r="F96" s="2" t="s">
        <v>95</v>
      </c>
      <c r="G96" s="14" t="str">
        <f t="shared" si="10"/>
        <v>31299.33</v>
      </c>
      <c r="H96" s="3">
        <f t="shared" si="11"/>
        <v>-9392.5</v>
      </c>
      <c r="I96" s="26" t="s">
        <v>138</v>
      </c>
      <c r="J96" s="27" t="s">
        <v>139</v>
      </c>
      <c r="K96" s="26">
        <v>-9392.5</v>
      </c>
      <c r="L96" s="26" t="s">
        <v>131</v>
      </c>
      <c r="M96" s="27" t="s">
        <v>101</v>
      </c>
      <c r="N96" s="27"/>
      <c r="O96" s="28" t="s">
        <v>132</v>
      </c>
      <c r="P96" s="28" t="s">
        <v>137</v>
      </c>
    </row>
    <row r="97" spans="1:16" ht="12.75" customHeight="1" thickBot="1" x14ac:dyDescent="0.25">
      <c r="A97" s="3" t="str">
        <f t="shared" si="6"/>
        <v> AC 98.3 </v>
      </c>
      <c r="B97" s="2" t="str">
        <f t="shared" si="7"/>
        <v>I</v>
      </c>
      <c r="C97" s="3">
        <f t="shared" si="8"/>
        <v>31300.33</v>
      </c>
      <c r="D97" s="14" t="str">
        <f t="shared" si="9"/>
        <v>vis</v>
      </c>
      <c r="E97" s="25">
        <f>VLOOKUP(C97,Active!C$21:E$966,3,FALSE)</f>
        <v>-9390.6959955715229</v>
      </c>
      <c r="F97" s="2" t="s">
        <v>95</v>
      </c>
      <c r="G97" s="14" t="str">
        <f t="shared" si="10"/>
        <v>31300.33</v>
      </c>
      <c r="H97" s="3">
        <f t="shared" si="11"/>
        <v>-9391</v>
      </c>
      <c r="I97" s="26" t="s">
        <v>140</v>
      </c>
      <c r="J97" s="27" t="s">
        <v>141</v>
      </c>
      <c r="K97" s="26">
        <v>-9391</v>
      </c>
      <c r="L97" s="26" t="s">
        <v>136</v>
      </c>
      <c r="M97" s="27" t="s">
        <v>101</v>
      </c>
      <c r="N97" s="27"/>
      <c r="O97" s="28" t="s">
        <v>132</v>
      </c>
      <c r="P97" s="28" t="s">
        <v>137</v>
      </c>
    </row>
    <row r="98" spans="1:16" ht="12.75" customHeight="1" thickBot="1" x14ac:dyDescent="0.25">
      <c r="A98" s="3" t="str">
        <f t="shared" si="6"/>
        <v> AC 98.3 </v>
      </c>
      <c r="B98" s="2" t="str">
        <f t="shared" si="7"/>
        <v>II</v>
      </c>
      <c r="C98" s="3">
        <f t="shared" si="8"/>
        <v>31301.33</v>
      </c>
      <c r="D98" s="14" t="str">
        <f t="shared" si="9"/>
        <v>vis</v>
      </c>
      <c r="E98" s="25">
        <f>VLOOKUP(C98,Active!C$21:E$966,3,FALSE)</f>
        <v>-9389.1816424554563</v>
      </c>
      <c r="F98" s="2" t="s">
        <v>95</v>
      </c>
      <c r="G98" s="14" t="str">
        <f t="shared" si="10"/>
        <v>31301.33</v>
      </c>
      <c r="H98" s="3">
        <f t="shared" si="11"/>
        <v>-9389.5</v>
      </c>
      <c r="I98" s="26" t="s">
        <v>142</v>
      </c>
      <c r="J98" s="27" t="s">
        <v>143</v>
      </c>
      <c r="K98" s="26">
        <v>-9389.5</v>
      </c>
      <c r="L98" s="26" t="s">
        <v>120</v>
      </c>
      <c r="M98" s="27" t="s">
        <v>101</v>
      </c>
      <c r="N98" s="27"/>
      <c r="O98" s="28" t="s">
        <v>132</v>
      </c>
      <c r="P98" s="28" t="s">
        <v>137</v>
      </c>
    </row>
    <row r="99" spans="1:16" ht="12.75" customHeight="1" thickBot="1" x14ac:dyDescent="0.25">
      <c r="A99" s="3" t="str">
        <f t="shared" si="6"/>
        <v> AC 98.3 </v>
      </c>
      <c r="B99" s="2" t="str">
        <f t="shared" si="7"/>
        <v>I</v>
      </c>
      <c r="C99" s="3">
        <f t="shared" si="8"/>
        <v>31302.34</v>
      </c>
      <c r="D99" s="14" t="str">
        <f t="shared" si="9"/>
        <v>vis</v>
      </c>
      <c r="E99" s="25">
        <f>VLOOKUP(C99,Active!C$21:E$966,3,FALSE)</f>
        <v>-9387.6521458082334</v>
      </c>
      <c r="F99" s="2" t="s">
        <v>95</v>
      </c>
      <c r="G99" s="14" t="str">
        <f t="shared" si="10"/>
        <v>31302.34</v>
      </c>
      <c r="H99" s="3">
        <f t="shared" si="11"/>
        <v>-9388</v>
      </c>
      <c r="I99" s="26" t="s">
        <v>144</v>
      </c>
      <c r="J99" s="27" t="s">
        <v>145</v>
      </c>
      <c r="K99" s="26">
        <v>-9388</v>
      </c>
      <c r="L99" s="26" t="s">
        <v>146</v>
      </c>
      <c r="M99" s="27" t="s">
        <v>101</v>
      </c>
      <c r="N99" s="27"/>
      <c r="O99" s="28" t="s">
        <v>132</v>
      </c>
      <c r="P99" s="28" t="s">
        <v>137</v>
      </c>
    </row>
    <row r="100" spans="1:16" ht="12.75" customHeight="1" thickBot="1" x14ac:dyDescent="0.25">
      <c r="A100" s="3" t="str">
        <f t="shared" si="6"/>
        <v> AC 98.3 </v>
      </c>
      <c r="B100" s="2" t="str">
        <f t="shared" si="7"/>
        <v>I</v>
      </c>
      <c r="C100" s="3">
        <f t="shared" si="8"/>
        <v>31314.2</v>
      </c>
      <c r="D100" s="14" t="str">
        <f t="shared" si="9"/>
        <v>vis</v>
      </c>
      <c r="E100" s="25">
        <f>VLOOKUP(C100,Active!C$21:E$966,3,FALSE)</f>
        <v>-9369.6919178516873</v>
      </c>
      <c r="F100" s="2" t="s">
        <v>95</v>
      </c>
      <c r="G100" s="14" t="str">
        <f t="shared" si="10"/>
        <v>31314.20</v>
      </c>
      <c r="H100" s="3">
        <f t="shared" si="11"/>
        <v>-9370</v>
      </c>
      <c r="I100" s="26" t="s">
        <v>147</v>
      </c>
      <c r="J100" s="27" t="s">
        <v>148</v>
      </c>
      <c r="K100" s="26">
        <v>-9370</v>
      </c>
      <c r="L100" s="26" t="s">
        <v>136</v>
      </c>
      <c r="M100" s="27" t="s">
        <v>101</v>
      </c>
      <c r="N100" s="27"/>
      <c r="O100" s="28" t="s">
        <v>132</v>
      </c>
      <c r="P100" s="28" t="s">
        <v>137</v>
      </c>
    </row>
    <row r="101" spans="1:16" ht="12.75" customHeight="1" thickBot="1" x14ac:dyDescent="0.25">
      <c r="A101" s="3" t="str">
        <f t="shared" si="6"/>
        <v> AC 98.3 </v>
      </c>
      <c r="B101" s="2" t="str">
        <f t="shared" si="7"/>
        <v>II</v>
      </c>
      <c r="C101" s="3">
        <f t="shared" si="8"/>
        <v>31315.200000000001</v>
      </c>
      <c r="D101" s="14" t="str">
        <f t="shared" si="9"/>
        <v>vis</v>
      </c>
      <c r="E101" s="25">
        <f>VLOOKUP(C101,Active!C$21:E$966,3,FALSE)</f>
        <v>-9368.1775647356226</v>
      </c>
      <c r="F101" s="2" t="s">
        <v>95</v>
      </c>
      <c r="G101" s="14" t="str">
        <f t="shared" si="10"/>
        <v>31315.20</v>
      </c>
      <c r="H101" s="3">
        <f t="shared" si="11"/>
        <v>-9368.5</v>
      </c>
      <c r="I101" s="26" t="s">
        <v>149</v>
      </c>
      <c r="J101" s="27" t="s">
        <v>150</v>
      </c>
      <c r="K101" s="26">
        <v>-9368.5</v>
      </c>
      <c r="L101" s="26" t="s">
        <v>120</v>
      </c>
      <c r="M101" s="27" t="s">
        <v>101</v>
      </c>
      <c r="N101" s="27"/>
      <c r="O101" s="28" t="s">
        <v>132</v>
      </c>
      <c r="P101" s="28" t="s">
        <v>137</v>
      </c>
    </row>
    <row r="102" spans="1:16" ht="12.75" customHeight="1" thickBot="1" x14ac:dyDescent="0.25">
      <c r="A102" s="3" t="str">
        <f t="shared" si="6"/>
        <v> AC 98.3 </v>
      </c>
      <c r="B102" s="2" t="str">
        <f t="shared" si="7"/>
        <v>I</v>
      </c>
      <c r="C102" s="3">
        <f t="shared" si="8"/>
        <v>31316.21</v>
      </c>
      <c r="D102" s="14" t="str">
        <f t="shared" si="9"/>
        <v>vis</v>
      </c>
      <c r="E102" s="25">
        <f>VLOOKUP(C102,Active!C$21:E$966,3,FALSE)</f>
        <v>-9366.6480680883978</v>
      </c>
      <c r="F102" s="2" t="s">
        <v>95</v>
      </c>
      <c r="G102" s="14" t="str">
        <f t="shared" si="10"/>
        <v>31316.21</v>
      </c>
      <c r="H102" s="3">
        <f t="shared" si="11"/>
        <v>-9367</v>
      </c>
      <c r="I102" s="26" t="s">
        <v>151</v>
      </c>
      <c r="J102" s="27" t="s">
        <v>152</v>
      </c>
      <c r="K102" s="26">
        <v>-9367</v>
      </c>
      <c r="L102" s="26" t="s">
        <v>146</v>
      </c>
      <c r="M102" s="27" t="s">
        <v>101</v>
      </c>
      <c r="N102" s="27"/>
      <c r="O102" s="28" t="s">
        <v>132</v>
      </c>
      <c r="P102" s="28" t="s">
        <v>137</v>
      </c>
    </row>
    <row r="103" spans="1:16" ht="12.75" customHeight="1" thickBot="1" x14ac:dyDescent="0.25">
      <c r="A103" s="3" t="str">
        <f t="shared" si="6"/>
        <v> AC 98.3 </v>
      </c>
      <c r="B103" s="2" t="str">
        <f t="shared" si="7"/>
        <v>II</v>
      </c>
      <c r="C103" s="3">
        <f t="shared" si="8"/>
        <v>31317.18</v>
      </c>
      <c r="D103" s="14" t="str">
        <f t="shared" si="9"/>
        <v>vis</v>
      </c>
      <c r="E103" s="25">
        <f>VLOOKUP(C103,Active!C$21:E$966,3,FALSE)</f>
        <v>-9365.1791455658113</v>
      </c>
      <c r="F103" s="2" t="s">
        <v>95</v>
      </c>
      <c r="G103" s="14" t="str">
        <f t="shared" si="10"/>
        <v>31317.18</v>
      </c>
      <c r="H103" s="3">
        <f t="shared" si="11"/>
        <v>-9365.5</v>
      </c>
      <c r="I103" s="26" t="s">
        <v>153</v>
      </c>
      <c r="J103" s="27" t="s">
        <v>154</v>
      </c>
      <c r="K103" s="26">
        <v>-9365.5</v>
      </c>
      <c r="L103" s="26" t="s">
        <v>120</v>
      </c>
      <c r="M103" s="27" t="s">
        <v>101</v>
      </c>
      <c r="N103" s="27"/>
      <c r="O103" s="28" t="s">
        <v>132</v>
      </c>
      <c r="P103" s="28" t="s">
        <v>137</v>
      </c>
    </row>
    <row r="104" spans="1:16" ht="12.75" customHeight="1" thickBot="1" x14ac:dyDescent="0.25">
      <c r="A104" s="3" t="str">
        <f t="shared" si="6"/>
        <v> AC 98.3 </v>
      </c>
      <c r="B104" s="2" t="str">
        <f t="shared" si="7"/>
        <v>I</v>
      </c>
      <c r="C104" s="3">
        <f t="shared" si="8"/>
        <v>31320.22</v>
      </c>
      <c r="D104" s="14" t="str">
        <f t="shared" si="9"/>
        <v>vis</v>
      </c>
      <c r="E104" s="25">
        <f>VLOOKUP(C104,Active!C$21:E$966,3,FALSE)</f>
        <v>-9360.5755120929698</v>
      </c>
      <c r="F104" s="2" t="s">
        <v>95</v>
      </c>
      <c r="G104" s="14" t="str">
        <f t="shared" si="10"/>
        <v>31320.22</v>
      </c>
      <c r="H104" s="3">
        <f t="shared" si="11"/>
        <v>-9361</v>
      </c>
      <c r="I104" s="26" t="s">
        <v>155</v>
      </c>
      <c r="J104" s="27" t="s">
        <v>156</v>
      </c>
      <c r="K104" s="26">
        <v>-9361</v>
      </c>
      <c r="L104" s="26" t="s">
        <v>157</v>
      </c>
      <c r="M104" s="27" t="s">
        <v>101</v>
      </c>
      <c r="N104" s="27"/>
      <c r="O104" s="28" t="s">
        <v>132</v>
      </c>
      <c r="P104" s="28" t="s">
        <v>137</v>
      </c>
    </row>
    <row r="105" spans="1:16" ht="12.75" customHeight="1" thickBot="1" x14ac:dyDescent="0.25">
      <c r="A105" s="3" t="str">
        <f t="shared" si="6"/>
        <v> AC 98.3 </v>
      </c>
      <c r="B105" s="2" t="str">
        <f t="shared" si="7"/>
        <v>II</v>
      </c>
      <c r="C105" s="3">
        <f t="shared" si="8"/>
        <v>31321.19</v>
      </c>
      <c r="D105" s="14" t="str">
        <f t="shared" si="9"/>
        <v>vis</v>
      </c>
      <c r="E105" s="25">
        <f>VLOOKUP(C105,Active!C$21:E$966,3,FALSE)</f>
        <v>-9359.1065895703887</v>
      </c>
      <c r="F105" s="2" t="s">
        <v>95</v>
      </c>
      <c r="G105" s="14" t="str">
        <f t="shared" si="10"/>
        <v>31321.19</v>
      </c>
      <c r="H105" s="3">
        <f t="shared" si="11"/>
        <v>-9359.5</v>
      </c>
      <c r="I105" s="26" t="s">
        <v>158</v>
      </c>
      <c r="J105" s="27" t="s">
        <v>159</v>
      </c>
      <c r="K105" s="26">
        <v>-9359.5</v>
      </c>
      <c r="L105" s="26" t="s">
        <v>160</v>
      </c>
      <c r="M105" s="27" t="s">
        <v>101</v>
      </c>
      <c r="N105" s="27"/>
      <c r="O105" s="28" t="s">
        <v>132</v>
      </c>
      <c r="P105" s="28" t="s">
        <v>137</v>
      </c>
    </row>
    <row r="106" spans="1:16" ht="12.75" customHeight="1" thickBot="1" x14ac:dyDescent="0.25">
      <c r="A106" s="3" t="str">
        <f t="shared" si="6"/>
        <v> AC 98.3 </v>
      </c>
      <c r="B106" s="2" t="str">
        <f t="shared" si="7"/>
        <v>I</v>
      </c>
      <c r="C106" s="3">
        <f t="shared" si="8"/>
        <v>31322.18</v>
      </c>
      <c r="D106" s="14" t="str">
        <f t="shared" si="9"/>
        <v>vis</v>
      </c>
      <c r="E106" s="25">
        <f>VLOOKUP(C106,Active!C$21:E$966,3,FALSE)</f>
        <v>-9357.6073799854821</v>
      </c>
      <c r="F106" s="2" t="s">
        <v>95</v>
      </c>
      <c r="G106" s="14" t="str">
        <f t="shared" si="10"/>
        <v>31322.18</v>
      </c>
      <c r="H106" s="3">
        <f t="shared" si="11"/>
        <v>-9358</v>
      </c>
      <c r="I106" s="26" t="s">
        <v>161</v>
      </c>
      <c r="J106" s="27" t="s">
        <v>162</v>
      </c>
      <c r="K106" s="26">
        <v>-9358</v>
      </c>
      <c r="L106" s="26" t="s">
        <v>160</v>
      </c>
      <c r="M106" s="27" t="s">
        <v>101</v>
      </c>
      <c r="N106" s="27"/>
      <c r="O106" s="28" t="s">
        <v>132</v>
      </c>
      <c r="P106" s="28" t="s">
        <v>137</v>
      </c>
    </row>
    <row r="107" spans="1:16" ht="12.75" customHeight="1" thickBot="1" x14ac:dyDescent="0.25">
      <c r="A107" s="3" t="str">
        <f t="shared" si="6"/>
        <v> AC 98.3 </v>
      </c>
      <c r="B107" s="2" t="str">
        <f t="shared" si="7"/>
        <v>II</v>
      </c>
      <c r="C107" s="3">
        <f t="shared" si="8"/>
        <v>31323.14</v>
      </c>
      <c r="D107" s="14" t="str">
        <f t="shared" si="9"/>
        <v>vis</v>
      </c>
      <c r="E107" s="25">
        <f>VLOOKUP(C107,Active!C$21:E$966,3,FALSE)</f>
        <v>-9356.1536009940592</v>
      </c>
      <c r="F107" s="2" t="s">
        <v>95</v>
      </c>
      <c r="G107" s="14" t="str">
        <f t="shared" si="10"/>
        <v>31323.14</v>
      </c>
      <c r="H107" s="3">
        <f t="shared" si="11"/>
        <v>-9356.5</v>
      </c>
      <c r="I107" s="26" t="s">
        <v>163</v>
      </c>
      <c r="J107" s="27" t="s">
        <v>164</v>
      </c>
      <c r="K107" s="26">
        <v>-9356.5</v>
      </c>
      <c r="L107" s="26" t="s">
        <v>146</v>
      </c>
      <c r="M107" s="27" t="s">
        <v>101</v>
      </c>
      <c r="N107" s="27"/>
      <c r="O107" s="28" t="s">
        <v>132</v>
      </c>
      <c r="P107" s="28" t="s">
        <v>137</v>
      </c>
    </row>
    <row r="108" spans="1:16" ht="12.75" customHeight="1" thickBot="1" x14ac:dyDescent="0.25">
      <c r="A108" s="3" t="str">
        <f t="shared" si="6"/>
        <v> AC 98.3 </v>
      </c>
      <c r="B108" s="2" t="str">
        <f t="shared" si="7"/>
        <v>II</v>
      </c>
      <c r="C108" s="3">
        <f t="shared" si="8"/>
        <v>31346.22</v>
      </c>
      <c r="D108" s="14" t="str">
        <f t="shared" si="9"/>
        <v>vis</v>
      </c>
      <c r="E108" s="25">
        <f>VLOOKUP(C108,Active!C$21:E$966,3,FALSE)</f>
        <v>-9321.202331075252</v>
      </c>
      <c r="F108" s="2" t="s">
        <v>95</v>
      </c>
      <c r="G108" s="14" t="str">
        <f t="shared" si="10"/>
        <v>31346.22</v>
      </c>
      <c r="H108" s="3">
        <f t="shared" si="11"/>
        <v>-9321.5</v>
      </c>
      <c r="I108" s="26" t="s">
        <v>165</v>
      </c>
      <c r="J108" s="27" t="s">
        <v>166</v>
      </c>
      <c r="K108" s="26">
        <v>-9321.5</v>
      </c>
      <c r="L108" s="26" t="s">
        <v>136</v>
      </c>
      <c r="M108" s="27" t="s">
        <v>101</v>
      </c>
      <c r="N108" s="27"/>
      <c r="O108" s="28" t="s">
        <v>132</v>
      </c>
      <c r="P108" s="28" t="s">
        <v>137</v>
      </c>
    </row>
    <row r="109" spans="1:16" ht="12.75" customHeight="1" thickBot="1" x14ac:dyDescent="0.25">
      <c r="A109" s="3" t="str">
        <f t="shared" si="6"/>
        <v> AC 98.3 </v>
      </c>
      <c r="B109" s="2" t="str">
        <f t="shared" si="7"/>
        <v>I</v>
      </c>
      <c r="C109" s="3">
        <f t="shared" si="8"/>
        <v>31347.25</v>
      </c>
      <c r="D109" s="14" t="str">
        <f t="shared" si="9"/>
        <v>vis</v>
      </c>
      <c r="E109" s="25">
        <f>VLOOKUP(C109,Active!C$21:E$966,3,FALSE)</f>
        <v>-9319.6425473657055</v>
      </c>
      <c r="F109" s="2" t="s">
        <v>95</v>
      </c>
      <c r="G109" s="14" t="str">
        <f t="shared" si="10"/>
        <v>31347.25</v>
      </c>
      <c r="H109" s="3">
        <f t="shared" si="11"/>
        <v>-9320</v>
      </c>
      <c r="I109" s="26" t="s">
        <v>167</v>
      </c>
      <c r="J109" s="27" t="s">
        <v>168</v>
      </c>
      <c r="K109" s="26">
        <v>-9320</v>
      </c>
      <c r="L109" s="26" t="s">
        <v>169</v>
      </c>
      <c r="M109" s="27" t="s">
        <v>101</v>
      </c>
      <c r="N109" s="27"/>
      <c r="O109" s="28" t="s">
        <v>132</v>
      </c>
      <c r="P109" s="28" t="s">
        <v>137</v>
      </c>
    </row>
    <row r="110" spans="1:16" ht="12.75" customHeight="1" thickBot="1" x14ac:dyDescent="0.25">
      <c r="A110" s="3" t="str">
        <f t="shared" si="6"/>
        <v> HABZ 25 </v>
      </c>
      <c r="B110" s="2" t="str">
        <f t="shared" si="7"/>
        <v>II</v>
      </c>
      <c r="C110" s="3">
        <f t="shared" si="8"/>
        <v>36818.338000000003</v>
      </c>
      <c r="D110" s="14" t="str">
        <f t="shared" si="9"/>
        <v>vis</v>
      </c>
      <c r="E110" s="25">
        <f>VLOOKUP(C110,Active!C$21:E$966,3,FALSE)</f>
        <v>-1034.4833862939449</v>
      </c>
      <c r="F110" s="2" t="s">
        <v>95</v>
      </c>
      <c r="G110" s="14" t="str">
        <f t="shared" si="10"/>
        <v>36818.338</v>
      </c>
      <c r="H110" s="3">
        <f t="shared" si="11"/>
        <v>-1034.5</v>
      </c>
      <c r="I110" s="26" t="s">
        <v>170</v>
      </c>
      <c r="J110" s="27" t="s">
        <v>171</v>
      </c>
      <c r="K110" s="26">
        <v>-1034.5</v>
      </c>
      <c r="L110" s="26" t="s">
        <v>172</v>
      </c>
      <c r="M110" s="27" t="s">
        <v>101</v>
      </c>
      <c r="N110" s="27"/>
      <c r="O110" s="28" t="s">
        <v>173</v>
      </c>
      <c r="P110" s="28" t="s">
        <v>174</v>
      </c>
    </row>
    <row r="111" spans="1:16" ht="12.75" customHeight="1" thickBot="1" x14ac:dyDescent="0.25">
      <c r="A111" s="3" t="str">
        <f t="shared" si="6"/>
        <v> HABZ 25 </v>
      </c>
      <c r="B111" s="2" t="str">
        <f t="shared" si="7"/>
        <v>I</v>
      </c>
      <c r="C111" s="3">
        <f t="shared" si="8"/>
        <v>36842.428</v>
      </c>
      <c r="D111" s="14" t="str">
        <f t="shared" si="9"/>
        <v>vis</v>
      </c>
      <c r="E111" s="25">
        <f>VLOOKUP(C111,Active!C$21:E$966,3,FALSE)</f>
        <v>-998.00261972791816</v>
      </c>
      <c r="F111" s="2" t="s">
        <v>95</v>
      </c>
      <c r="G111" s="14" t="str">
        <f t="shared" si="10"/>
        <v>36842.428</v>
      </c>
      <c r="H111" s="3">
        <f t="shared" si="11"/>
        <v>-998</v>
      </c>
      <c r="I111" s="26" t="s">
        <v>175</v>
      </c>
      <c r="J111" s="27" t="s">
        <v>176</v>
      </c>
      <c r="K111" s="26">
        <v>-998</v>
      </c>
      <c r="L111" s="26" t="s">
        <v>177</v>
      </c>
      <c r="M111" s="27" t="s">
        <v>101</v>
      </c>
      <c r="N111" s="27"/>
      <c r="O111" s="28" t="s">
        <v>173</v>
      </c>
      <c r="P111" s="28" t="s">
        <v>174</v>
      </c>
    </row>
    <row r="112" spans="1:16" ht="12.75" customHeight="1" thickBot="1" x14ac:dyDescent="0.25">
      <c r="A112" s="3" t="str">
        <f t="shared" si="6"/>
        <v> HABZ 25 </v>
      </c>
      <c r="B112" s="2" t="str">
        <f t="shared" si="7"/>
        <v>II</v>
      </c>
      <c r="C112" s="3">
        <f t="shared" si="8"/>
        <v>36894.285000000003</v>
      </c>
      <c r="D112" s="14" t="str">
        <f t="shared" si="9"/>
        <v>vis</v>
      </c>
      <c r="E112" s="25">
        <f>VLOOKUP(C112,Active!C$21:E$966,3,FALSE)</f>
        <v>-919.47281018807382</v>
      </c>
      <c r="F112" s="2" t="s">
        <v>95</v>
      </c>
      <c r="G112" s="14" t="str">
        <f t="shared" si="10"/>
        <v>36894.285</v>
      </c>
      <c r="H112" s="3">
        <f t="shared" si="11"/>
        <v>-919.5</v>
      </c>
      <c r="I112" s="26" t="s">
        <v>178</v>
      </c>
      <c r="J112" s="27" t="s">
        <v>179</v>
      </c>
      <c r="K112" s="26">
        <v>-919.5</v>
      </c>
      <c r="L112" s="26" t="s">
        <v>180</v>
      </c>
      <c r="M112" s="27" t="s">
        <v>101</v>
      </c>
      <c r="N112" s="27"/>
      <c r="O112" s="28" t="s">
        <v>173</v>
      </c>
      <c r="P112" s="28" t="s">
        <v>174</v>
      </c>
    </row>
    <row r="113" spans="1:16" ht="12.75" customHeight="1" thickBot="1" x14ac:dyDescent="0.25">
      <c r="A113" s="3" t="str">
        <f t="shared" si="6"/>
        <v> PZP 1.139 </v>
      </c>
      <c r="B113" s="2" t="str">
        <f t="shared" si="7"/>
        <v>I</v>
      </c>
      <c r="C113" s="3">
        <f t="shared" si="8"/>
        <v>37130.351999999999</v>
      </c>
      <c r="D113" s="14" t="str">
        <f t="shared" si="9"/>
        <v>vis</v>
      </c>
      <c r="E113" s="25">
        <f>VLOOKUP(C113,Active!C$21:E$966,3,FALSE)</f>
        <v>-561.98401313770864</v>
      </c>
      <c r="F113" s="2" t="s">
        <v>95</v>
      </c>
      <c r="G113" s="14" t="str">
        <f t="shared" si="10"/>
        <v>37130.352</v>
      </c>
      <c r="H113" s="3">
        <f t="shared" si="11"/>
        <v>-562</v>
      </c>
      <c r="I113" s="26" t="s">
        <v>181</v>
      </c>
      <c r="J113" s="27" t="s">
        <v>182</v>
      </c>
      <c r="K113" s="26">
        <v>-562</v>
      </c>
      <c r="L113" s="26" t="s">
        <v>172</v>
      </c>
      <c r="M113" s="27" t="s">
        <v>183</v>
      </c>
      <c r="N113" s="27"/>
      <c r="O113" s="28" t="s">
        <v>184</v>
      </c>
      <c r="P113" s="28" t="s">
        <v>185</v>
      </c>
    </row>
    <row r="114" spans="1:16" ht="12.75" customHeight="1" thickBot="1" x14ac:dyDescent="0.25">
      <c r="A114" s="3" t="str">
        <f t="shared" si="6"/>
        <v> PZP 1.139 </v>
      </c>
      <c r="B114" s="2" t="str">
        <f t="shared" si="7"/>
        <v>I</v>
      </c>
      <c r="C114" s="3">
        <f t="shared" si="8"/>
        <v>37134.375</v>
      </c>
      <c r="D114" s="14" t="str">
        <f t="shared" si="9"/>
        <v>vis</v>
      </c>
      <c r="E114" s="25">
        <f>VLOOKUP(C114,Active!C$21:E$966,3,FALSE)</f>
        <v>-555.89177055177322</v>
      </c>
      <c r="F114" s="2" t="s">
        <v>95</v>
      </c>
      <c r="G114" s="14" t="str">
        <f t="shared" si="10"/>
        <v>37134.375</v>
      </c>
      <c r="H114" s="3">
        <f t="shared" si="11"/>
        <v>-556</v>
      </c>
      <c r="I114" s="26" t="s">
        <v>186</v>
      </c>
      <c r="J114" s="27" t="s">
        <v>187</v>
      </c>
      <c r="K114" s="26">
        <v>-556</v>
      </c>
      <c r="L114" s="26" t="s">
        <v>188</v>
      </c>
      <c r="M114" s="27" t="s">
        <v>183</v>
      </c>
      <c r="N114" s="27"/>
      <c r="O114" s="28" t="s">
        <v>184</v>
      </c>
      <c r="P114" s="28" t="s">
        <v>185</v>
      </c>
    </row>
    <row r="115" spans="1:16" ht="12.75" customHeight="1" thickBot="1" x14ac:dyDescent="0.25">
      <c r="A115" s="3" t="str">
        <f t="shared" si="6"/>
        <v> AC 217.12 </v>
      </c>
      <c r="B115" s="2" t="str">
        <f t="shared" si="7"/>
        <v>I</v>
      </c>
      <c r="C115" s="3">
        <f t="shared" si="8"/>
        <v>37149.481</v>
      </c>
      <c r="D115" s="14" t="str">
        <f t="shared" si="9"/>
        <v>vis</v>
      </c>
      <c r="E115" s="25">
        <f>VLOOKUP(C115,Active!C$21:E$966,3,FALSE)</f>
        <v>-533.01595238047935</v>
      </c>
      <c r="F115" s="2" t="s">
        <v>95</v>
      </c>
      <c r="G115" s="14" t="str">
        <f t="shared" si="10"/>
        <v>37149.481</v>
      </c>
      <c r="H115" s="3">
        <f t="shared" si="11"/>
        <v>-533</v>
      </c>
      <c r="I115" s="26" t="s">
        <v>189</v>
      </c>
      <c r="J115" s="27" t="s">
        <v>190</v>
      </c>
      <c r="K115" s="26">
        <v>-533</v>
      </c>
      <c r="L115" s="26" t="s">
        <v>191</v>
      </c>
      <c r="M115" s="27" t="s">
        <v>183</v>
      </c>
      <c r="N115" s="27"/>
      <c r="O115" s="28" t="s">
        <v>184</v>
      </c>
      <c r="P115" s="28" t="s">
        <v>192</v>
      </c>
    </row>
    <row r="116" spans="1:16" ht="12.75" customHeight="1" thickBot="1" x14ac:dyDescent="0.25">
      <c r="A116" s="3" t="str">
        <f t="shared" si="6"/>
        <v> PZP 1.139 </v>
      </c>
      <c r="B116" s="2" t="str">
        <f t="shared" si="7"/>
        <v>II</v>
      </c>
      <c r="C116" s="3">
        <f t="shared" si="8"/>
        <v>37158.410000000003</v>
      </c>
      <c r="D116" s="14" t="str">
        <f t="shared" si="9"/>
        <v>vis</v>
      </c>
      <c r="E116" s="25">
        <f>VLOOKUP(C116,Active!C$21:E$966,3,FALSE)</f>
        <v>-519.49429340711959</v>
      </c>
      <c r="F116" s="2" t="s">
        <v>95</v>
      </c>
      <c r="G116" s="14" t="str">
        <f t="shared" si="10"/>
        <v>37158.410</v>
      </c>
      <c r="H116" s="3">
        <f t="shared" si="11"/>
        <v>-519.5</v>
      </c>
      <c r="I116" s="26" t="s">
        <v>193</v>
      </c>
      <c r="J116" s="27" t="s">
        <v>194</v>
      </c>
      <c r="K116" s="26">
        <v>-519.5</v>
      </c>
      <c r="L116" s="26" t="s">
        <v>195</v>
      </c>
      <c r="M116" s="27" t="s">
        <v>183</v>
      </c>
      <c r="N116" s="27"/>
      <c r="O116" s="28" t="s">
        <v>184</v>
      </c>
      <c r="P116" s="28" t="s">
        <v>185</v>
      </c>
    </row>
    <row r="117" spans="1:16" ht="12.75" customHeight="1" thickBot="1" x14ac:dyDescent="0.25">
      <c r="A117" s="3" t="str">
        <f t="shared" si="6"/>
        <v> PZP 1.139 </v>
      </c>
      <c r="B117" s="2" t="str">
        <f t="shared" si="7"/>
        <v>I</v>
      </c>
      <c r="C117" s="3">
        <f t="shared" si="8"/>
        <v>37159.394999999997</v>
      </c>
      <c r="D117" s="14" t="str">
        <f t="shared" si="9"/>
        <v>vis</v>
      </c>
      <c r="E117" s="25">
        <f>VLOOKUP(C117,Active!C$21:E$966,3,FALSE)</f>
        <v>-518.00265558780472</v>
      </c>
      <c r="F117" s="2" t="s">
        <v>95</v>
      </c>
      <c r="G117" s="14" t="str">
        <f t="shared" si="10"/>
        <v>37159.395</v>
      </c>
      <c r="H117" s="3">
        <f t="shared" si="11"/>
        <v>-518</v>
      </c>
      <c r="I117" s="26" t="s">
        <v>196</v>
      </c>
      <c r="J117" s="27" t="s">
        <v>197</v>
      </c>
      <c r="K117" s="26">
        <v>-518</v>
      </c>
      <c r="L117" s="26" t="s">
        <v>177</v>
      </c>
      <c r="M117" s="27" t="s">
        <v>183</v>
      </c>
      <c r="N117" s="27"/>
      <c r="O117" s="28" t="s">
        <v>184</v>
      </c>
      <c r="P117" s="28" t="s">
        <v>185</v>
      </c>
    </row>
    <row r="118" spans="1:16" ht="12.75" customHeight="1" thickBot="1" x14ac:dyDescent="0.25">
      <c r="A118" s="3" t="str">
        <f t="shared" si="6"/>
        <v> PZP 1.139 </v>
      </c>
      <c r="B118" s="2" t="str">
        <f t="shared" si="7"/>
        <v>I</v>
      </c>
      <c r="C118" s="3">
        <f t="shared" si="8"/>
        <v>37161.351999999999</v>
      </c>
      <c r="D118" s="14" t="str">
        <f t="shared" si="9"/>
        <v>vis</v>
      </c>
      <c r="E118" s="25">
        <f>VLOOKUP(C118,Active!C$21:E$966,3,FALSE)</f>
        <v>-515.0390665396601</v>
      </c>
      <c r="F118" s="2" t="s">
        <v>95</v>
      </c>
      <c r="G118" s="14" t="str">
        <f t="shared" si="10"/>
        <v>37161.352</v>
      </c>
      <c r="H118" s="3">
        <f t="shared" si="11"/>
        <v>-515</v>
      </c>
      <c r="I118" s="26" t="s">
        <v>198</v>
      </c>
      <c r="J118" s="27" t="s">
        <v>199</v>
      </c>
      <c r="K118" s="26">
        <v>-515</v>
      </c>
      <c r="L118" s="26" t="s">
        <v>200</v>
      </c>
      <c r="M118" s="27" t="s">
        <v>183</v>
      </c>
      <c r="N118" s="27"/>
      <c r="O118" s="28" t="s">
        <v>184</v>
      </c>
      <c r="P118" s="28" t="s">
        <v>185</v>
      </c>
    </row>
    <row r="119" spans="1:16" ht="12.75" customHeight="1" thickBot="1" x14ac:dyDescent="0.25">
      <c r="A119" s="3" t="str">
        <f t="shared" si="6"/>
        <v> PZP 1.139 </v>
      </c>
      <c r="B119" s="2" t="str">
        <f t="shared" si="7"/>
        <v>II</v>
      </c>
      <c r="C119" s="3">
        <f t="shared" si="8"/>
        <v>37164.379999999997</v>
      </c>
      <c r="D119" s="14" t="str">
        <f t="shared" si="9"/>
        <v>vis</v>
      </c>
      <c r="E119" s="25">
        <f>VLOOKUP(C119,Active!C$21:E$966,3,FALSE)</f>
        <v>-510.45360530421436</v>
      </c>
      <c r="F119" s="2" t="s">
        <v>95</v>
      </c>
      <c r="G119" s="14" t="str">
        <f t="shared" si="10"/>
        <v>37164.38</v>
      </c>
      <c r="H119" s="3">
        <f t="shared" si="11"/>
        <v>-510.5</v>
      </c>
      <c r="I119" s="26" t="s">
        <v>201</v>
      </c>
      <c r="J119" s="27" t="s">
        <v>202</v>
      </c>
      <c r="K119" s="26">
        <v>-510.5</v>
      </c>
      <c r="L119" s="26" t="s">
        <v>203</v>
      </c>
      <c r="M119" s="27" t="s">
        <v>183</v>
      </c>
      <c r="N119" s="27"/>
      <c r="O119" s="28" t="s">
        <v>184</v>
      </c>
      <c r="P119" s="28" t="s">
        <v>185</v>
      </c>
    </row>
    <row r="120" spans="1:16" ht="12.75" customHeight="1" thickBot="1" x14ac:dyDescent="0.25">
      <c r="A120" s="3" t="str">
        <f t="shared" si="6"/>
        <v> PZP 1.139 </v>
      </c>
      <c r="B120" s="2" t="str">
        <f t="shared" si="7"/>
        <v>I</v>
      </c>
      <c r="C120" s="3">
        <f t="shared" si="8"/>
        <v>37167.321000000004</v>
      </c>
      <c r="D120" s="14" t="str">
        <f t="shared" si="9"/>
        <v>vis</v>
      </c>
      <c r="E120" s="25">
        <f>VLOOKUP(C120,Active!C$21:E$966,3,FALSE)</f>
        <v>-505.9998927898547</v>
      </c>
      <c r="F120" s="2" t="s">
        <v>95</v>
      </c>
      <c r="G120" s="14" t="str">
        <f t="shared" si="10"/>
        <v>37167.321</v>
      </c>
      <c r="H120" s="3">
        <f t="shared" si="11"/>
        <v>-506</v>
      </c>
      <c r="I120" s="26" t="s">
        <v>204</v>
      </c>
      <c r="J120" s="27" t="s">
        <v>205</v>
      </c>
      <c r="K120" s="26">
        <v>-506</v>
      </c>
      <c r="L120" s="26" t="s">
        <v>206</v>
      </c>
      <c r="M120" s="27" t="s">
        <v>183</v>
      </c>
      <c r="N120" s="27"/>
      <c r="O120" s="28" t="s">
        <v>184</v>
      </c>
      <c r="P120" s="28" t="s">
        <v>185</v>
      </c>
    </row>
    <row r="121" spans="1:16" ht="12.75" customHeight="1" thickBot="1" x14ac:dyDescent="0.25">
      <c r="A121" s="3" t="str">
        <f t="shared" si="6"/>
        <v> PZP 1.139 </v>
      </c>
      <c r="B121" s="2" t="str">
        <f t="shared" si="7"/>
        <v>I</v>
      </c>
      <c r="C121" s="3">
        <f t="shared" si="8"/>
        <v>37169.29</v>
      </c>
      <c r="D121" s="14" t="str">
        <f t="shared" si="9"/>
        <v>vis</v>
      </c>
      <c r="E121" s="25">
        <f>VLOOKUP(C121,Active!C$21:E$966,3,FALSE)</f>
        <v>-503.01813150432463</v>
      </c>
      <c r="F121" s="2" t="s">
        <v>95</v>
      </c>
      <c r="G121" s="14" t="str">
        <f t="shared" si="10"/>
        <v>37169.290</v>
      </c>
      <c r="H121" s="3">
        <f t="shared" si="11"/>
        <v>-503</v>
      </c>
      <c r="I121" s="26" t="s">
        <v>207</v>
      </c>
      <c r="J121" s="27" t="s">
        <v>208</v>
      </c>
      <c r="K121" s="26">
        <v>-503</v>
      </c>
      <c r="L121" s="26" t="s">
        <v>209</v>
      </c>
      <c r="M121" s="27" t="s">
        <v>183</v>
      </c>
      <c r="N121" s="27"/>
      <c r="O121" s="28" t="s">
        <v>184</v>
      </c>
      <c r="P121" s="28" t="s">
        <v>185</v>
      </c>
    </row>
    <row r="122" spans="1:16" ht="12.75" customHeight="1" thickBot="1" x14ac:dyDescent="0.25">
      <c r="A122" s="3" t="str">
        <f t="shared" si="6"/>
        <v> HABZ 25 </v>
      </c>
      <c r="B122" s="2" t="str">
        <f t="shared" si="7"/>
        <v>I</v>
      </c>
      <c r="C122" s="3">
        <f t="shared" si="8"/>
        <v>37192.417000000001</v>
      </c>
      <c r="D122" s="14" t="str">
        <f t="shared" si="9"/>
        <v>vis</v>
      </c>
      <c r="E122" s="25">
        <f>VLOOKUP(C122,Active!C$21:E$966,3,FALSE)</f>
        <v>-467.9956869890637</v>
      </c>
      <c r="F122" s="2" t="s">
        <v>95</v>
      </c>
      <c r="G122" s="14" t="str">
        <f t="shared" si="10"/>
        <v>37192.417</v>
      </c>
      <c r="H122" s="3">
        <f t="shared" si="11"/>
        <v>-468</v>
      </c>
      <c r="I122" s="26" t="s">
        <v>210</v>
      </c>
      <c r="J122" s="27" t="s">
        <v>211</v>
      </c>
      <c r="K122" s="26">
        <v>-468</v>
      </c>
      <c r="L122" s="26" t="s">
        <v>212</v>
      </c>
      <c r="M122" s="27" t="s">
        <v>101</v>
      </c>
      <c r="N122" s="27"/>
      <c r="O122" s="28" t="s">
        <v>173</v>
      </c>
      <c r="P122" s="28" t="s">
        <v>174</v>
      </c>
    </row>
    <row r="123" spans="1:16" ht="12.75" customHeight="1" thickBot="1" x14ac:dyDescent="0.25">
      <c r="A123" s="3" t="str">
        <f t="shared" si="6"/>
        <v> PZP 1.139 </v>
      </c>
      <c r="B123" s="2" t="str">
        <f t="shared" si="7"/>
        <v>II</v>
      </c>
      <c r="C123" s="3">
        <f t="shared" si="8"/>
        <v>37193.377999999997</v>
      </c>
      <c r="D123" s="14" t="str">
        <f t="shared" si="9"/>
        <v>vis</v>
      </c>
      <c r="E123" s="25">
        <f>VLOOKUP(C123,Active!C$21:E$966,3,FALSE)</f>
        <v>-466.5403936445307</v>
      </c>
      <c r="F123" s="2" t="s">
        <v>95</v>
      </c>
      <c r="G123" s="14" t="str">
        <f t="shared" si="10"/>
        <v>37193.378</v>
      </c>
      <c r="H123" s="3">
        <f t="shared" si="11"/>
        <v>-466.5</v>
      </c>
      <c r="I123" s="26" t="s">
        <v>213</v>
      </c>
      <c r="J123" s="27" t="s">
        <v>214</v>
      </c>
      <c r="K123" s="26">
        <v>-466.5</v>
      </c>
      <c r="L123" s="26" t="s">
        <v>215</v>
      </c>
      <c r="M123" s="27" t="s">
        <v>183</v>
      </c>
      <c r="N123" s="27"/>
      <c r="O123" s="28" t="s">
        <v>184</v>
      </c>
      <c r="P123" s="28" t="s">
        <v>185</v>
      </c>
    </row>
    <row r="124" spans="1:16" ht="12.75" customHeight="1" thickBot="1" x14ac:dyDescent="0.25">
      <c r="A124" s="3" t="str">
        <f t="shared" si="6"/>
        <v> PZP 1.139 </v>
      </c>
      <c r="B124" s="2" t="str">
        <f t="shared" si="7"/>
        <v>II</v>
      </c>
      <c r="C124" s="3">
        <f t="shared" si="8"/>
        <v>37195.355000000003</v>
      </c>
      <c r="D124" s="14" t="str">
        <f t="shared" si="9"/>
        <v>vis</v>
      </c>
      <c r="E124" s="25">
        <f>VLOOKUP(C124,Active!C$21:E$966,3,FALSE)</f>
        <v>-463.54651753405864</v>
      </c>
      <c r="F124" s="2" t="s">
        <v>95</v>
      </c>
      <c r="G124" s="14" t="str">
        <f t="shared" si="10"/>
        <v>37195.355</v>
      </c>
      <c r="H124" s="3">
        <f t="shared" si="11"/>
        <v>-463.5</v>
      </c>
      <c r="I124" s="26" t="s">
        <v>216</v>
      </c>
      <c r="J124" s="27" t="s">
        <v>217</v>
      </c>
      <c r="K124" s="26">
        <v>-463.5</v>
      </c>
      <c r="L124" s="26" t="s">
        <v>218</v>
      </c>
      <c r="M124" s="27" t="s">
        <v>183</v>
      </c>
      <c r="N124" s="27"/>
      <c r="O124" s="28" t="s">
        <v>184</v>
      </c>
      <c r="P124" s="28" t="s">
        <v>185</v>
      </c>
    </row>
    <row r="125" spans="1:16" ht="12.75" customHeight="1" thickBot="1" x14ac:dyDescent="0.25">
      <c r="A125" s="3" t="str">
        <f t="shared" si="6"/>
        <v> PZP 1.139 </v>
      </c>
      <c r="B125" s="2" t="str">
        <f t="shared" si="7"/>
        <v>II</v>
      </c>
      <c r="C125" s="3">
        <f t="shared" si="8"/>
        <v>37197.334999999999</v>
      </c>
      <c r="D125" s="14" t="str">
        <f t="shared" si="9"/>
        <v>vis</v>
      </c>
      <c r="E125" s="25">
        <f>VLOOKUP(C125,Active!C$21:E$966,3,FALSE)</f>
        <v>-460.54809836425397</v>
      </c>
      <c r="F125" s="2" t="s">
        <v>95</v>
      </c>
      <c r="G125" s="14" t="str">
        <f t="shared" si="10"/>
        <v>37197.335</v>
      </c>
      <c r="H125" s="3">
        <f t="shared" si="11"/>
        <v>-460.5</v>
      </c>
      <c r="I125" s="26" t="s">
        <v>219</v>
      </c>
      <c r="J125" s="27" t="s">
        <v>220</v>
      </c>
      <c r="K125" s="26">
        <v>-460.5</v>
      </c>
      <c r="L125" s="26" t="s">
        <v>221</v>
      </c>
      <c r="M125" s="27" t="s">
        <v>183</v>
      </c>
      <c r="N125" s="27"/>
      <c r="O125" s="28" t="s">
        <v>184</v>
      </c>
      <c r="P125" s="28" t="s">
        <v>185</v>
      </c>
    </row>
    <row r="126" spans="1:16" ht="12.75" customHeight="1" thickBot="1" x14ac:dyDescent="0.25">
      <c r="A126" s="3" t="str">
        <f t="shared" si="6"/>
        <v> PZP 1.139 </v>
      </c>
      <c r="B126" s="2" t="str">
        <f t="shared" si="7"/>
        <v>I</v>
      </c>
      <c r="C126" s="3">
        <f t="shared" si="8"/>
        <v>37198.35</v>
      </c>
      <c r="D126" s="14" t="str">
        <f t="shared" si="9"/>
        <v>vis</v>
      </c>
      <c r="E126" s="25">
        <f>VLOOKUP(C126,Active!C$21:E$966,3,FALSE)</f>
        <v>-459.01102995144777</v>
      </c>
      <c r="F126" s="2" t="s">
        <v>95</v>
      </c>
      <c r="G126" s="14" t="str">
        <f t="shared" si="10"/>
        <v>37198.35</v>
      </c>
      <c r="H126" s="3">
        <f t="shared" si="11"/>
        <v>-459</v>
      </c>
      <c r="I126" s="26" t="s">
        <v>222</v>
      </c>
      <c r="J126" s="27" t="s">
        <v>223</v>
      </c>
      <c r="K126" s="26">
        <v>-459</v>
      </c>
      <c r="L126" s="26" t="s">
        <v>224</v>
      </c>
      <c r="M126" s="27" t="s">
        <v>183</v>
      </c>
      <c r="N126" s="27"/>
      <c r="O126" s="28" t="s">
        <v>184</v>
      </c>
      <c r="P126" s="28" t="s">
        <v>185</v>
      </c>
    </row>
    <row r="127" spans="1:16" ht="12.75" customHeight="1" thickBot="1" x14ac:dyDescent="0.25">
      <c r="A127" s="3" t="str">
        <f t="shared" si="6"/>
        <v> PZP 1.139 </v>
      </c>
      <c r="B127" s="2" t="str">
        <f t="shared" si="7"/>
        <v>I</v>
      </c>
      <c r="C127" s="3">
        <f t="shared" si="8"/>
        <v>37204.298999999999</v>
      </c>
      <c r="D127" s="14" t="str">
        <f t="shared" si="9"/>
        <v>vis</v>
      </c>
      <c r="E127" s="25">
        <f>VLOOKUP(C127,Active!C$21:E$966,3,FALSE)</f>
        <v>-450.00214326396986</v>
      </c>
      <c r="F127" s="2" t="s">
        <v>95</v>
      </c>
      <c r="G127" s="14" t="str">
        <f t="shared" si="10"/>
        <v>37204.299</v>
      </c>
      <c r="H127" s="3">
        <f t="shared" si="11"/>
        <v>-450</v>
      </c>
      <c r="I127" s="26" t="s">
        <v>225</v>
      </c>
      <c r="J127" s="27" t="s">
        <v>226</v>
      </c>
      <c r="K127" s="26">
        <v>-450</v>
      </c>
      <c r="L127" s="26" t="s">
        <v>227</v>
      </c>
      <c r="M127" s="27" t="s">
        <v>183</v>
      </c>
      <c r="N127" s="27"/>
      <c r="O127" s="28" t="s">
        <v>184</v>
      </c>
      <c r="P127" s="28" t="s">
        <v>185</v>
      </c>
    </row>
    <row r="128" spans="1:16" ht="12.75" customHeight="1" thickBot="1" x14ac:dyDescent="0.25">
      <c r="A128" s="3" t="str">
        <f t="shared" si="6"/>
        <v> PZP 1.139 </v>
      </c>
      <c r="B128" s="2" t="str">
        <f t="shared" si="7"/>
        <v>II</v>
      </c>
      <c r="C128" s="3">
        <f t="shared" si="8"/>
        <v>37432.432000000001</v>
      </c>
      <c r="D128" s="14" t="str">
        <f t="shared" si="9"/>
        <v>vis</v>
      </c>
      <c r="E128" s="25">
        <f>VLOOKUP(C128,Active!C$21:E$966,3,FALSE)</f>
        <v>-104.5282238364636</v>
      </c>
      <c r="F128" s="2" t="s">
        <v>95</v>
      </c>
      <c r="G128" s="14" t="str">
        <f t="shared" si="10"/>
        <v>37432.432</v>
      </c>
      <c r="H128" s="3">
        <f t="shared" si="11"/>
        <v>-104.5</v>
      </c>
      <c r="I128" s="26" t="s">
        <v>228</v>
      </c>
      <c r="J128" s="27" t="s">
        <v>229</v>
      </c>
      <c r="K128" s="26">
        <v>-104.5</v>
      </c>
      <c r="L128" s="26" t="s">
        <v>230</v>
      </c>
      <c r="M128" s="27" t="s">
        <v>183</v>
      </c>
      <c r="N128" s="27"/>
      <c r="O128" s="28" t="s">
        <v>184</v>
      </c>
      <c r="P128" s="28" t="s">
        <v>185</v>
      </c>
    </row>
    <row r="129" spans="1:16" ht="12.75" customHeight="1" thickBot="1" x14ac:dyDescent="0.25">
      <c r="A129" s="3" t="str">
        <f t="shared" si="6"/>
        <v> PZP 1.139 </v>
      </c>
      <c r="B129" s="2" t="str">
        <f t="shared" si="7"/>
        <v>I</v>
      </c>
      <c r="C129" s="3">
        <f t="shared" si="8"/>
        <v>37486.332999999999</v>
      </c>
      <c r="D129" s="14" t="str">
        <f t="shared" si="9"/>
        <v>vis</v>
      </c>
      <c r="E129" s="25">
        <f>VLOOKUP(C129,Active!C$21:E$966,3,FALSE)</f>
        <v>-22.903076527388645</v>
      </c>
      <c r="F129" s="2" t="s">
        <v>95</v>
      </c>
      <c r="G129" s="14" t="str">
        <f t="shared" si="10"/>
        <v>37486.333</v>
      </c>
      <c r="H129" s="3">
        <f t="shared" si="11"/>
        <v>-23</v>
      </c>
      <c r="I129" s="26" t="s">
        <v>231</v>
      </c>
      <c r="J129" s="27" t="s">
        <v>232</v>
      </c>
      <c r="K129" s="26">
        <v>-23</v>
      </c>
      <c r="L129" s="26" t="s">
        <v>233</v>
      </c>
      <c r="M129" s="27" t="s">
        <v>183</v>
      </c>
      <c r="N129" s="27"/>
      <c r="O129" s="28" t="s">
        <v>184</v>
      </c>
      <c r="P129" s="28" t="s">
        <v>185</v>
      </c>
    </row>
    <row r="130" spans="1:16" ht="12.75" customHeight="1" thickBot="1" x14ac:dyDescent="0.25">
      <c r="A130" s="3" t="str">
        <f t="shared" si="6"/>
        <v> PZP 1.139 </v>
      </c>
      <c r="B130" s="2" t="str">
        <f t="shared" si="7"/>
        <v>II</v>
      </c>
      <c r="C130" s="3">
        <f t="shared" si="8"/>
        <v>37496.491999999998</v>
      </c>
      <c r="D130" s="14" t="str">
        <f t="shared" si="9"/>
        <v>vis</v>
      </c>
      <c r="E130" s="25">
        <f>VLOOKUP(C130,Active!C$21:E$966,3,FALSE)</f>
        <v>-7.5187632212738329</v>
      </c>
      <c r="F130" s="2" t="s">
        <v>95</v>
      </c>
      <c r="G130" s="14" t="str">
        <f t="shared" si="10"/>
        <v>37496.492</v>
      </c>
      <c r="H130" s="3">
        <f t="shared" si="11"/>
        <v>-7.5</v>
      </c>
      <c r="I130" s="26" t="s">
        <v>234</v>
      </c>
      <c r="J130" s="27" t="s">
        <v>235</v>
      </c>
      <c r="K130" s="26">
        <v>-7.5</v>
      </c>
      <c r="L130" s="26" t="s">
        <v>209</v>
      </c>
      <c r="M130" s="27" t="s">
        <v>183</v>
      </c>
      <c r="N130" s="27"/>
      <c r="O130" s="28" t="s">
        <v>184</v>
      </c>
      <c r="P130" s="28" t="s">
        <v>185</v>
      </c>
    </row>
    <row r="131" spans="1:16" ht="12.75" customHeight="1" thickBot="1" x14ac:dyDescent="0.25">
      <c r="A131" s="3" t="str">
        <f t="shared" si="6"/>
        <v> PZP 1.139 </v>
      </c>
      <c r="B131" s="2" t="str">
        <f t="shared" si="7"/>
        <v>I</v>
      </c>
      <c r="C131" s="3">
        <f t="shared" si="8"/>
        <v>37497.480000000003</v>
      </c>
      <c r="D131" s="14" t="str">
        <f t="shared" si="9"/>
        <v>vis</v>
      </c>
      <c r="E131" s="25">
        <f>VLOOKUP(C131,Active!C$21:E$966,3,FALSE)</f>
        <v>-6.0225823425932266</v>
      </c>
      <c r="F131" s="2" t="s">
        <v>95</v>
      </c>
      <c r="G131" s="14" t="str">
        <f t="shared" si="10"/>
        <v>37497.480</v>
      </c>
      <c r="H131" s="3">
        <f t="shared" si="11"/>
        <v>-6</v>
      </c>
      <c r="I131" s="26" t="s">
        <v>236</v>
      </c>
      <c r="J131" s="27" t="s">
        <v>237</v>
      </c>
      <c r="K131" s="26">
        <v>-6</v>
      </c>
      <c r="L131" s="26" t="s">
        <v>238</v>
      </c>
      <c r="M131" s="27" t="s">
        <v>183</v>
      </c>
      <c r="N131" s="27"/>
      <c r="O131" s="28" t="s">
        <v>184</v>
      </c>
      <c r="P131" s="28" t="s">
        <v>185</v>
      </c>
    </row>
    <row r="132" spans="1:16" ht="12.75" customHeight="1" thickBot="1" x14ac:dyDescent="0.25">
      <c r="A132" s="3" t="str">
        <f t="shared" si="6"/>
        <v> PZP 1.139 </v>
      </c>
      <c r="B132" s="2" t="str">
        <f t="shared" si="7"/>
        <v>I</v>
      </c>
      <c r="C132" s="3">
        <f t="shared" si="8"/>
        <v>37501.468000000001</v>
      </c>
      <c r="D132" s="14" t="str">
        <f t="shared" si="9"/>
        <v>vis</v>
      </c>
      <c r="E132" s="25">
        <f>VLOOKUP(C132,Active!C$21:E$966,3,FALSE)</f>
        <v>1.665788427461139E-2</v>
      </c>
      <c r="F132" s="2" t="s">
        <v>95</v>
      </c>
      <c r="G132" s="14" t="str">
        <f t="shared" si="10"/>
        <v>37501.468</v>
      </c>
      <c r="H132" s="3">
        <f t="shared" si="11"/>
        <v>0</v>
      </c>
      <c r="I132" s="26" t="s">
        <v>239</v>
      </c>
      <c r="J132" s="27" t="s">
        <v>240</v>
      </c>
      <c r="K132" s="26">
        <v>0</v>
      </c>
      <c r="L132" s="26" t="s">
        <v>172</v>
      </c>
      <c r="M132" s="27" t="s">
        <v>183</v>
      </c>
      <c r="N132" s="27"/>
      <c r="O132" s="28" t="s">
        <v>184</v>
      </c>
      <c r="P132" s="28" t="s">
        <v>185</v>
      </c>
    </row>
    <row r="133" spans="1:16" ht="12.75" customHeight="1" thickBot="1" x14ac:dyDescent="0.25">
      <c r="A133" s="3" t="str">
        <f t="shared" si="6"/>
        <v> PZP 1.139 </v>
      </c>
      <c r="B133" s="2" t="str">
        <f t="shared" si="7"/>
        <v>II</v>
      </c>
      <c r="C133" s="3">
        <f t="shared" si="8"/>
        <v>37504.410000000003</v>
      </c>
      <c r="D133" s="14" t="str">
        <f t="shared" si="9"/>
        <v>vis</v>
      </c>
      <c r="E133" s="25">
        <f>VLOOKUP(C133,Active!C$21:E$966,3,FALSE)</f>
        <v>4.4718847517451712</v>
      </c>
      <c r="F133" s="2" t="s">
        <v>95</v>
      </c>
      <c r="G133" s="14" t="str">
        <f t="shared" si="10"/>
        <v>37504.410</v>
      </c>
      <c r="H133" s="3">
        <f t="shared" si="11"/>
        <v>4.5</v>
      </c>
      <c r="I133" s="26" t="s">
        <v>241</v>
      </c>
      <c r="J133" s="27" t="s">
        <v>242</v>
      </c>
      <c r="K133" s="26">
        <v>4.5</v>
      </c>
      <c r="L133" s="26" t="s">
        <v>230</v>
      </c>
      <c r="M133" s="27" t="s">
        <v>183</v>
      </c>
      <c r="N133" s="27"/>
      <c r="O133" s="28" t="s">
        <v>184</v>
      </c>
      <c r="P133" s="28" t="s">
        <v>185</v>
      </c>
    </row>
    <row r="134" spans="1:16" ht="12.75" customHeight="1" thickBot="1" x14ac:dyDescent="0.25">
      <c r="A134" s="3" t="str">
        <f t="shared" si="6"/>
        <v> PZP 1.139 </v>
      </c>
      <c r="B134" s="2" t="str">
        <f t="shared" si="7"/>
        <v>I</v>
      </c>
      <c r="C134" s="3">
        <f t="shared" si="8"/>
        <v>37511.313999999998</v>
      </c>
      <c r="D134" s="14" t="str">
        <f t="shared" si="9"/>
        <v>vis</v>
      </c>
      <c r="E134" s="25">
        <f>VLOOKUP(C134,Active!C$21:E$966,3,FALSE)</f>
        <v>14.926978665057829</v>
      </c>
      <c r="F134" s="2" t="s">
        <v>95</v>
      </c>
      <c r="G134" s="14" t="str">
        <f t="shared" si="10"/>
        <v>37511.314</v>
      </c>
      <c r="H134" s="3">
        <f t="shared" si="11"/>
        <v>15</v>
      </c>
      <c r="I134" s="26" t="s">
        <v>243</v>
      </c>
      <c r="J134" s="27" t="s">
        <v>244</v>
      </c>
      <c r="K134" s="26">
        <v>15</v>
      </c>
      <c r="L134" s="26" t="s">
        <v>245</v>
      </c>
      <c r="M134" s="27" t="s">
        <v>183</v>
      </c>
      <c r="N134" s="27"/>
      <c r="O134" s="28" t="s">
        <v>184</v>
      </c>
      <c r="P134" s="28" t="s">
        <v>185</v>
      </c>
    </row>
    <row r="135" spans="1:16" ht="12.75" customHeight="1" thickBot="1" x14ac:dyDescent="0.25">
      <c r="A135" s="3" t="str">
        <f t="shared" si="6"/>
        <v> PZP 1.139 </v>
      </c>
      <c r="B135" s="2" t="str">
        <f t="shared" si="7"/>
        <v>I</v>
      </c>
      <c r="C135" s="3">
        <f t="shared" si="8"/>
        <v>37513.326999999997</v>
      </c>
      <c r="D135" s="14" t="str">
        <f t="shared" si="9"/>
        <v>vis</v>
      </c>
      <c r="E135" s="25">
        <f>VLOOKUP(C135,Active!C$21:E$966,3,FALSE)</f>
        <v>17.975371487697355</v>
      </c>
      <c r="F135" s="2" t="s">
        <v>95</v>
      </c>
      <c r="G135" s="14" t="str">
        <f t="shared" si="10"/>
        <v>37513.327</v>
      </c>
      <c r="H135" s="3">
        <f t="shared" si="11"/>
        <v>18</v>
      </c>
      <c r="I135" s="26" t="s">
        <v>246</v>
      </c>
      <c r="J135" s="27" t="s">
        <v>247</v>
      </c>
      <c r="K135" s="26">
        <v>18</v>
      </c>
      <c r="L135" s="26" t="s">
        <v>248</v>
      </c>
      <c r="M135" s="27" t="s">
        <v>183</v>
      </c>
      <c r="N135" s="27"/>
      <c r="O135" s="28" t="s">
        <v>184</v>
      </c>
      <c r="P135" s="28" t="s">
        <v>185</v>
      </c>
    </row>
    <row r="136" spans="1:16" ht="12.75" customHeight="1" thickBot="1" x14ac:dyDescent="0.25">
      <c r="A136" s="3" t="str">
        <f t="shared" si="6"/>
        <v> PZP 1.139 </v>
      </c>
      <c r="B136" s="2" t="str">
        <f t="shared" si="7"/>
        <v>II</v>
      </c>
      <c r="C136" s="3">
        <f t="shared" si="8"/>
        <v>37518.328000000001</v>
      </c>
      <c r="D136" s="14" t="str">
        <f t="shared" si="9"/>
        <v>vis</v>
      </c>
      <c r="E136" s="25">
        <f>VLOOKUP(C136,Active!C$21:E$966,3,FALSE)</f>
        <v>25.548651421149657</v>
      </c>
      <c r="F136" s="2" t="s">
        <v>95</v>
      </c>
      <c r="G136" s="14" t="str">
        <f t="shared" si="10"/>
        <v>37518.328</v>
      </c>
      <c r="H136" s="3">
        <f t="shared" si="11"/>
        <v>25.5</v>
      </c>
      <c r="I136" s="26" t="s">
        <v>249</v>
      </c>
      <c r="J136" s="27" t="s">
        <v>250</v>
      </c>
      <c r="K136" s="26">
        <v>25.5</v>
      </c>
      <c r="L136" s="26" t="s">
        <v>251</v>
      </c>
      <c r="M136" s="27" t="s">
        <v>183</v>
      </c>
      <c r="N136" s="27"/>
      <c r="O136" s="28" t="s">
        <v>184</v>
      </c>
      <c r="P136" s="28" t="s">
        <v>185</v>
      </c>
    </row>
    <row r="137" spans="1:16" ht="12.75" customHeight="1" thickBot="1" x14ac:dyDescent="0.25">
      <c r="A137" s="3" t="str">
        <f t="shared" si="6"/>
        <v> PZP 1.139 </v>
      </c>
      <c r="B137" s="2" t="str">
        <f t="shared" si="7"/>
        <v>I</v>
      </c>
      <c r="C137" s="3">
        <f t="shared" si="8"/>
        <v>37519.366999999998</v>
      </c>
      <c r="D137" s="14" t="str">
        <f t="shared" si="9"/>
        <v>vis</v>
      </c>
      <c r="E137" s="25">
        <f>VLOOKUP(C137,Active!C$21:E$966,3,FALSE)</f>
        <v>27.122064308737823</v>
      </c>
      <c r="F137" s="2" t="s">
        <v>95</v>
      </c>
      <c r="G137" s="14" t="str">
        <f t="shared" si="10"/>
        <v>37519.367</v>
      </c>
      <c r="H137" s="3">
        <f t="shared" si="11"/>
        <v>27</v>
      </c>
      <c r="I137" s="26" t="s">
        <v>252</v>
      </c>
      <c r="J137" s="27" t="s">
        <v>253</v>
      </c>
      <c r="K137" s="26">
        <v>27</v>
      </c>
      <c r="L137" s="26" t="s">
        <v>254</v>
      </c>
      <c r="M137" s="27" t="s">
        <v>183</v>
      </c>
      <c r="N137" s="27"/>
      <c r="O137" s="28" t="s">
        <v>184</v>
      </c>
      <c r="P137" s="28" t="s">
        <v>185</v>
      </c>
    </row>
    <row r="138" spans="1:16" ht="12.75" customHeight="1" thickBot="1" x14ac:dyDescent="0.25">
      <c r="A138" s="3" t="str">
        <f t="shared" si="6"/>
        <v> PZP 1.139 </v>
      </c>
      <c r="B138" s="2" t="str">
        <f t="shared" si="7"/>
        <v>II</v>
      </c>
      <c r="C138" s="3">
        <f t="shared" si="8"/>
        <v>37520.322999999997</v>
      </c>
      <c r="D138" s="14" t="str">
        <f t="shared" si="9"/>
        <v>vis</v>
      </c>
      <c r="E138" s="25">
        <f>VLOOKUP(C138,Active!C$21:E$966,3,FALSE)</f>
        <v>28.56978588769444</v>
      </c>
      <c r="F138" s="2" t="s">
        <v>95</v>
      </c>
      <c r="G138" s="14" t="str">
        <f t="shared" si="10"/>
        <v>37520.323</v>
      </c>
      <c r="H138" s="3">
        <f t="shared" si="11"/>
        <v>28.5</v>
      </c>
      <c r="I138" s="26" t="s">
        <v>255</v>
      </c>
      <c r="J138" s="27" t="s">
        <v>256</v>
      </c>
      <c r="K138" s="26">
        <v>28.5</v>
      </c>
      <c r="L138" s="26" t="s">
        <v>257</v>
      </c>
      <c r="M138" s="27" t="s">
        <v>183</v>
      </c>
      <c r="N138" s="27"/>
      <c r="O138" s="28" t="s">
        <v>184</v>
      </c>
      <c r="P138" s="28" t="s">
        <v>185</v>
      </c>
    </row>
    <row r="139" spans="1:16" ht="12.75" customHeight="1" thickBot="1" x14ac:dyDescent="0.25">
      <c r="A139" s="3" t="str">
        <f t="shared" ref="A139:A202" si="12">P139</f>
        <v> PZP 1.139 </v>
      </c>
      <c r="B139" s="2" t="str">
        <f t="shared" ref="B139:B202" si="13">IF(H139=INT(H139),"I","II")</f>
        <v>I</v>
      </c>
      <c r="C139" s="3">
        <f t="shared" ref="C139:C202" si="14">1*G139</f>
        <v>37521.328000000001</v>
      </c>
      <c r="D139" s="14" t="str">
        <f t="shared" ref="D139:D202" si="15">VLOOKUP(F139,I$1:J$5,2,FALSE)</f>
        <v>vis</v>
      </c>
      <c r="E139" s="25">
        <f>VLOOKUP(C139,Active!C$21:E$966,3,FALSE)</f>
        <v>30.091710769347905</v>
      </c>
      <c r="F139" s="2" t="s">
        <v>95</v>
      </c>
      <c r="G139" s="14" t="str">
        <f t="shared" ref="G139:G202" si="16">MID(I139,3,LEN(I139)-3)</f>
        <v>37521.328</v>
      </c>
      <c r="H139" s="3">
        <f t="shared" ref="H139:H202" si="17">1*K139</f>
        <v>30</v>
      </c>
      <c r="I139" s="26" t="s">
        <v>258</v>
      </c>
      <c r="J139" s="27" t="s">
        <v>259</v>
      </c>
      <c r="K139" s="26">
        <v>30</v>
      </c>
      <c r="L139" s="26" t="s">
        <v>260</v>
      </c>
      <c r="M139" s="27" t="s">
        <v>183</v>
      </c>
      <c r="N139" s="27"/>
      <c r="O139" s="28" t="s">
        <v>184</v>
      </c>
      <c r="P139" s="28" t="s">
        <v>185</v>
      </c>
    </row>
    <row r="140" spans="1:16" ht="12.75" customHeight="1" thickBot="1" x14ac:dyDescent="0.25">
      <c r="A140" s="3" t="str">
        <f t="shared" si="12"/>
        <v> PZP 1.139 </v>
      </c>
      <c r="B140" s="2" t="str">
        <f t="shared" si="13"/>
        <v>II</v>
      </c>
      <c r="C140" s="3">
        <f t="shared" si="14"/>
        <v>37531.46</v>
      </c>
      <c r="D140" s="14" t="str">
        <f t="shared" si="15"/>
        <v>vis</v>
      </c>
      <c r="E140" s="25">
        <f>VLOOKUP(C140,Active!C$21:E$966,3,FALSE)</f>
        <v>45.435136541326109</v>
      </c>
      <c r="F140" s="2" t="s">
        <v>95</v>
      </c>
      <c r="G140" s="14" t="str">
        <f t="shared" si="16"/>
        <v>37531.460</v>
      </c>
      <c r="H140" s="3">
        <f t="shared" si="17"/>
        <v>45.5</v>
      </c>
      <c r="I140" s="26" t="s">
        <v>261</v>
      </c>
      <c r="J140" s="27" t="s">
        <v>262</v>
      </c>
      <c r="K140" s="26">
        <v>45.5</v>
      </c>
      <c r="L140" s="26" t="s">
        <v>263</v>
      </c>
      <c r="M140" s="27" t="s">
        <v>183</v>
      </c>
      <c r="N140" s="27"/>
      <c r="O140" s="28" t="s">
        <v>184</v>
      </c>
      <c r="P140" s="28" t="s">
        <v>185</v>
      </c>
    </row>
    <row r="141" spans="1:16" ht="12.75" customHeight="1" thickBot="1" x14ac:dyDescent="0.25">
      <c r="A141" s="3" t="str">
        <f t="shared" si="12"/>
        <v> HABZ 25 </v>
      </c>
      <c r="B141" s="2" t="str">
        <f t="shared" si="13"/>
        <v>II</v>
      </c>
      <c r="C141" s="3">
        <f t="shared" si="14"/>
        <v>37543.360000000001</v>
      </c>
      <c r="D141" s="14" t="str">
        <f t="shared" si="15"/>
        <v>vis</v>
      </c>
      <c r="E141" s="25">
        <f>VLOOKUP(C141,Active!C$21:E$966,3,FALSE)</f>
        <v>63.455938622514708</v>
      </c>
      <c r="F141" s="2" t="s">
        <v>95</v>
      </c>
      <c r="G141" s="14" t="str">
        <f t="shared" si="16"/>
        <v>37543.360</v>
      </c>
      <c r="H141" s="3">
        <f t="shared" si="17"/>
        <v>63.5</v>
      </c>
      <c r="I141" s="26" t="s">
        <v>264</v>
      </c>
      <c r="J141" s="27" t="s">
        <v>265</v>
      </c>
      <c r="K141" s="26">
        <v>63.5</v>
      </c>
      <c r="L141" s="26" t="s">
        <v>266</v>
      </c>
      <c r="M141" s="27" t="s">
        <v>101</v>
      </c>
      <c r="N141" s="27"/>
      <c r="O141" s="28" t="s">
        <v>173</v>
      </c>
      <c r="P141" s="28" t="s">
        <v>174</v>
      </c>
    </row>
    <row r="142" spans="1:16" ht="12.75" customHeight="1" thickBot="1" x14ac:dyDescent="0.25">
      <c r="A142" s="3" t="str">
        <f t="shared" si="12"/>
        <v> PZP 1.139 </v>
      </c>
      <c r="B142" s="2" t="str">
        <f t="shared" si="13"/>
        <v>II</v>
      </c>
      <c r="C142" s="3">
        <f t="shared" si="14"/>
        <v>37543.396999999997</v>
      </c>
      <c r="D142" s="14" t="str">
        <f t="shared" si="15"/>
        <v>vis</v>
      </c>
      <c r="E142" s="25">
        <f>VLOOKUP(C142,Active!C$21:E$966,3,FALSE)</f>
        <v>63.51196968780404</v>
      </c>
      <c r="F142" s="2" t="s">
        <v>95</v>
      </c>
      <c r="G142" s="14" t="str">
        <f t="shared" si="16"/>
        <v>37543.397</v>
      </c>
      <c r="H142" s="3">
        <f t="shared" si="17"/>
        <v>63.5</v>
      </c>
      <c r="I142" s="26" t="s">
        <v>267</v>
      </c>
      <c r="J142" s="27" t="s">
        <v>268</v>
      </c>
      <c r="K142" s="26">
        <v>63.5</v>
      </c>
      <c r="L142" s="26" t="s">
        <v>269</v>
      </c>
      <c r="M142" s="27" t="s">
        <v>183</v>
      </c>
      <c r="N142" s="27"/>
      <c r="O142" s="28" t="s">
        <v>184</v>
      </c>
      <c r="P142" s="28" t="s">
        <v>185</v>
      </c>
    </row>
    <row r="143" spans="1:16" ht="12.75" customHeight="1" thickBot="1" x14ac:dyDescent="0.25">
      <c r="A143" s="3" t="str">
        <f t="shared" si="12"/>
        <v> PZP 1.139 </v>
      </c>
      <c r="B143" s="2" t="str">
        <f t="shared" si="13"/>
        <v>II</v>
      </c>
      <c r="C143" s="3">
        <f t="shared" si="14"/>
        <v>37545.332999999999</v>
      </c>
      <c r="D143" s="14" t="str">
        <f t="shared" si="15"/>
        <v>vis</v>
      </c>
      <c r="E143" s="25">
        <f>VLOOKUP(C143,Active!C$21:E$966,3,FALSE)</f>
        <v>66.443757320510272</v>
      </c>
      <c r="F143" s="2" t="s">
        <v>95</v>
      </c>
      <c r="G143" s="14" t="str">
        <f t="shared" si="16"/>
        <v>37545.333</v>
      </c>
      <c r="H143" s="3">
        <f t="shared" si="17"/>
        <v>66.5</v>
      </c>
      <c r="I143" s="26" t="s">
        <v>270</v>
      </c>
      <c r="J143" s="27" t="s">
        <v>271</v>
      </c>
      <c r="K143" s="26">
        <v>66.5</v>
      </c>
      <c r="L143" s="26" t="s">
        <v>272</v>
      </c>
      <c r="M143" s="27" t="s">
        <v>183</v>
      </c>
      <c r="N143" s="27"/>
      <c r="O143" s="28" t="s">
        <v>184</v>
      </c>
      <c r="P143" s="28" t="s">
        <v>185</v>
      </c>
    </row>
    <row r="144" spans="1:16" ht="12.75" customHeight="1" thickBot="1" x14ac:dyDescent="0.25">
      <c r="A144" s="3" t="str">
        <f t="shared" si="12"/>
        <v> HABZ 25 </v>
      </c>
      <c r="B144" s="2" t="str">
        <f t="shared" si="13"/>
        <v>II</v>
      </c>
      <c r="C144" s="3">
        <f t="shared" si="14"/>
        <v>37545.347999999998</v>
      </c>
      <c r="D144" s="14" t="str">
        <f t="shared" si="15"/>
        <v>vis</v>
      </c>
      <c r="E144" s="25">
        <f>VLOOKUP(C144,Active!C$21:E$966,3,FALSE)</f>
        <v>66.466472617250375</v>
      </c>
      <c r="F144" s="2" t="s">
        <v>95</v>
      </c>
      <c r="G144" s="14" t="str">
        <f t="shared" si="16"/>
        <v>37545.348</v>
      </c>
      <c r="H144" s="3">
        <f t="shared" si="17"/>
        <v>66.5</v>
      </c>
      <c r="I144" s="26" t="s">
        <v>273</v>
      </c>
      <c r="J144" s="27" t="s">
        <v>274</v>
      </c>
      <c r="K144" s="26">
        <v>66.5</v>
      </c>
      <c r="L144" s="26" t="s">
        <v>275</v>
      </c>
      <c r="M144" s="27" t="s">
        <v>101</v>
      </c>
      <c r="N144" s="27"/>
      <c r="O144" s="28" t="s">
        <v>173</v>
      </c>
      <c r="P144" s="28" t="s">
        <v>174</v>
      </c>
    </row>
    <row r="145" spans="1:16" ht="12.75" customHeight="1" thickBot="1" x14ac:dyDescent="0.25">
      <c r="A145" s="3" t="str">
        <f t="shared" si="12"/>
        <v> PZP 1.139 </v>
      </c>
      <c r="B145" s="2" t="str">
        <f t="shared" si="13"/>
        <v>I</v>
      </c>
      <c r="C145" s="3">
        <f t="shared" si="14"/>
        <v>37546.379999999997</v>
      </c>
      <c r="D145" s="14" t="str">
        <f t="shared" si="15"/>
        <v>vis</v>
      </c>
      <c r="E145" s="25">
        <f>VLOOKUP(C145,Active!C$21:E$966,3,FALSE)</f>
        <v>68.029285033029424</v>
      </c>
      <c r="F145" s="2" t="s">
        <v>95</v>
      </c>
      <c r="G145" s="14" t="str">
        <f t="shared" si="16"/>
        <v>37546.380</v>
      </c>
      <c r="H145" s="3">
        <f t="shared" si="17"/>
        <v>68</v>
      </c>
      <c r="I145" s="26" t="s">
        <v>276</v>
      </c>
      <c r="J145" s="27" t="s">
        <v>277</v>
      </c>
      <c r="K145" s="26">
        <v>68</v>
      </c>
      <c r="L145" s="26" t="s">
        <v>278</v>
      </c>
      <c r="M145" s="27" t="s">
        <v>183</v>
      </c>
      <c r="N145" s="27"/>
      <c r="O145" s="28" t="s">
        <v>184</v>
      </c>
      <c r="P145" s="28" t="s">
        <v>185</v>
      </c>
    </row>
    <row r="146" spans="1:16" ht="12.75" customHeight="1" thickBot="1" x14ac:dyDescent="0.25">
      <c r="A146" s="3" t="str">
        <f t="shared" si="12"/>
        <v> PZP 1.139 </v>
      </c>
      <c r="B146" s="2" t="str">
        <f t="shared" si="13"/>
        <v>II</v>
      </c>
      <c r="C146" s="3">
        <f t="shared" si="14"/>
        <v>37549.33</v>
      </c>
      <c r="D146" s="14" t="str">
        <f t="shared" si="15"/>
        <v>vis</v>
      </c>
      <c r="E146" s="25">
        <f>VLOOKUP(C146,Active!C$21:E$966,3,FALSE)</f>
        <v>72.496626725430986</v>
      </c>
      <c r="F146" s="2" t="s">
        <v>95</v>
      </c>
      <c r="G146" s="14" t="str">
        <f t="shared" si="16"/>
        <v>37549.330</v>
      </c>
      <c r="H146" s="3">
        <f t="shared" si="17"/>
        <v>72.5</v>
      </c>
      <c r="I146" s="26" t="s">
        <v>279</v>
      </c>
      <c r="J146" s="27" t="s">
        <v>280</v>
      </c>
      <c r="K146" s="26">
        <v>72.5</v>
      </c>
      <c r="L146" s="26" t="s">
        <v>177</v>
      </c>
      <c r="M146" s="27" t="s">
        <v>183</v>
      </c>
      <c r="N146" s="27"/>
      <c r="O146" s="28" t="s">
        <v>184</v>
      </c>
      <c r="P146" s="28" t="s">
        <v>185</v>
      </c>
    </row>
    <row r="147" spans="1:16" ht="12.75" customHeight="1" thickBot="1" x14ac:dyDescent="0.25">
      <c r="A147" s="3" t="str">
        <f t="shared" si="12"/>
        <v> PZP 1.139 </v>
      </c>
      <c r="B147" s="2" t="str">
        <f t="shared" si="13"/>
        <v>II</v>
      </c>
      <c r="C147" s="3">
        <f t="shared" si="14"/>
        <v>37555.22</v>
      </c>
      <c r="D147" s="14" t="str">
        <f t="shared" si="15"/>
        <v>vis</v>
      </c>
      <c r="E147" s="25">
        <f>VLOOKUP(C147,Active!C$21:E$966,3,FALSE)</f>
        <v>81.416166579059336</v>
      </c>
      <c r="F147" s="2" t="s">
        <v>95</v>
      </c>
      <c r="G147" s="14" t="str">
        <f t="shared" si="16"/>
        <v>37555.220</v>
      </c>
      <c r="H147" s="3">
        <f t="shared" si="17"/>
        <v>81.5</v>
      </c>
      <c r="I147" s="26" t="s">
        <v>281</v>
      </c>
      <c r="J147" s="27" t="s">
        <v>282</v>
      </c>
      <c r="K147" s="26">
        <v>81.5</v>
      </c>
      <c r="L147" s="26" t="s">
        <v>283</v>
      </c>
      <c r="M147" s="27" t="s">
        <v>183</v>
      </c>
      <c r="N147" s="27"/>
      <c r="O147" s="28" t="s">
        <v>184</v>
      </c>
      <c r="P147" s="28" t="s">
        <v>185</v>
      </c>
    </row>
    <row r="148" spans="1:16" ht="12.75" customHeight="1" thickBot="1" x14ac:dyDescent="0.25">
      <c r="A148" s="3" t="str">
        <f t="shared" si="12"/>
        <v> HABZ 25 </v>
      </c>
      <c r="B148" s="2" t="str">
        <f t="shared" si="13"/>
        <v>II</v>
      </c>
      <c r="C148" s="3">
        <f t="shared" si="14"/>
        <v>37576.383999999998</v>
      </c>
      <c r="D148" s="14" t="str">
        <f t="shared" si="15"/>
        <v>vis</v>
      </c>
      <c r="E148" s="25">
        <f>VLOOKUP(C148,Active!C$21:E$966,3,FALSE)</f>
        <v>113.46593592747743</v>
      </c>
      <c r="F148" s="2" t="s">
        <v>95</v>
      </c>
      <c r="G148" s="14" t="str">
        <f t="shared" si="16"/>
        <v>37576.384</v>
      </c>
      <c r="H148" s="3">
        <f t="shared" si="17"/>
        <v>113.5</v>
      </c>
      <c r="I148" s="26" t="s">
        <v>284</v>
      </c>
      <c r="J148" s="27" t="s">
        <v>285</v>
      </c>
      <c r="K148" s="26">
        <v>113.5</v>
      </c>
      <c r="L148" s="26" t="s">
        <v>275</v>
      </c>
      <c r="M148" s="27" t="s">
        <v>101</v>
      </c>
      <c r="N148" s="27"/>
      <c r="O148" s="28" t="s">
        <v>173</v>
      </c>
      <c r="P148" s="28" t="s">
        <v>174</v>
      </c>
    </row>
    <row r="149" spans="1:16" ht="12.75" customHeight="1" thickBot="1" x14ac:dyDescent="0.25">
      <c r="A149" s="3" t="str">
        <f t="shared" si="12"/>
        <v> PZP 1.139 </v>
      </c>
      <c r="B149" s="2" t="str">
        <f t="shared" si="13"/>
        <v>II</v>
      </c>
      <c r="C149" s="3">
        <f t="shared" si="14"/>
        <v>37582.28</v>
      </c>
      <c r="D149" s="14" t="str">
        <f t="shared" si="15"/>
        <v>vis</v>
      </c>
      <c r="E149" s="25">
        <f>VLOOKUP(C149,Active!C$21:E$966,3,FALSE)</f>
        <v>122.39456189980402</v>
      </c>
      <c r="F149" s="2" t="s">
        <v>95</v>
      </c>
      <c r="G149" s="14" t="str">
        <f t="shared" si="16"/>
        <v>37582.280</v>
      </c>
      <c r="H149" s="3">
        <f t="shared" si="17"/>
        <v>122.5</v>
      </c>
      <c r="I149" s="26" t="s">
        <v>286</v>
      </c>
      <c r="J149" s="27" t="s">
        <v>287</v>
      </c>
      <c r="K149" s="26">
        <v>122.5</v>
      </c>
      <c r="L149" s="26" t="s">
        <v>288</v>
      </c>
      <c r="M149" s="27" t="s">
        <v>183</v>
      </c>
      <c r="N149" s="27"/>
      <c r="O149" s="28" t="s">
        <v>184</v>
      </c>
      <c r="P149" s="28" t="s">
        <v>185</v>
      </c>
    </row>
    <row r="150" spans="1:16" ht="12.75" customHeight="1" thickBot="1" x14ac:dyDescent="0.25">
      <c r="A150" s="3" t="str">
        <f t="shared" si="12"/>
        <v> PZP 1.139 </v>
      </c>
      <c r="B150" s="2" t="str">
        <f t="shared" si="13"/>
        <v>I</v>
      </c>
      <c r="C150" s="3">
        <f t="shared" si="14"/>
        <v>37583.326000000001</v>
      </c>
      <c r="D150" s="14" t="str">
        <f t="shared" si="15"/>
        <v>vis</v>
      </c>
      <c r="E150" s="25">
        <f>VLOOKUP(C150,Active!C$21:E$966,3,FALSE)</f>
        <v>123.97857525921232</v>
      </c>
      <c r="F150" s="2" t="s">
        <v>95</v>
      </c>
      <c r="G150" s="14" t="str">
        <f t="shared" si="16"/>
        <v>37583.326</v>
      </c>
      <c r="H150" s="3">
        <f t="shared" si="17"/>
        <v>124</v>
      </c>
      <c r="I150" s="26" t="s">
        <v>289</v>
      </c>
      <c r="J150" s="27" t="s">
        <v>290</v>
      </c>
      <c r="K150" s="26">
        <v>124</v>
      </c>
      <c r="L150" s="26" t="s">
        <v>291</v>
      </c>
      <c r="M150" s="27" t="s">
        <v>183</v>
      </c>
      <c r="N150" s="27"/>
      <c r="O150" s="28" t="s">
        <v>184</v>
      </c>
      <c r="P150" s="28" t="s">
        <v>185</v>
      </c>
    </row>
    <row r="151" spans="1:16" ht="12.75" customHeight="1" thickBot="1" x14ac:dyDescent="0.25">
      <c r="A151" s="3" t="str">
        <f t="shared" si="12"/>
        <v> PZP 1.139 </v>
      </c>
      <c r="B151" s="2" t="str">
        <f t="shared" si="13"/>
        <v>I</v>
      </c>
      <c r="C151" s="3">
        <f t="shared" si="14"/>
        <v>37824.39</v>
      </c>
      <c r="D151" s="14" t="str">
        <f t="shared" si="15"/>
        <v>vis</v>
      </c>
      <c r="E151" s="25">
        <f>VLOOKUP(C151,Active!C$21:E$966,3,FALSE)</f>
        <v>489.03459483056429</v>
      </c>
      <c r="F151" s="2" t="str">
        <f>LEFT(M151,1)</f>
        <v>V</v>
      </c>
      <c r="G151" s="14" t="str">
        <f t="shared" si="16"/>
        <v>37824.390</v>
      </c>
      <c r="H151" s="3">
        <f t="shared" si="17"/>
        <v>489</v>
      </c>
      <c r="I151" s="26" t="s">
        <v>292</v>
      </c>
      <c r="J151" s="27" t="s">
        <v>293</v>
      </c>
      <c r="K151" s="26">
        <v>489</v>
      </c>
      <c r="L151" s="26" t="s">
        <v>294</v>
      </c>
      <c r="M151" s="27" t="s">
        <v>183</v>
      </c>
      <c r="N151" s="27"/>
      <c r="O151" s="28" t="s">
        <v>184</v>
      </c>
      <c r="P151" s="28" t="s">
        <v>185</v>
      </c>
    </row>
    <row r="152" spans="1:16" ht="12.75" customHeight="1" thickBot="1" x14ac:dyDescent="0.25">
      <c r="A152" s="3" t="str">
        <f t="shared" si="12"/>
        <v> PZP 1.139 </v>
      </c>
      <c r="B152" s="2" t="str">
        <f t="shared" si="13"/>
        <v>I</v>
      </c>
      <c r="C152" s="3">
        <f t="shared" si="14"/>
        <v>37851.417999999998</v>
      </c>
      <c r="D152" s="14" t="str">
        <f t="shared" si="15"/>
        <v>vis</v>
      </c>
      <c r="E152" s="25">
        <f>VLOOKUP(C152,Active!C$21:E$966,3,FALSE)</f>
        <v>529.96453085159601</v>
      </c>
      <c r="F152" s="2" t="str">
        <f>LEFT(M152,1)</f>
        <v>V</v>
      </c>
      <c r="G152" s="14" t="str">
        <f t="shared" si="16"/>
        <v>37851.418</v>
      </c>
      <c r="H152" s="3">
        <f t="shared" si="17"/>
        <v>530</v>
      </c>
      <c r="I152" s="26" t="s">
        <v>295</v>
      </c>
      <c r="J152" s="27" t="s">
        <v>296</v>
      </c>
      <c r="K152" s="26">
        <v>530</v>
      </c>
      <c r="L152" s="26" t="s">
        <v>297</v>
      </c>
      <c r="M152" s="27" t="s">
        <v>183</v>
      </c>
      <c r="N152" s="27"/>
      <c r="O152" s="28" t="s">
        <v>184</v>
      </c>
      <c r="P152" s="28" t="s">
        <v>185</v>
      </c>
    </row>
    <row r="153" spans="1:16" ht="12.75" customHeight="1" thickBot="1" x14ac:dyDescent="0.25">
      <c r="A153" s="3" t="str">
        <f t="shared" si="12"/>
        <v> PZP 1.139 </v>
      </c>
      <c r="B153" s="2" t="str">
        <f t="shared" si="13"/>
        <v>I</v>
      </c>
      <c r="C153" s="3">
        <f t="shared" si="14"/>
        <v>37878.519999999997</v>
      </c>
      <c r="D153" s="14" t="str">
        <f t="shared" si="15"/>
        <v>vis</v>
      </c>
      <c r="E153" s="25">
        <f>VLOOKUP(C153,Active!C$21:E$966,3,FALSE)</f>
        <v>571.00652900321745</v>
      </c>
      <c r="F153" s="2" t="str">
        <f>LEFT(M153,1)</f>
        <v>V</v>
      </c>
      <c r="G153" s="14" t="str">
        <f t="shared" si="16"/>
        <v>37878.520</v>
      </c>
      <c r="H153" s="3">
        <f t="shared" si="17"/>
        <v>571</v>
      </c>
      <c r="I153" s="26" t="s">
        <v>298</v>
      </c>
      <c r="J153" s="27" t="s">
        <v>299</v>
      </c>
      <c r="K153" s="26">
        <v>571</v>
      </c>
      <c r="L153" s="26" t="s">
        <v>195</v>
      </c>
      <c r="M153" s="27" t="s">
        <v>183</v>
      </c>
      <c r="N153" s="27"/>
      <c r="O153" s="28" t="s">
        <v>184</v>
      </c>
      <c r="P153" s="28" t="s">
        <v>185</v>
      </c>
    </row>
    <row r="154" spans="1:16" ht="12.75" customHeight="1" thickBot="1" x14ac:dyDescent="0.25">
      <c r="A154" s="3" t="str">
        <f t="shared" si="12"/>
        <v> PZP 1.139 </v>
      </c>
      <c r="B154" s="2" t="str">
        <f t="shared" si="13"/>
        <v>I</v>
      </c>
      <c r="C154" s="3">
        <f t="shared" si="14"/>
        <v>37884.436999999998</v>
      </c>
      <c r="D154" s="14" t="str">
        <f t="shared" si="15"/>
        <v>vis</v>
      </c>
      <c r="E154" s="25">
        <f>VLOOKUP(C154,Active!C$21:E$966,3,FALSE)</f>
        <v>579.96695639098243</v>
      </c>
      <c r="F154" s="2" t="str">
        <f>LEFT(M154,1)</f>
        <v>V</v>
      </c>
      <c r="G154" s="14" t="str">
        <f t="shared" si="16"/>
        <v>37884.437</v>
      </c>
      <c r="H154" s="3">
        <f t="shared" si="17"/>
        <v>580</v>
      </c>
      <c r="I154" s="26" t="s">
        <v>300</v>
      </c>
      <c r="J154" s="27" t="s">
        <v>301</v>
      </c>
      <c r="K154" s="26">
        <v>580</v>
      </c>
      <c r="L154" s="26" t="s">
        <v>275</v>
      </c>
      <c r="M154" s="27" t="s">
        <v>183</v>
      </c>
      <c r="N154" s="27"/>
      <c r="O154" s="28" t="s">
        <v>184</v>
      </c>
      <c r="P154" s="28" t="s">
        <v>185</v>
      </c>
    </row>
    <row r="155" spans="1:16" ht="12.75" customHeight="1" thickBot="1" x14ac:dyDescent="0.25">
      <c r="A155" s="3" t="str">
        <f t="shared" si="12"/>
        <v> PZP 1.139 </v>
      </c>
      <c r="B155" s="2" t="str">
        <f t="shared" si="13"/>
        <v>II</v>
      </c>
      <c r="C155" s="3">
        <f t="shared" si="14"/>
        <v>37885.449000000001</v>
      </c>
      <c r="D155" s="14" t="str">
        <f t="shared" si="15"/>
        <v>vis</v>
      </c>
      <c r="E155" s="25">
        <f>VLOOKUP(C155,Active!C$21:E$966,3,FALSE)</f>
        <v>581.49948174444501</v>
      </c>
      <c r="F155" s="2" t="str">
        <f>LEFT(M155,1)</f>
        <v>V</v>
      </c>
      <c r="G155" s="14" t="str">
        <f t="shared" si="16"/>
        <v>37885.449</v>
      </c>
      <c r="H155" s="3">
        <f t="shared" si="17"/>
        <v>581.5</v>
      </c>
      <c r="I155" s="26" t="s">
        <v>302</v>
      </c>
      <c r="J155" s="27" t="s">
        <v>303</v>
      </c>
      <c r="K155" s="26">
        <v>581.5</v>
      </c>
      <c r="L155" s="26" t="s">
        <v>304</v>
      </c>
      <c r="M155" s="27" t="s">
        <v>183</v>
      </c>
      <c r="N155" s="27"/>
      <c r="O155" s="28" t="s">
        <v>184</v>
      </c>
      <c r="P155" s="28" t="s">
        <v>185</v>
      </c>
    </row>
    <row r="156" spans="1:16" ht="12.75" customHeight="1" thickBot="1" x14ac:dyDescent="0.25">
      <c r="A156" s="3" t="str">
        <f t="shared" si="12"/>
        <v> PZP 1.139 </v>
      </c>
      <c r="B156" s="2" t="str">
        <f t="shared" si="13"/>
        <v>II</v>
      </c>
      <c r="C156" s="3">
        <f t="shared" si="14"/>
        <v>37887.455000000002</v>
      </c>
      <c r="D156" s="14" t="str">
        <f t="shared" si="15"/>
        <v>vis</v>
      </c>
      <c r="E156" s="25">
        <f>VLOOKUP(C156,Active!C$21:E$966,3,FALSE)</f>
        <v>584.53727409527539</v>
      </c>
      <c r="F156" s="2" t="s">
        <v>95</v>
      </c>
      <c r="G156" s="14" t="str">
        <f t="shared" si="16"/>
        <v>37887.455</v>
      </c>
      <c r="H156" s="3">
        <f t="shared" si="17"/>
        <v>584.5</v>
      </c>
      <c r="I156" s="26" t="s">
        <v>305</v>
      </c>
      <c r="J156" s="27" t="s">
        <v>306</v>
      </c>
      <c r="K156" s="26">
        <v>584.5</v>
      </c>
      <c r="L156" s="26" t="s">
        <v>307</v>
      </c>
      <c r="M156" s="27" t="s">
        <v>183</v>
      </c>
      <c r="N156" s="27"/>
      <c r="O156" s="28" t="s">
        <v>184</v>
      </c>
      <c r="P156" s="28" t="s">
        <v>185</v>
      </c>
    </row>
    <row r="157" spans="1:16" ht="12.75" customHeight="1" thickBot="1" x14ac:dyDescent="0.25">
      <c r="A157" s="3" t="str">
        <f t="shared" si="12"/>
        <v> PZP 1.139 </v>
      </c>
      <c r="B157" s="2" t="str">
        <f t="shared" si="13"/>
        <v>I</v>
      </c>
      <c r="C157" s="3">
        <f t="shared" si="14"/>
        <v>37898.326999999997</v>
      </c>
      <c r="D157" s="14" t="str">
        <f t="shared" si="15"/>
        <v>vis</v>
      </c>
      <c r="E157" s="25">
        <f>VLOOKUP(C157,Active!C$21:E$966,3,FALSE)</f>
        <v>601.00132117313944</v>
      </c>
      <c r="F157" s="2" t="s">
        <v>95</v>
      </c>
      <c r="G157" s="14" t="str">
        <f t="shared" si="16"/>
        <v>37898.327</v>
      </c>
      <c r="H157" s="3">
        <f t="shared" si="17"/>
        <v>601</v>
      </c>
      <c r="I157" s="26" t="s">
        <v>308</v>
      </c>
      <c r="J157" s="27" t="s">
        <v>309</v>
      </c>
      <c r="K157" s="26">
        <v>601</v>
      </c>
      <c r="L157" s="26" t="s">
        <v>310</v>
      </c>
      <c r="M157" s="27" t="s">
        <v>183</v>
      </c>
      <c r="N157" s="27"/>
      <c r="O157" s="28" t="s">
        <v>184</v>
      </c>
      <c r="P157" s="28" t="s">
        <v>185</v>
      </c>
    </row>
    <row r="158" spans="1:16" ht="12.75" customHeight="1" thickBot="1" x14ac:dyDescent="0.25">
      <c r="A158" s="3" t="str">
        <f t="shared" si="12"/>
        <v> PZP 1.139 </v>
      </c>
      <c r="B158" s="2" t="str">
        <f t="shared" si="13"/>
        <v>I</v>
      </c>
      <c r="C158" s="3">
        <f t="shared" si="14"/>
        <v>37900.288</v>
      </c>
      <c r="D158" s="14" t="str">
        <f t="shared" si="15"/>
        <v>vis</v>
      </c>
      <c r="E158" s="25">
        <f>VLOOKUP(C158,Active!C$21:E$966,3,FALSE)</f>
        <v>603.97096763374952</v>
      </c>
      <c r="F158" s="2" t="s">
        <v>95</v>
      </c>
      <c r="G158" s="14" t="str">
        <f t="shared" si="16"/>
        <v>37900.288</v>
      </c>
      <c r="H158" s="3">
        <f t="shared" si="17"/>
        <v>604</v>
      </c>
      <c r="I158" s="26" t="s">
        <v>311</v>
      </c>
      <c r="J158" s="27" t="s">
        <v>312</v>
      </c>
      <c r="K158" s="26">
        <v>604</v>
      </c>
      <c r="L158" s="26" t="s">
        <v>230</v>
      </c>
      <c r="M158" s="27" t="s">
        <v>183</v>
      </c>
      <c r="N158" s="27"/>
      <c r="O158" s="28" t="s">
        <v>184</v>
      </c>
      <c r="P158" s="28" t="s">
        <v>185</v>
      </c>
    </row>
    <row r="159" spans="1:16" ht="12.75" customHeight="1" thickBot="1" x14ac:dyDescent="0.25">
      <c r="A159" s="3" t="str">
        <f t="shared" si="12"/>
        <v> PZP 1.139 </v>
      </c>
      <c r="B159" s="2" t="str">
        <f t="shared" si="13"/>
        <v>I</v>
      </c>
      <c r="C159" s="3">
        <f t="shared" si="14"/>
        <v>37902.307999999997</v>
      </c>
      <c r="D159" s="14" t="str">
        <f t="shared" si="15"/>
        <v>vis</v>
      </c>
      <c r="E159" s="25">
        <f>VLOOKUP(C159,Active!C$21:E$966,3,FALSE)</f>
        <v>607.02996092819808</v>
      </c>
      <c r="F159" s="2" t="s">
        <v>95</v>
      </c>
      <c r="G159" s="14" t="str">
        <f t="shared" si="16"/>
        <v>37902.308</v>
      </c>
      <c r="H159" s="3">
        <f t="shared" si="17"/>
        <v>607</v>
      </c>
      <c r="I159" s="26" t="s">
        <v>313</v>
      </c>
      <c r="J159" s="27" t="s">
        <v>314</v>
      </c>
      <c r="K159" s="26">
        <v>607</v>
      </c>
      <c r="L159" s="26" t="s">
        <v>315</v>
      </c>
      <c r="M159" s="27" t="s">
        <v>183</v>
      </c>
      <c r="N159" s="27"/>
      <c r="O159" s="28" t="s">
        <v>184</v>
      </c>
      <c r="P159" s="28" t="s">
        <v>185</v>
      </c>
    </row>
    <row r="160" spans="1:16" ht="12.75" customHeight="1" thickBot="1" x14ac:dyDescent="0.25">
      <c r="A160" s="3" t="str">
        <f t="shared" si="12"/>
        <v> PZP 1.139 </v>
      </c>
      <c r="B160" s="2" t="str">
        <f t="shared" si="13"/>
        <v>II</v>
      </c>
      <c r="C160" s="3">
        <f t="shared" si="14"/>
        <v>37903.275000000001</v>
      </c>
      <c r="D160" s="14" t="str">
        <f t="shared" si="15"/>
        <v>vis</v>
      </c>
      <c r="E160" s="25">
        <f>VLOOKUP(C160,Active!C$21:E$966,3,FALSE)</f>
        <v>608.49434039144035</v>
      </c>
      <c r="F160" s="2" t="s">
        <v>95</v>
      </c>
      <c r="G160" s="14" t="str">
        <f t="shared" si="16"/>
        <v>37903.275</v>
      </c>
      <c r="H160" s="3">
        <f t="shared" si="17"/>
        <v>608.5</v>
      </c>
      <c r="I160" s="26" t="s">
        <v>316</v>
      </c>
      <c r="J160" s="27" t="s">
        <v>317</v>
      </c>
      <c r="K160" s="26">
        <v>608.5</v>
      </c>
      <c r="L160" s="26" t="s">
        <v>318</v>
      </c>
      <c r="M160" s="27" t="s">
        <v>183</v>
      </c>
      <c r="N160" s="27"/>
      <c r="O160" s="28" t="s">
        <v>184</v>
      </c>
      <c r="P160" s="28" t="s">
        <v>185</v>
      </c>
    </row>
    <row r="161" spans="1:16" ht="12.75" customHeight="1" thickBot="1" x14ac:dyDescent="0.25">
      <c r="A161" s="3" t="str">
        <f t="shared" si="12"/>
        <v> PZP 1.139 </v>
      </c>
      <c r="B161" s="2" t="str">
        <f t="shared" si="13"/>
        <v>I</v>
      </c>
      <c r="C161" s="3">
        <f t="shared" si="14"/>
        <v>37906.271999999997</v>
      </c>
      <c r="D161" s="14" t="str">
        <f t="shared" si="15"/>
        <v>vis</v>
      </c>
      <c r="E161" s="25">
        <f>VLOOKUP(C161,Active!C$21:E$966,3,FALSE)</f>
        <v>613.032856680284</v>
      </c>
      <c r="F161" s="2" t="s">
        <v>95</v>
      </c>
      <c r="G161" s="14" t="str">
        <f t="shared" si="16"/>
        <v>37906.272</v>
      </c>
      <c r="H161" s="3">
        <f t="shared" si="17"/>
        <v>613</v>
      </c>
      <c r="I161" s="26" t="s">
        <v>319</v>
      </c>
      <c r="J161" s="27" t="s">
        <v>320</v>
      </c>
      <c r="K161" s="26">
        <v>613</v>
      </c>
      <c r="L161" s="26" t="s">
        <v>321</v>
      </c>
      <c r="M161" s="27" t="s">
        <v>183</v>
      </c>
      <c r="N161" s="27"/>
      <c r="O161" s="28" t="s">
        <v>184</v>
      </c>
      <c r="P161" s="28" t="s">
        <v>185</v>
      </c>
    </row>
    <row r="162" spans="1:16" ht="12.75" customHeight="1" thickBot="1" x14ac:dyDescent="0.25">
      <c r="A162" s="3" t="str">
        <f t="shared" si="12"/>
        <v> HABZ 25 </v>
      </c>
      <c r="B162" s="2" t="str">
        <f t="shared" si="13"/>
        <v>II</v>
      </c>
      <c r="C162" s="3">
        <f t="shared" si="14"/>
        <v>37932.375</v>
      </c>
      <c r="D162" s="14" t="str">
        <f t="shared" si="15"/>
        <v>vis</v>
      </c>
      <c r="E162" s="25">
        <f>VLOOKUP(C162,Active!C$21:E$966,3,FALSE)</f>
        <v>652.56201606896116</v>
      </c>
      <c r="F162" s="2" t="s">
        <v>95</v>
      </c>
      <c r="G162" s="14" t="str">
        <f t="shared" si="16"/>
        <v>37932.375</v>
      </c>
      <c r="H162" s="3">
        <f t="shared" si="17"/>
        <v>652.5</v>
      </c>
      <c r="I162" s="26" t="s">
        <v>322</v>
      </c>
      <c r="J162" s="27" t="s">
        <v>323</v>
      </c>
      <c r="K162" s="26">
        <v>652.5</v>
      </c>
      <c r="L162" s="26" t="s">
        <v>324</v>
      </c>
      <c r="M162" s="27" t="s">
        <v>101</v>
      </c>
      <c r="N162" s="27"/>
      <c r="O162" s="28" t="s">
        <v>173</v>
      </c>
      <c r="P162" s="28" t="s">
        <v>174</v>
      </c>
    </row>
    <row r="163" spans="1:16" ht="12.75" customHeight="1" thickBot="1" x14ac:dyDescent="0.25">
      <c r="A163" s="3" t="str">
        <f t="shared" si="12"/>
        <v> PZP 1.139 </v>
      </c>
      <c r="B163" s="2" t="str">
        <f t="shared" si="13"/>
        <v>I</v>
      </c>
      <c r="C163" s="3">
        <f t="shared" si="14"/>
        <v>37943.199999999997</v>
      </c>
      <c r="D163" s="14" t="str">
        <f t="shared" si="15"/>
        <v>vis</v>
      </c>
      <c r="E163" s="25">
        <f>VLOOKUP(C163,Active!C$21:E$966,3,FALSE)</f>
        <v>668.95488855037217</v>
      </c>
      <c r="F163" s="2" t="s">
        <v>95</v>
      </c>
      <c r="G163" s="14" t="str">
        <f t="shared" si="16"/>
        <v>37943.200</v>
      </c>
      <c r="H163" s="3">
        <f t="shared" si="17"/>
        <v>669</v>
      </c>
      <c r="I163" s="26" t="s">
        <v>325</v>
      </c>
      <c r="J163" s="27" t="s">
        <v>326</v>
      </c>
      <c r="K163" s="26">
        <v>669</v>
      </c>
      <c r="L163" s="26" t="s">
        <v>327</v>
      </c>
      <c r="M163" s="27" t="s">
        <v>183</v>
      </c>
      <c r="N163" s="27"/>
      <c r="O163" s="28" t="s">
        <v>184</v>
      </c>
      <c r="P163" s="28" t="s">
        <v>185</v>
      </c>
    </row>
    <row r="164" spans="1:16" ht="12.75" customHeight="1" thickBot="1" x14ac:dyDescent="0.25">
      <c r="A164" s="3" t="str">
        <f t="shared" si="12"/>
        <v> PZP 1.139 </v>
      </c>
      <c r="B164" s="2" t="str">
        <f t="shared" si="13"/>
        <v>II</v>
      </c>
      <c r="C164" s="3">
        <f t="shared" si="14"/>
        <v>38208.315000000002</v>
      </c>
      <c r="D164" s="14" t="str">
        <f t="shared" si="15"/>
        <v>vis</v>
      </c>
      <c r="E164" s="25">
        <f>VLOOKUP(C164,Active!C$21:E$966,3,FALSE)</f>
        <v>1070.4326149162398</v>
      </c>
      <c r="F164" s="2" t="s">
        <v>95</v>
      </c>
      <c r="G164" s="14" t="str">
        <f t="shared" si="16"/>
        <v>38208.315</v>
      </c>
      <c r="H164" s="3">
        <f t="shared" si="17"/>
        <v>1070.5</v>
      </c>
      <c r="I164" s="26" t="s">
        <v>328</v>
      </c>
      <c r="J164" s="27" t="s">
        <v>329</v>
      </c>
      <c r="K164" s="26">
        <v>1070.5</v>
      </c>
      <c r="L164" s="26" t="s">
        <v>330</v>
      </c>
      <c r="M164" s="27" t="s">
        <v>183</v>
      </c>
      <c r="N164" s="27"/>
      <c r="O164" s="28" t="s">
        <v>184</v>
      </c>
      <c r="P164" s="28" t="s">
        <v>185</v>
      </c>
    </row>
    <row r="165" spans="1:16" ht="12.75" customHeight="1" thickBot="1" x14ac:dyDescent="0.25">
      <c r="A165" s="3" t="str">
        <f t="shared" si="12"/>
        <v> PZP 1.139 </v>
      </c>
      <c r="B165" s="2" t="str">
        <f t="shared" si="13"/>
        <v>I</v>
      </c>
      <c r="C165" s="3">
        <f t="shared" si="14"/>
        <v>38209.360000000001</v>
      </c>
      <c r="D165" s="14" t="str">
        <f t="shared" si="15"/>
        <v>vis</v>
      </c>
      <c r="E165" s="25">
        <f>VLOOKUP(C165,Active!C$21:E$966,3,FALSE)</f>
        <v>1072.0151139225261</v>
      </c>
      <c r="F165" s="2" t="s">
        <v>95</v>
      </c>
      <c r="G165" s="14" t="str">
        <f t="shared" si="16"/>
        <v>38209.360</v>
      </c>
      <c r="H165" s="3">
        <f t="shared" si="17"/>
        <v>1072</v>
      </c>
      <c r="I165" s="26" t="s">
        <v>331</v>
      </c>
      <c r="J165" s="27" t="s">
        <v>332</v>
      </c>
      <c r="K165" s="26">
        <v>1072</v>
      </c>
      <c r="L165" s="26" t="s">
        <v>333</v>
      </c>
      <c r="M165" s="27" t="s">
        <v>183</v>
      </c>
      <c r="N165" s="27"/>
      <c r="O165" s="28" t="s">
        <v>184</v>
      </c>
      <c r="P165" s="28" t="s">
        <v>185</v>
      </c>
    </row>
    <row r="166" spans="1:16" ht="12.75" customHeight="1" thickBot="1" x14ac:dyDescent="0.25">
      <c r="A166" s="3" t="str">
        <f t="shared" si="12"/>
        <v> PZP 1.139 </v>
      </c>
      <c r="B166" s="2" t="str">
        <f t="shared" si="13"/>
        <v>II</v>
      </c>
      <c r="C166" s="3">
        <f t="shared" si="14"/>
        <v>38210.341999999997</v>
      </c>
      <c r="D166" s="14" t="str">
        <f t="shared" si="15"/>
        <v>vis</v>
      </c>
      <c r="E166" s="25">
        <f>VLOOKUP(C166,Active!C$21:E$966,3,FALSE)</f>
        <v>1073.5022086824974</v>
      </c>
      <c r="F166" s="2" t="s">
        <v>95</v>
      </c>
      <c r="G166" s="14" t="str">
        <f t="shared" si="16"/>
        <v>38210.342</v>
      </c>
      <c r="H166" s="3">
        <f t="shared" si="17"/>
        <v>1073.5</v>
      </c>
      <c r="I166" s="26" t="s">
        <v>334</v>
      </c>
      <c r="J166" s="27" t="s">
        <v>335</v>
      </c>
      <c r="K166" s="26">
        <v>1073.5</v>
      </c>
      <c r="L166" s="26" t="s">
        <v>310</v>
      </c>
      <c r="M166" s="27" t="s">
        <v>183</v>
      </c>
      <c r="N166" s="27"/>
      <c r="O166" s="28" t="s">
        <v>184</v>
      </c>
      <c r="P166" s="28" t="s">
        <v>185</v>
      </c>
    </row>
    <row r="167" spans="1:16" ht="12.75" customHeight="1" thickBot="1" x14ac:dyDescent="0.25">
      <c r="A167" s="3" t="str">
        <f t="shared" si="12"/>
        <v> PZP 1.139 </v>
      </c>
      <c r="B167" s="2" t="str">
        <f t="shared" si="13"/>
        <v>I</v>
      </c>
      <c r="C167" s="3">
        <f t="shared" si="14"/>
        <v>38211.345000000001</v>
      </c>
      <c r="D167" s="14" t="str">
        <f t="shared" si="15"/>
        <v>vis</v>
      </c>
      <c r="E167" s="25">
        <f>VLOOKUP(C167,Active!C$21:E$966,3,FALSE)</f>
        <v>1075.0211048579181</v>
      </c>
      <c r="F167" s="2" t="s">
        <v>95</v>
      </c>
      <c r="G167" s="14" t="str">
        <f t="shared" si="16"/>
        <v>38211.345</v>
      </c>
      <c r="H167" s="3">
        <f t="shared" si="17"/>
        <v>1075</v>
      </c>
      <c r="I167" s="26" t="s">
        <v>336</v>
      </c>
      <c r="J167" s="27" t="s">
        <v>337</v>
      </c>
      <c r="K167" s="26">
        <v>1075</v>
      </c>
      <c r="L167" s="26" t="s">
        <v>338</v>
      </c>
      <c r="M167" s="27" t="s">
        <v>183</v>
      </c>
      <c r="N167" s="27"/>
      <c r="O167" s="28" t="s">
        <v>339</v>
      </c>
      <c r="P167" s="28" t="s">
        <v>185</v>
      </c>
    </row>
    <row r="168" spans="1:16" ht="12.75" customHeight="1" thickBot="1" x14ac:dyDescent="0.25">
      <c r="A168" s="3" t="str">
        <f t="shared" si="12"/>
        <v> PZP 1.139 </v>
      </c>
      <c r="B168" s="2" t="str">
        <f t="shared" si="13"/>
        <v>I</v>
      </c>
      <c r="C168" s="3">
        <f t="shared" si="14"/>
        <v>38228.485000000001</v>
      </c>
      <c r="D168" s="14" t="str">
        <f t="shared" si="15"/>
        <v>vis</v>
      </c>
      <c r="E168" s="25">
        <f>VLOOKUP(C168,Active!C$21:E$966,3,FALSE)</f>
        <v>1100.9771172672899</v>
      </c>
      <c r="F168" s="2" t="s">
        <v>95</v>
      </c>
      <c r="G168" s="14" t="str">
        <f t="shared" si="16"/>
        <v>38228.485</v>
      </c>
      <c r="H168" s="3">
        <f t="shared" si="17"/>
        <v>1101</v>
      </c>
      <c r="I168" s="26" t="s">
        <v>340</v>
      </c>
      <c r="J168" s="27" t="s">
        <v>341</v>
      </c>
      <c r="K168" s="26">
        <v>1101</v>
      </c>
      <c r="L168" s="26" t="s">
        <v>238</v>
      </c>
      <c r="M168" s="27" t="s">
        <v>183</v>
      </c>
      <c r="N168" s="27"/>
      <c r="O168" s="28" t="s">
        <v>184</v>
      </c>
      <c r="P168" s="28" t="s">
        <v>185</v>
      </c>
    </row>
    <row r="169" spans="1:16" ht="12.75" customHeight="1" thickBot="1" x14ac:dyDescent="0.25">
      <c r="A169" s="3" t="str">
        <f t="shared" si="12"/>
        <v> PZP 1.139 </v>
      </c>
      <c r="B169" s="2" t="str">
        <f t="shared" si="13"/>
        <v>II</v>
      </c>
      <c r="C169" s="3">
        <f t="shared" si="14"/>
        <v>38231.466</v>
      </c>
      <c r="D169" s="14" t="str">
        <f t="shared" si="15"/>
        <v>vis</v>
      </c>
      <c r="E169" s="25">
        <f>VLOOKUP(C169,Active!C$21:E$966,3,FALSE)</f>
        <v>1105.4914039062826</v>
      </c>
      <c r="F169" s="2" t="s">
        <v>95</v>
      </c>
      <c r="G169" s="14" t="str">
        <f t="shared" si="16"/>
        <v>38231.466</v>
      </c>
      <c r="H169" s="3">
        <f t="shared" si="17"/>
        <v>1105.5</v>
      </c>
      <c r="I169" s="26" t="s">
        <v>342</v>
      </c>
      <c r="J169" s="27" t="s">
        <v>343</v>
      </c>
      <c r="K169" s="26">
        <v>1105.5</v>
      </c>
      <c r="L169" s="26" t="s">
        <v>344</v>
      </c>
      <c r="M169" s="27" t="s">
        <v>183</v>
      </c>
      <c r="N169" s="27"/>
      <c r="O169" s="28" t="s">
        <v>184</v>
      </c>
      <c r="P169" s="28" t="s">
        <v>185</v>
      </c>
    </row>
    <row r="170" spans="1:16" ht="12.75" customHeight="1" thickBot="1" x14ac:dyDescent="0.25">
      <c r="A170" s="3" t="str">
        <f t="shared" si="12"/>
        <v> PZP 1.139 </v>
      </c>
      <c r="B170" s="2" t="str">
        <f t="shared" si="13"/>
        <v>I</v>
      </c>
      <c r="C170" s="3">
        <f t="shared" si="14"/>
        <v>38234.436999999998</v>
      </c>
      <c r="D170" s="14" t="str">
        <f t="shared" si="15"/>
        <v>vis</v>
      </c>
      <c r="E170" s="25">
        <f>VLOOKUP(C170,Active!C$21:E$966,3,FALSE)</f>
        <v>1109.9905470141116</v>
      </c>
      <c r="F170" s="2" t="s">
        <v>95</v>
      </c>
      <c r="G170" s="14" t="str">
        <f t="shared" si="16"/>
        <v>38234.437</v>
      </c>
      <c r="H170" s="3">
        <f t="shared" si="17"/>
        <v>1110</v>
      </c>
      <c r="I170" s="26" t="s">
        <v>345</v>
      </c>
      <c r="J170" s="27" t="s">
        <v>346</v>
      </c>
      <c r="K170" s="26">
        <v>1110</v>
      </c>
      <c r="L170" s="26" t="s">
        <v>344</v>
      </c>
      <c r="M170" s="27" t="s">
        <v>183</v>
      </c>
      <c r="N170" s="27"/>
      <c r="O170" s="28" t="s">
        <v>184</v>
      </c>
      <c r="P170" s="28" t="s">
        <v>185</v>
      </c>
    </row>
    <row r="171" spans="1:16" ht="12.75" customHeight="1" thickBot="1" x14ac:dyDescent="0.25">
      <c r="A171" s="3" t="str">
        <f t="shared" si="12"/>
        <v> HABZ 25 </v>
      </c>
      <c r="B171" s="2" t="str">
        <f t="shared" si="13"/>
        <v>I</v>
      </c>
      <c r="C171" s="3">
        <f t="shared" si="14"/>
        <v>38234.468000000001</v>
      </c>
      <c r="D171" s="14" t="str">
        <f t="shared" si="15"/>
        <v>vis</v>
      </c>
      <c r="E171" s="25">
        <f>VLOOKUP(C171,Active!C$21:E$966,3,FALSE)</f>
        <v>1110.0374919607136</v>
      </c>
      <c r="F171" s="2" t="s">
        <v>95</v>
      </c>
      <c r="G171" s="14" t="str">
        <f t="shared" si="16"/>
        <v>38234.468</v>
      </c>
      <c r="H171" s="3">
        <f t="shared" si="17"/>
        <v>1110</v>
      </c>
      <c r="I171" s="26" t="s">
        <v>347</v>
      </c>
      <c r="J171" s="27" t="s">
        <v>348</v>
      </c>
      <c r="K171" s="26">
        <v>1110</v>
      </c>
      <c r="L171" s="26" t="s">
        <v>307</v>
      </c>
      <c r="M171" s="27" t="s">
        <v>101</v>
      </c>
      <c r="N171" s="27"/>
      <c r="O171" s="28" t="s">
        <v>173</v>
      </c>
      <c r="P171" s="28" t="s">
        <v>174</v>
      </c>
    </row>
    <row r="172" spans="1:16" ht="12.75" customHeight="1" thickBot="1" x14ac:dyDescent="0.25">
      <c r="A172" s="3" t="str">
        <f t="shared" si="12"/>
        <v> PZP 1.139 </v>
      </c>
      <c r="B172" s="2" t="str">
        <f t="shared" si="13"/>
        <v>II</v>
      </c>
      <c r="C172" s="3">
        <f t="shared" si="14"/>
        <v>38235.404999999999</v>
      </c>
      <c r="D172" s="14" t="str">
        <f t="shared" si="15"/>
        <v>vis</v>
      </c>
      <c r="E172" s="25">
        <f>VLOOKUP(C172,Active!C$21:E$966,3,FALSE)</f>
        <v>1111.4564408304645</v>
      </c>
      <c r="F172" s="2" t="s">
        <v>95</v>
      </c>
      <c r="G172" s="14" t="str">
        <f t="shared" si="16"/>
        <v>38235.405</v>
      </c>
      <c r="H172" s="3">
        <f t="shared" si="17"/>
        <v>1111.5</v>
      </c>
      <c r="I172" s="26" t="s">
        <v>349</v>
      </c>
      <c r="J172" s="27" t="s">
        <v>350</v>
      </c>
      <c r="K172" s="26">
        <v>1111.5</v>
      </c>
      <c r="L172" s="26" t="s">
        <v>266</v>
      </c>
      <c r="M172" s="27" t="s">
        <v>183</v>
      </c>
      <c r="N172" s="27"/>
      <c r="O172" s="28" t="s">
        <v>184</v>
      </c>
      <c r="P172" s="28" t="s">
        <v>185</v>
      </c>
    </row>
    <row r="173" spans="1:16" ht="12.75" customHeight="1" thickBot="1" x14ac:dyDescent="0.25">
      <c r="A173" s="3" t="str">
        <f t="shared" si="12"/>
        <v> HABZ 25 </v>
      </c>
      <c r="B173" s="2" t="str">
        <f t="shared" si="13"/>
        <v>II</v>
      </c>
      <c r="C173" s="3">
        <f t="shared" si="14"/>
        <v>38235.472999999998</v>
      </c>
      <c r="D173" s="14" t="str">
        <f t="shared" si="15"/>
        <v>vis</v>
      </c>
      <c r="E173" s="25">
        <f>VLOOKUP(C173,Active!C$21:E$966,3,FALSE)</f>
        <v>1111.5594168423561</v>
      </c>
      <c r="F173" s="2" t="s">
        <v>95</v>
      </c>
      <c r="G173" s="14" t="str">
        <f t="shared" si="16"/>
        <v>38235.473</v>
      </c>
      <c r="H173" s="3">
        <f t="shared" si="17"/>
        <v>1111.5</v>
      </c>
      <c r="I173" s="26" t="s">
        <v>351</v>
      </c>
      <c r="J173" s="27" t="s">
        <v>352</v>
      </c>
      <c r="K173" s="26">
        <v>1111.5</v>
      </c>
      <c r="L173" s="26" t="s">
        <v>353</v>
      </c>
      <c r="M173" s="27" t="s">
        <v>101</v>
      </c>
      <c r="N173" s="27"/>
      <c r="O173" s="28" t="s">
        <v>173</v>
      </c>
      <c r="P173" s="28" t="s">
        <v>174</v>
      </c>
    </row>
    <row r="174" spans="1:16" ht="12.75" customHeight="1" thickBot="1" x14ac:dyDescent="0.25">
      <c r="A174" s="3" t="str">
        <f t="shared" si="12"/>
        <v> PZP 1.139 </v>
      </c>
      <c r="B174" s="2" t="str">
        <f t="shared" si="13"/>
        <v>I</v>
      </c>
      <c r="C174" s="3">
        <f t="shared" si="14"/>
        <v>38283.345999999998</v>
      </c>
      <c r="D174" s="14" t="str">
        <f t="shared" si="15"/>
        <v>vis</v>
      </c>
      <c r="E174" s="25">
        <f>VLOOKUP(C174,Active!C$21:E$966,3,FALSE)</f>
        <v>1184.0560435677871</v>
      </c>
      <c r="F174" s="2" t="s">
        <v>95</v>
      </c>
      <c r="G174" s="14" t="str">
        <f t="shared" si="16"/>
        <v>38283.346</v>
      </c>
      <c r="H174" s="3">
        <f t="shared" si="17"/>
        <v>1184</v>
      </c>
      <c r="I174" s="26" t="s">
        <v>354</v>
      </c>
      <c r="J174" s="27" t="s">
        <v>355</v>
      </c>
      <c r="K174" s="26">
        <v>1184</v>
      </c>
      <c r="L174" s="26" t="s">
        <v>356</v>
      </c>
      <c r="M174" s="27" t="s">
        <v>183</v>
      </c>
      <c r="N174" s="27"/>
      <c r="O174" s="28" t="s">
        <v>184</v>
      </c>
      <c r="P174" s="28" t="s">
        <v>185</v>
      </c>
    </row>
    <row r="175" spans="1:16" ht="12.75" customHeight="1" thickBot="1" x14ac:dyDescent="0.25">
      <c r="A175" s="3" t="str">
        <f t="shared" si="12"/>
        <v> PZP 1.139 </v>
      </c>
      <c r="B175" s="2" t="str">
        <f t="shared" si="13"/>
        <v>II</v>
      </c>
      <c r="C175" s="3">
        <f t="shared" si="14"/>
        <v>38286.260999999999</v>
      </c>
      <c r="D175" s="14" t="str">
        <f t="shared" si="15"/>
        <v>vis</v>
      </c>
      <c r="E175" s="25">
        <f>VLOOKUP(C175,Active!C$21:E$966,3,FALSE)</f>
        <v>1188.470382901121</v>
      </c>
      <c r="F175" s="2" t="s">
        <v>95</v>
      </c>
      <c r="G175" s="14" t="str">
        <f t="shared" si="16"/>
        <v>38286.261</v>
      </c>
      <c r="H175" s="3">
        <f t="shared" si="17"/>
        <v>1188.5</v>
      </c>
      <c r="I175" s="26" t="s">
        <v>357</v>
      </c>
      <c r="J175" s="27" t="s">
        <v>358</v>
      </c>
      <c r="K175" s="26">
        <v>1188.5</v>
      </c>
      <c r="L175" s="26" t="s">
        <v>359</v>
      </c>
      <c r="M175" s="27" t="s">
        <v>183</v>
      </c>
      <c r="N175" s="27"/>
      <c r="O175" s="28" t="s">
        <v>184</v>
      </c>
      <c r="P175" s="28" t="s">
        <v>185</v>
      </c>
    </row>
    <row r="176" spans="1:16" ht="12.75" customHeight="1" thickBot="1" x14ac:dyDescent="0.25">
      <c r="A176" s="3" t="str">
        <f t="shared" si="12"/>
        <v> PZP 1.139 </v>
      </c>
      <c r="B176" s="2" t="str">
        <f t="shared" si="13"/>
        <v>I</v>
      </c>
      <c r="C176" s="3">
        <f t="shared" si="14"/>
        <v>38289.277000000002</v>
      </c>
      <c r="D176" s="14" t="str">
        <f t="shared" si="15"/>
        <v>vis</v>
      </c>
      <c r="E176" s="25">
        <f>VLOOKUP(C176,Active!C$21:E$966,3,FALSE)</f>
        <v>1193.0376718991813</v>
      </c>
      <c r="F176" s="2" t="s">
        <v>95</v>
      </c>
      <c r="G176" s="14" t="str">
        <f t="shared" si="16"/>
        <v>38289.277</v>
      </c>
      <c r="H176" s="3">
        <f t="shared" si="17"/>
        <v>1193</v>
      </c>
      <c r="I176" s="26" t="s">
        <v>360</v>
      </c>
      <c r="J176" s="27" t="s">
        <v>361</v>
      </c>
      <c r="K176" s="26">
        <v>1193</v>
      </c>
      <c r="L176" s="26" t="s">
        <v>307</v>
      </c>
      <c r="M176" s="27" t="s">
        <v>183</v>
      </c>
      <c r="N176" s="27"/>
      <c r="O176" s="28" t="s">
        <v>184</v>
      </c>
      <c r="P176" s="28" t="s">
        <v>185</v>
      </c>
    </row>
    <row r="177" spans="1:16" ht="12.75" customHeight="1" thickBot="1" x14ac:dyDescent="0.25">
      <c r="A177" s="3" t="str">
        <f t="shared" si="12"/>
        <v> PZP 1.139 </v>
      </c>
      <c r="B177" s="2" t="str">
        <f t="shared" si="13"/>
        <v>I</v>
      </c>
      <c r="C177" s="3">
        <f t="shared" si="14"/>
        <v>38293.226999999999</v>
      </c>
      <c r="D177" s="14" t="str">
        <f t="shared" si="15"/>
        <v>vis</v>
      </c>
      <c r="E177" s="25">
        <f>VLOOKUP(C177,Active!C$21:E$966,3,FALSE)</f>
        <v>1199.0193667076378</v>
      </c>
      <c r="F177" s="2" t="s">
        <v>95</v>
      </c>
      <c r="G177" s="14" t="str">
        <f t="shared" si="16"/>
        <v>38293.227</v>
      </c>
      <c r="H177" s="3">
        <f t="shared" si="17"/>
        <v>1199</v>
      </c>
      <c r="I177" s="26" t="s">
        <v>362</v>
      </c>
      <c r="J177" s="27" t="s">
        <v>363</v>
      </c>
      <c r="K177" s="26">
        <v>1199</v>
      </c>
      <c r="L177" s="26" t="s">
        <v>364</v>
      </c>
      <c r="M177" s="27" t="s">
        <v>183</v>
      </c>
      <c r="N177" s="27"/>
      <c r="O177" s="28" t="s">
        <v>339</v>
      </c>
      <c r="P177" s="28" t="s">
        <v>185</v>
      </c>
    </row>
    <row r="178" spans="1:16" ht="12.75" customHeight="1" thickBot="1" x14ac:dyDescent="0.25">
      <c r="A178" s="3" t="str">
        <f t="shared" si="12"/>
        <v> HABZ 25 </v>
      </c>
      <c r="B178" s="2" t="str">
        <f t="shared" si="13"/>
        <v>I</v>
      </c>
      <c r="C178" s="3">
        <f t="shared" si="14"/>
        <v>38322.264999999999</v>
      </c>
      <c r="D178" s="14" t="str">
        <f t="shared" si="15"/>
        <v>vis</v>
      </c>
      <c r="E178" s="25">
        <f>VLOOKUP(C178,Active!C$21:E$966,3,FALSE)</f>
        <v>1242.9931524919655</v>
      </c>
      <c r="F178" s="2" t="s">
        <v>95</v>
      </c>
      <c r="G178" s="14" t="str">
        <f t="shared" si="16"/>
        <v>38322.265</v>
      </c>
      <c r="H178" s="3">
        <f t="shared" si="17"/>
        <v>1243</v>
      </c>
      <c r="I178" s="26" t="s">
        <v>365</v>
      </c>
      <c r="J178" s="27" t="s">
        <v>366</v>
      </c>
      <c r="K178" s="26">
        <v>1243</v>
      </c>
      <c r="L178" s="26" t="s">
        <v>367</v>
      </c>
      <c r="M178" s="27" t="s">
        <v>101</v>
      </c>
      <c r="N178" s="27"/>
      <c r="O178" s="28" t="s">
        <v>173</v>
      </c>
      <c r="P178" s="28" t="s">
        <v>174</v>
      </c>
    </row>
    <row r="179" spans="1:16" ht="12.75" customHeight="1" thickBot="1" x14ac:dyDescent="0.25">
      <c r="A179" s="3" t="str">
        <f t="shared" si="12"/>
        <v> PZP 1.139 </v>
      </c>
      <c r="B179" s="2" t="str">
        <f t="shared" si="13"/>
        <v>II</v>
      </c>
      <c r="C179" s="3">
        <f t="shared" si="14"/>
        <v>38636.294000000002</v>
      </c>
      <c r="D179" s="14" t="str">
        <f t="shared" si="15"/>
        <v>vis</v>
      </c>
      <c r="E179" s="25">
        <f>VLOOKUP(C179,Active!C$21:E$966,3,FALSE)</f>
        <v>1718.5439471770851</v>
      </c>
      <c r="F179" s="2" t="s">
        <v>95</v>
      </c>
      <c r="G179" s="14" t="str">
        <f t="shared" si="16"/>
        <v>38636.294</v>
      </c>
      <c r="H179" s="3">
        <f t="shared" si="17"/>
        <v>1718.5</v>
      </c>
      <c r="I179" s="26" t="s">
        <v>368</v>
      </c>
      <c r="J179" s="27" t="s">
        <v>369</v>
      </c>
      <c r="K179" s="26">
        <v>1718.5</v>
      </c>
      <c r="L179" s="26" t="s">
        <v>370</v>
      </c>
      <c r="M179" s="27" t="s">
        <v>183</v>
      </c>
      <c r="N179" s="27"/>
      <c r="O179" s="28" t="s">
        <v>184</v>
      </c>
      <c r="P179" s="28" t="s">
        <v>185</v>
      </c>
    </row>
    <row r="180" spans="1:16" ht="12.75" customHeight="1" thickBot="1" x14ac:dyDescent="0.25">
      <c r="A180" s="3" t="str">
        <f t="shared" si="12"/>
        <v> PZP 1.139 </v>
      </c>
      <c r="B180" s="2" t="str">
        <f t="shared" si="13"/>
        <v>I</v>
      </c>
      <c r="C180" s="3">
        <f t="shared" si="14"/>
        <v>38637.264999999999</v>
      </c>
      <c r="D180" s="14" t="str">
        <f t="shared" si="15"/>
        <v>vis</v>
      </c>
      <c r="E180" s="25">
        <f>VLOOKUP(C180,Active!C$21:E$966,3,FALSE)</f>
        <v>1720.0143840527817</v>
      </c>
      <c r="F180" s="2" t="s">
        <v>95</v>
      </c>
      <c r="G180" s="14" t="str">
        <f t="shared" si="16"/>
        <v>38637.265</v>
      </c>
      <c r="H180" s="3">
        <f t="shared" si="17"/>
        <v>1720</v>
      </c>
      <c r="I180" s="26" t="s">
        <v>371</v>
      </c>
      <c r="J180" s="27" t="s">
        <v>372</v>
      </c>
      <c r="K180" s="26">
        <v>1720</v>
      </c>
      <c r="L180" s="26" t="s">
        <v>373</v>
      </c>
      <c r="M180" s="27" t="s">
        <v>183</v>
      </c>
      <c r="N180" s="27"/>
      <c r="O180" s="28" t="s">
        <v>184</v>
      </c>
      <c r="P180" s="28" t="s">
        <v>185</v>
      </c>
    </row>
    <row r="181" spans="1:16" ht="12.75" customHeight="1" thickBot="1" x14ac:dyDescent="0.25">
      <c r="A181" s="3" t="str">
        <f t="shared" si="12"/>
        <v> PZP 1.139 </v>
      </c>
      <c r="B181" s="2" t="str">
        <f t="shared" si="13"/>
        <v>II</v>
      </c>
      <c r="C181" s="3">
        <f t="shared" si="14"/>
        <v>38638.230000000003</v>
      </c>
      <c r="D181" s="14" t="str">
        <f t="shared" si="15"/>
        <v>vis</v>
      </c>
      <c r="E181" s="25">
        <f>VLOOKUP(C181,Active!C$21:E$966,3,FALSE)</f>
        <v>1721.4757348097912</v>
      </c>
      <c r="F181" s="2" t="s">
        <v>95</v>
      </c>
      <c r="G181" s="14" t="str">
        <f t="shared" si="16"/>
        <v>38638.230</v>
      </c>
      <c r="H181" s="3">
        <f t="shared" si="17"/>
        <v>1721.5</v>
      </c>
      <c r="I181" s="26" t="s">
        <v>374</v>
      </c>
      <c r="J181" s="27" t="s">
        <v>375</v>
      </c>
      <c r="K181" s="26">
        <v>1721.5</v>
      </c>
      <c r="L181" s="26" t="s">
        <v>248</v>
      </c>
      <c r="M181" s="27" t="s">
        <v>183</v>
      </c>
      <c r="N181" s="27"/>
      <c r="O181" s="28" t="s">
        <v>184</v>
      </c>
      <c r="P181" s="28" t="s">
        <v>185</v>
      </c>
    </row>
    <row r="182" spans="1:16" ht="12.75" customHeight="1" thickBot="1" x14ac:dyDescent="0.25">
      <c r="A182" s="3" t="str">
        <f t="shared" si="12"/>
        <v> PZP 1.139 </v>
      </c>
      <c r="B182" s="2" t="str">
        <f t="shared" si="13"/>
        <v>II</v>
      </c>
      <c r="C182" s="3">
        <f t="shared" si="14"/>
        <v>38665.296000000002</v>
      </c>
      <c r="D182" s="14" t="str">
        <f t="shared" si="15"/>
        <v>vis</v>
      </c>
      <c r="E182" s="25">
        <f>VLOOKUP(C182,Active!C$21:E$966,3,FALSE)</f>
        <v>1762.4632162492342</v>
      </c>
      <c r="F182" s="2" t="s">
        <v>95</v>
      </c>
      <c r="G182" s="14" t="str">
        <f t="shared" si="16"/>
        <v>38665.296</v>
      </c>
      <c r="H182" s="3">
        <f t="shared" si="17"/>
        <v>1762.5</v>
      </c>
      <c r="I182" s="26" t="s">
        <v>376</v>
      </c>
      <c r="J182" s="27" t="s">
        <v>377</v>
      </c>
      <c r="K182" s="26">
        <v>1762.5</v>
      </c>
      <c r="L182" s="26" t="s">
        <v>378</v>
      </c>
      <c r="M182" s="27" t="s">
        <v>183</v>
      </c>
      <c r="N182" s="27"/>
      <c r="O182" s="28" t="s">
        <v>184</v>
      </c>
      <c r="P182" s="28" t="s">
        <v>185</v>
      </c>
    </row>
    <row r="183" spans="1:16" ht="12.75" customHeight="1" thickBot="1" x14ac:dyDescent="0.25">
      <c r="A183" s="3" t="str">
        <f t="shared" si="12"/>
        <v> PZP 1.139 </v>
      </c>
      <c r="B183" s="2" t="str">
        <f t="shared" si="13"/>
        <v>II</v>
      </c>
      <c r="C183" s="3">
        <f t="shared" si="14"/>
        <v>38667.345999999998</v>
      </c>
      <c r="D183" s="14" t="str">
        <f t="shared" si="15"/>
        <v>vis</v>
      </c>
      <c r="E183" s="25">
        <f>VLOOKUP(C183,Active!C$21:E$966,3,FALSE)</f>
        <v>1765.5676401371629</v>
      </c>
      <c r="F183" s="2" t="s">
        <v>95</v>
      </c>
      <c r="G183" s="14" t="str">
        <f t="shared" si="16"/>
        <v>38667.346</v>
      </c>
      <c r="H183" s="3">
        <f t="shared" si="17"/>
        <v>1765.5</v>
      </c>
      <c r="I183" s="26" t="s">
        <v>379</v>
      </c>
      <c r="J183" s="27" t="s">
        <v>380</v>
      </c>
      <c r="K183" s="26">
        <v>1765.5</v>
      </c>
      <c r="L183" s="26" t="s">
        <v>381</v>
      </c>
      <c r="M183" s="27" t="s">
        <v>183</v>
      </c>
      <c r="N183" s="27"/>
      <c r="O183" s="28" t="s">
        <v>184</v>
      </c>
      <c r="P183" s="28" t="s">
        <v>185</v>
      </c>
    </row>
    <row r="184" spans="1:16" ht="12.75" customHeight="1" thickBot="1" x14ac:dyDescent="0.25">
      <c r="A184" s="3" t="str">
        <f t="shared" si="12"/>
        <v> PZP 1.139 </v>
      </c>
      <c r="B184" s="2" t="str">
        <f t="shared" si="13"/>
        <v>II</v>
      </c>
      <c r="C184" s="3">
        <f t="shared" si="14"/>
        <v>38671.254999999997</v>
      </c>
      <c r="D184" s="14" t="str">
        <f t="shared" si="15"/>
        <v>vis</v>
      </c>
      <c r="E184" s="25">
        <f>VLOOKUP(C184,Active!C$21:E$966,3,FALSE)</f>
        <v>1771.4872464678649</v>
      </c>
      <c r="F184" s="2" t="s">
        <v>95</v>
      </c>
      <c r="G184" s="14" t="str">
        <f t="shared" si="16"/>
        <v>38671.255</v>
      </c>
      <c r="H184" s="3">
        <f t="shared" si="17"/>
        <v>1771.5</v>
      </c>
      <c r="I184" s="26" t="s">
        <v>382</v>
      </c>
      <c r="J184" s="27" t="s">
        <v>383</v>
      </c>
      <c r="K184" s="26">
        <v>1771.5</v>
      </c>
      <c r="L184" s="26" t="s">
        <v>384</v>
      </c>
      <c r="M184" s="27" t="s">
        <v>183</v>
      </c>
      <c r="N184" s="27"/>
      <c r="O184" s="28" t="s">
        <v>184</v>
      </c>
      <c r="P184" s="28" t="s">
        <v>185</v>
      </c>
    </row>
    <row r="185" spans="1:16" ht="12.75" customHeight="1" thickBot="1" x14ac:dyDescent="0.25">
      <c r="A185" s="3" t="str">
        <f t="shared" si="12"/>
        <v> PZP 1.139 </v>
      </c>
      <c r="B185" s="2" t="str">
        <f t="shared" si="13"/>
        <v>I</v>
      </c>
      <c r="C185" s="3">
        <f t="shared" si="14"/>
        <v>38674.237999999998</v>
      </c>
      <c r="D185" s="14" t="str">
        <f t="shared" si="15"/>
        <v>vis</v>
      </c>
      <c r="E185" s="25">
        <f>VLOOKUP(C185,Active!C$21:E$966,3,FALSE)</f>
        <v>1776.0045618130903</v>
      </c>
      <c r="F185" s="2" t="s">
        <v>95</v>
      </c>
      <c r="G185" s="14" t="str">
        <f t="shared" si="16"/>
        <v>38674.238</v>
      </c>
      <c r="H185" s="3">
        <f t="shared" si="17"/>
        <v>1776</v>
      </c>
      <c r="I185" s="26" t="s">
        <v>385</v>
      </c>
      <c r="J185" s="27" t="s">
        <v>386</v>
      </c>
      <c r="K185" s="26">
        <v>1776</v>
      </c>
      <c r="L185" s="26" t="s">
        <v>212</v>
      </c>
      <c r="M185" s="27" t="s">
        <v>183</v>
      </c>
      <c r="N185" s="27"/>
      <c r="O185" s="28" t="s">
        <v>184</v>
      </c>
      <c r="P185" s="28" t="s">
        <v>185</v>
      </c>
    </row>
    <row r="186" spans="1:16" ht="12.75" customHeight="1" thickBot="1" x14ac:dyDescent="0.25">
      <c r="A186" s="3" t="str">
        <f t="shared" si="12"/>
        <v> PZP 1.139 </v>
      </c>
      <c r="B186" s="2" t="str">
        <f t="shared" si="13"/>
        <v>I</v>
      </c>
      <c r="C186" s="3">
        <f t="shared" si="14"/>
        <v>38676.224999999999</v>
      </c>
      <c r="D186" s="14" t="str">
        <f t="shared" si="15"/>
        <v>vis</v>
      </c>
      <c r="E186" s="25">
        <f>VLOOKUP(C186,Active!C$21:E$966,3,FALSE)</f>
        <v>1779.013581454715</v>
      </c>
      <c r="F186" s="2" t="s">
        <v>95</v>
      </c>
      <c r="G186" s="14" t="str">
        <f t="shared" si="16"/>
        <v>38676.225</v>
      </c>
      <c r="H186" s="3">
        <f t="shared" si="17"/>
        <v>1779</v>
      </c>
      <c r="I186" s="26" t="s">
        <v>387</v>
      </c>
      <c r="J186" s="27" t="s">
        <v>388</v>
      </c>
      <c r="K186" s="26">
        <v>1779</v>
      </c>
      <c r="L186" s="26" t="s">
        <v>373</v>
      </c>
      <c r="M186" s="27" t="s">
        <v>183</v>
      </c>
      <c r="N186" s="27"/>
      <c r="O186" s="28" t="s">
        <v>184</v>
      </c>
      <c r="P186" s="28" t="s">
        <v>185</v>
      </c>
    </row>
    <row r="187" spans="1:16" ht="12.75" customHeight="1" thickBot="1" x14ac:dyDescent="0.25">
      <c r="A187" s="3" t="str">
        <f t="shared" si="12"/>
        <v> PZP 1.139 </v>
      </c>
      <c r="B187" s="2" t="str">
        <f t="shared" si="13"/>
        <v>II</v>
      </c>
      <c r="C187" s="3">
        <f t="shared" si="14"/>
        <v>38679.243000000002</v>
      </c>
      <c r="D187" s="14" t="str">
        <f t="shared" si="15"/>
        <v>vis</v>
      </c>
      <c r="E187" s="25">
        <f>VLOOKUP(C187,Active!C$21:E$966,3,FALSE)</f>
        <v>1783.5838991590081</v>
      </c>
      <c r="F187" s="2" t="s">
        <v>95</v>
      </c>
      <c r="G187" s="14" t="str">
        <f t="shared" si="16"/>
        <v>38679.243</v>
      </c>
      <c r="H187" s="3">
        <f t="shared" si="17"/>
        <v>1783.5</v>
      </c>
      <c r="I187" s="26" t="s">
        <v>389</v>
      </c>
      <c r="J187" s="27" t="s">
        <v>390</v>
      </c>
      <c r="K187" s="26">
        <v>1783.5</v>
      </c>
      <c r="L187" s="26" t="s">
        <v>391</v>
      </c>
      <c r="M187" s="27" t="s">
        <v>183</v>
      </c>
      <c r="N187" s="27"/>
      <c r="O187" s="28" t="s">
        <v>184</v>
      </c>
      <c r="P187" s="28" t="s">
        <v>185</v>
      </c>
    </row>
    <row r="188" spans="1:16" ht="12.75" customHeight="1" thickBot="1" x14ac:dyDescent="0.25">
      <c r="A188" s="3" t="str">
        <f t="shared" si="12"/>
        <v> PZP 1.139 </v>
      </c>
      <c r="B188" s="2" t="str">
        <f t="shared" si="13"/>
        <v>I</v>
      </c>
      <c r="C188" s="3">
        <f t="shared" si="14"/>
        <v>38938.385999999999</v>
      </c>
      <c r="D188" s="14" t="str">
        <f t="shared" si="15"/>
        <v>vis</v>
      </c>
      <c r="E188" s="25">
        <f>VLOOKUP(C188,Active!C$21:E$966,3,FALSE)</f>
        <v>2176.0179087157157</v>
      </c>
      <c r="F188" s="2" t="s">
        <v>95</v>
      </c>
      <c r="G188" s="14" t="str">
        <f t="shared" si="16"/>
        <v>38938.386</v>
      </c>
      <c r="H188" s="3">
        <f t="shared" si="17"/>
        <v>2176</v>
      </c>
      <c r="I188" s="26" t="s">
        <v>392</v>
      </c>
      <c r="J188" s="27" t="s">
        <v>393</v>
      </c>
      <c r="K188" s="26">
        <v>2176</v>
      </c>
      <c r="L188" s="26" t="s">
        <v>394</v>
      </c>
      <c r="M188" s="27" t="s">
        <v>183</v>
      </c>
      <c r="N188" s="27"/>
      <c r="O188" s="28" t="s">
        <v>184</v>
      </c>
      <c r="P188" s="28" t="s">
        <v>185</v>
      </c>
    </row>
    <row r="189" spans="1:16" ht="13.5" thickBot="1" x14ac:dyDescent="0.25">
      <c r="A189" s="3" t="str">
        <f t="shared" si="12"/>
        <v> PZP 1.139 </v>
      </c>
      <c r="B189" s="2" t="str">
        <f t="shared" si="13"/>
        <v>I</v>
      </c>
      <c r="C189" s="3">
        <f t="shared" si="14"/>
        <v>38940.351000000002</v>
      </c>
      <c r="D189" s="14" t="str">
        <f t="shared" si="15"/>
        <v>vis</v>
      </c>
      <c r="E189" s="25">
        <f>VLOOKUP(C189,Active!C$21:E$966,3,FALSE)</f>
        <v>2178.9936125887912</v>
      </c>
      <c r="F189" s="2" t="s">
        <v>95</v>
      </c>
      <c r="G189" s="14" t="str">
        <f t="shared" si="16"/>
        <v>38940.351</v>
      </c>
      <c r="H189" s="3">
        <f t="shared" si="17"/>
        <v>2179</v>
      </c>
      <c r="I189" s="26" t="s">
        <v>395</v>
      </c>
      <c r="J189" s="27" t="s">
        <v>396</v>
      </c>
      <c r="K189" s="26">
        <v>2179</v>
      </c>
      <c r="L189" s="26" t="s">
        <v>318</v>
      </c>
      <c r="M189" s="27" t="s">
        <v>183</v>
      </c>
      <c r="N189" s="27"/>
      <c r="O189" s="28" t="s">
        <v>184</v>
      </c>
      <c r="P189" s="28" t="s">
        <v>185</v>
      </c>
    </row>
    <row r="190" spans="1:16" ht="13.5" thickBot="1" x14ac:dyDescent="0.25">
      <c r="A190" s="3" t="str">
        <f t="shared" si="12"/>
        <v> PZP 1.139 </v>
      </c>
      <c r="B190" s="2" t="str">
        <f t="shared" si="13"/>
        <v>I</v>
      </c>
      <c r="C190" s="3">
        <f t="shared" si="14"/>
        <v>38942.358999999997</v>
      </c>
      <c r="D190" s="14" t="str">
        <f t="shared" si="15"/>
        <v>vis</v>
      </c>
      <c r="E190" s="25">
        <f>VLOOKUP(C190,Active!C$21:E$966,3,FALSE)</f>
        <v>2182.0344336458434</v>
      </c>
      <c r="F190" s="2" t="s">
        <v>95</v>
      </c>
      <c r="G190" s="14" t="str">
        <f t="shared" si="16"/>
        <v>38942.359</v>
      </c>
      <c r="H190" s="3">
        <f t="shared" si="17"/>
        <v>2182</v>
      </c>
      <c r="I190" s="26" t="s">
        <v>397</v>
      </c>
      <c r="J190" s="27" t="s">
        <v>398</v>
      </c>
      <c r="K190" s="26">
        <v>2182</v>
      </c>
      <c r="L190" s="26" t="s">
        <v>294</v>
      </c>
      <c r="M190" s="27" t="s">
        <v>183</v>
      </c>
      <c r="N190" s="27"/>
      <c r="O190" s="28" t="s">
        <v>184</v>
      </c>
      <c r="P190" s="28" t="s">
        <v>185</v>
      </c>
    </row>
    <row r="191" spans="1:16" ht="13.5" thickBot="1" x14ac:dyDescent="0.25">
      <c r="A191" s="3" t="str">
        <f t="shared" si="12"/>
        <v> PZP 1.139 </v>
      </c>
      <c r="B191" s="2" t="str">
        <f t="shared" si="13"/>
        <v>I</v>
      </c>
      <c r="C191" s="3">
        <f t="shared" si="14"/>
        <v>38979.302000000003</v>
      </c>
      <c r="D191" s="14" t="str">
        <f t="shared" si="15"/>
        <v>vis</v>
      </c>
      <c r="E191" s="25">
        <f>VLOOKUP(C191,Active!C$21:E$966,3,FALSE)</f>
        <v>2237.9791808126824</v>
      </c>
      <c r="F191" s="2" t="s">
        <v>95</v>
      </c>
      <c r="G191" s="14" t="str">
        <f t="shared" si="16"/>
        <v>38979.302</v>
      </c>
      <c r="H191" s="3">
        <f t="shared" si="17"/>
        <v>2238</v>
      </c>
      <c r="I191" s="26" t="s">
        <v>399</v>
      </c>
      <c r="J191" s="27" t="s">
        <v>400</v>
      </c>
      <c r="K191" s="26">
        <v>2238</v>
      </c>
      <c r="L191" s="26" t="s">
        <v>291</v>
      </c>
      <c r="M191" s="27" t="s">
        <v>183</v>
      </c>
      <c r="N191" s="27"/>
      <c r="O191" s="28" t="s">
        <v>184</v>
      </c>
      <c r="P191" s="28" t="s">
        <v>185</v>
      </c>
    </row>
    <row r="192" spans="1:16" ht="13.5" thickBot="1" x14ac:dyDescent="0.25">
      <c r="A192" s="3" t="str">
        <f t="shared" si="12"/>
        <v> BBS 34 </v>
      </c>
      <c r="B192" s="2" t="str">
        <f t="shared" si="13"/>
        <v>II</v>
      </c>
      <c r="C192" s="3">
        <f t="shared" si="14"/>
        <v>43358.400999999998</v>
      </c>
      <c r="D192" s="14" t="str">
        <f t="shared" si="15"/>
        <v>vis</v>
      </c>
      <c r="E192" s="25">
        <f>VLOOKUP(C192,Active!C$21:E$966,3,FALSE)</f>
        <v>8869.4813970245432</v>
      </c>
      <c r="F192" s="2" t="s">
        <v>95</v>
      </c>
      <c r="G192" s="14" t="str">
        <f t="shared" si="16"/>
        <v>43358.401</v>
      </c>
      <c r="H192" s="3">
        <f t="shared" si="17"/>
        <v>8869.5</v>
      </c>
      <c r="I192" s="26" t="s">
        <v>405</v>
      </c>
      <c r="J192" s="27" t="s">
        <v>406</v>
      </c>
      <c r="K192" s="26">
        <v>8869.5</v>
      </c>
      <c r="L192" s="26" t="s">
        <v>209</v>
      </c>
      <c r="M192" s="27" t="s">
        <v>183</v>
      </c>
      <c r="N192" s="27"/>
      <c r="O192" s="28" t="s">
        <v>403</v>
      </c>
      <c r="P192" s="28" t="s">
        <v>404</v>
      </c>
    </row>
    <row r="193" spans="1:16" ht="13.5" thickBot="1" x14ac:dyDescent="0.25">
      <c r="A193" s="3" t="str">
        <f t="shared" si="12"/>
        <v>BAVM 38 </v>
      </c>
      <c r="B193" s="2" t="str">
        <f t="shared" si="13"/>
        <v>II</v>
      </c>
      <c r="C193" s="3">
        <f t="shared" si="14"/>
        <v>45561.468999999997</v>
      </c>
      <c r="D193" s="14" t="str">
        <f t="shared" si="15"/>
        <v>vis</v>
      </c>
      <c r="E193" s="25">
        <f>VLOOKUP(C193,Active!C$21:E$966,3,FALSE)</f>
        <v>12205.704287730015</v>
      </c>
      <c r="F193" s="2" t="s">
        <v>95</v>
      </c>
      <c r="G193" s="14" t="str">
        <f t="shared" si="16"/>
        <v>45561.469</v>
      </c>
      <c r="H193" s="3">
        <f t="shared" si="17"/>
        <v>12205.5</v>
      </c>
      <c r="I193" s="26" t="s">
        <v>422</v>
      </c>
      <c r="J193" s="27" t="s">
        <v>423</v>
      </c>
      <c r="K193" s="26">
        <v>12205.5</v>
      </c>
      <c r="L193" s="26" t="s">
        <v>424</v>
      </c>
      <c r="M193" s="27" t="s">
        <v>97</v>
      </c>
      <c r="N193" s="27"/>
      <c r="O193" s="28" t="s">
        <v>425</v>
      </c>
      <c r="P193" s="29" t="s">
        <v>426</v>
      </c>
    </row>
    <row r="194" spans="1:16" ht="13.5" thickBot="1" x14ac:dyDescent="0.25">
      <c r="A194" s="3" t="str">
        <f t="shared" si="12"/>
        <v>BAVM 38 </v>
      </c>
      <c r="B194" s="2" t="str">
        <f t="shared" si="13"/>
        <v>II</v>
      </c>
      <c r="C194" s="3">
        <f t="shared" si="14"/>
        <v>45604.402000000002</v>
      </c>
      <c r="D194" s="14" t="str">
        <f t="shared" si="15"/>
        <v>vis</v>
      </c>
      <c r="E194" s="25">
        <f>VLOOKUP(C194,Active!C$21:E$966,3,FALSE)</f>
        <v>12270.720010062088</v>
      </c>
      <c r="F194" s="2" t="s">
        <v>95</v>
      </c>
      <c r="G194" s="14" t="str">
        <f t="shared" si="16"/>
        <v>45604.402</v>
      </c>
      <c r="H194" s="3">
        <f t="shared" si="17"/>
        <v>12270.5</v>
      </c>
      <c r="I194" s="26" t="s">
        <v>427</v>
      </c>
      <c r="J194" s="27" t="s">
        <v>428</v>
      </c>
      <c r="K194" s="26">
        <v>12270.5</v>
      </c>
      <c r="L194" s="26" t="s">
        <v>429</v>
      </c>
      <c r="M194" s="27" t="s">
        <v>97</v>
      </c>
      <c r="N194" s="27"/>
      <c r="O194" s="28" t="s">
        <v>425</v>
      </c>
      <c r="P194" s="29" t="s">
        <v>426</v>
      </c>
    </row>
    <row r="195" spans="1:16" ht="13.5" thickBot="1" x14ac:dyDescent="0.25">
      <c r="A195" s="3" t="str">
        <f t="shared" si="12"/>
        <v>BAVM 56 </v>
      </c>
      <c r="B195" s="2" t="str">
        <f t="shared" si="13"/>
        <v>I</v>
      </c>
      <c r="C195" s="3">
        <f t="shared" si="14"/>
        <v>47803.406999999999</v>
      </c>
      <c r="D195" s="14" t="str">
        <f t="shared" si="15"/>
        <v>vis</v>
      </c>
      <c r="E195" s="25">
        <f>VLOOKUP(C195,Active!C$21:E$966,3,FALSE)</f>
        <v>15600.790084056982</v>
      </c>
      <c r="F195" s="2" t="s">
        <v>95</v>
      </c>
      <c r="G195" s="14" t="str">
        <f t="shared" si="16"/>
        <v>47803.407</v>
      </c>
      <c r="H195" s="3">
        <f t="shared" si="17"/>
        <v>15601</v>
      </c>
      <c r="I195" s="26" t="s">
        <v>451</v>
      </c>
      <c r="J195" s="27" t="s">
        <v>452</v>
      </c>
      <c r="K195" s="26">
        <v>15601</v>
      </c>
      <c r="L195" s="26" t="s">
        <v>453</v>
      </c>
      <c r="M195" s="27" t="s">
        <v>97</v>
      </c>
      <c r="N195" s="27"/>
      <c r="O195" s="28" t="s">
        <v>425</v>
      </c>
      <c r="P195" s="29" t="s">
        <v>454</v>
      </c>
    </row>
    <row r="196" spans="1:16" ht="13.5" thickBot="1" x14ac:dyDescent="0.25">
      <c r="A196" s="3" t="str">
        <f t="shared" si="12"/>
        <v>BAVM 56 </v>
      </c>
      <c r="B196" s="2" t="str">
        <f t="shared" si="13"/>
        <v>I</v>
      </c>
      <c r="C196" s="3">
        <f t="shared" si="14"/>
        <v>47804.394999999997</v>
      </c>
      <c r="D196" s="14" t="str">
        <f t="shared" si="15"/>
        <v>vis</v>
      </c>
      <c r="E196" s="25">
        <f>VLOOKUP(C196,Active!C$21:E$966,3,FALSE)</f>
        <v>15602.286264935652</v>
      </c>
      <c r="F196" s="2" t="s">
        <v>95</v>
      </c>
      <c r="G196" s="14" t="str">
        <f t="shared" si="16"/>
        <v>47804.395</v>
      </c>
      <c r="H196" s="3">
        <f t="shared" si="17"/>
        <v>15602</v>
      </c>
      <c r="I196" s="26" t="s">
        <v>455</v>
      </c>
      <c r="J196" s="27" t="s">
        <v>456</v>
      </c>
      <c r="K196" s="26">
        <v>15602</v>
      </c>
      <c r="L196" s="26" t="s">
        <v>457</v>
      </c>
      <c r="M196" s="27" t="s">
        <v>97</v>
      </c>
      <c r="N196" s="27"/>
      <c r="O196" s="28" t="s">
        <v>425</v>
      </c>
      <c r="P196" s="29" t="s">
        <v>454</v>
      </c>
    </row>
    <row r="197" spans="1:16" ht="13.5" thickBot="1" x14ac:dyDescent="0.25">
      <c r="A197" s="3" t="str">
        <f t="shared" si="12"/>
        <v>BAVM 60 </v>
      </c>
      <c r="B197" s="2" t="str">
        <f t="shared" si="13"/>
        <v>I</v>
      </c>
      <c r="C197" s="3">
        <f t="shared" si="14"/>
        <v>48497.436999999998</v>
      </c>
      <c r="D197" s="14" t="str">
        <f t="shared" si="15"/>
        <v>vis</v>
      </c>
      <c r="E197" s="25">
        <f>VLOOKUP(C197,Active!C$21:E$966,3,FALSE)</f>
        <v>16651.796577200323</v>
      </c>
      <c r="F197" s="2" t="s">
        <v>95</v>
      </c>
      <c r="G197" s="14" t="str">
        <f t="shared" si="16"/>
        <v>48497.437</v>
      </c>
      <c r="H197" s="3">
        <f t="shared" si="17"/>
        <v>16652</v>
      </c>
      <c r="I197" s="26" t="s">
        <v>506</v>
      </c>
      <c r="J197" s="27" t="s">
        <v>507</v>
      </c>
      <c r="K197" s="26">
        <v>16652</v>
      </c>
      <c r="L197" s="26" t="s">
        <v>508</v>
      </c>
      <c r="M197" s="27" t="s">
        <v>97</v>
      </c>
      <c r="N197" s="27"/>
      <c r="O197" s="28" t="s">
        <v>509</v>
      </c>
      <c r="P197" s="29" t="s">
        <v>510</v>
      </c>
    </row>
    <row r="198" spans="1:16" ht="13.5" thickBot="1" x14ac:dyDescent="0.25">
      <c r="A198" s="3" t="str">
        <f t="shared" si="12"/>
        <v>BAVM 60 </v>
      </c>
      <c r="B198" s="2" t="str">
        <f t="shared" si="13"/>
        <v>I</v>
      </c>
      <c r="C198" s="3">
        <f t="shared" si="14"/>
        <v>48501.405200000001</v>
      </c>
      <c r="D198" s="14" t="str">
        <f t="shared" si="15"/>
        <v>vis</v>
      </c>
      <c r="E198" s="25">
        <f>VLOOKUP(C198,Active!C$21:E$966,3,FALSE)</f>
        <v>16657.805833235503</v>
      </c>
      <c r="F198" s="2" t="s">
        <v>95</v>
      </c>
      <c r="G198" s="14" t="str">
        <f t="shared" si="16"/>
        <v>48501.4052</v>
      </c>
      <c r="H198" s="3">
        <f t="shared" si="17"/>
        <v>16658</v>
      </c>
      <c r="I198" s="26" t="s">
        <v>511</v>
      </c>
      <c r="J198" s="27" t="s">
        <v>512</v>
      </c>
      <c r="K198" s="26">
        <v>16658</v>
      </c>
      <c r="L198" s="26" t="s">
        <v>513</v>
      </c>
      <c r="M198" s="27" t="s">
        <v>419</v>
      </c>
      <c r="N198" s="27" t="s">
        <v>514</v>
      </c>
      <c r="O198" s="28" t="s">
        <v>515</v>
      </c>
      <c r="P198" s="29" t="s">
        <v>510</v>
      </c>
    </row>
    <row r="199" spans="1:16" ht="13.5" thickBot="1" x14ac:dyDescent="0.25">
      <c r="A199" s="3" t="str">
        <f t="shared" si="12"/>
        <v>BAVM 60 </v>
      </c>
      <c r="B199" s="2" t="str">
        <f t="shared" si="13"/>
        <v>I</v>
      </c>
      <c r="C199" s="3">
        <f t="shared" si="14"/>
        <v>48501.406499999997</v>
      </c>
      <c r="D199" s="14" t="str">
        <f t="shared" si="15"/>
        <v>vis</v>
      </c>
      <c r="E199" s="25">
        <f>VLOOKUP(C199,Active!C$21:E$966,3,FALSE)</f>
        <v>16657.807801894545</v>
      </c>
      <c r="F199" s="2" t="s">
        <v>95</v>
      </c>
      <c r="G199" s="14" t="str">
        <f t="shared" si="16"/>
        <v>48501.4065</v>
      </c>
      <c r="H199" s="3">
        <f t="shared" si="17"/>
        <v>16658</v>
      </c>
      <c r="I199" s="26" t="s">
        <v>516</v>
      </c>
      <c r="J199" s="27" t="s">
        <v>517</v>
      </c>
      <c r="K199" s="26">
        <v>16658</v>
      </c>
      <c r="L199" s="26" t="s">
        <v>518</v>
      </c>
      <c r="M199" s="27" t="s">
        <v>419</v>
      </c>
      <c r="N199" s="27" t="s">
        <v>519</v>
      </c>
      <c r="O199" s="28" t="s">
        <v>515</v>
      </c>
      <c r="P199" s="29" t="s">
        <v>510</v>
      </c>
    </row>
    <row r="200" spans="1:16" ht="13.5" thickBot="1" x14ac:dyDescent="0.25">
      <c r="A200" s="3" t="str">
        <f t="shared" si="12"/>
        <v>BAVM 68 </v>
      </c>
      <c r="B200" s="2" t="str">
        <f t="shared" si="13"/>
        <v>I</v>
      </c>
      <c r="C200" s="3">
        <f t="shared" si="14"/>
        <v>48771.497000000003</v>
      </c>
      <c r="D200" s="14" t="str">
        <f t="shared" si="15"/>
        <v>vis</v>
      </c>
      <c r="E200" s="25">
        <f>VLOOKUP(C200,Active!C$21:E$966,3,FALSE)</f>
        <v>17066.820192189403</v>
      </c>
      <c r="F200" s="2" t="s">
        <v>95</v>
      </c>
      <c r="G200" s="14" t="str">
        <f t="shared" si="16"/>
        <v>48771.497</v>
      </c>
      <c r="H200" s="3">
        <f t="shared" si="17"/>
        <v>17067</v>
      </c>
      <c r="I200" s="26" t="s">
        <v>530</v>
      </c>
      <c r="J200" s="27" t="s">
        <v>531</v>
      </c>
      <c r="K200" s="26">
        <v>17067</v>
      </c>
      <c r="L200" s="26" t="s">
        <v>532</v>
      </c>
      <c r="M200" s="27" t="s">
        <v>97</v>
      </c>
      <c r="N200" s="27"/>
      <c r="O200" s="28" t="s">
        <v>533</v>
      </c>
      <c r="P200" s="29" t="s">
        <v>534</v>
      </c>
    </row>
    <row r="201" spans="1:16" ht="13.5" thickBot="1" x14ac:dyDescent="0.25">
      <c r="A201" s="3" t="str">
        <f t="shared" si="12"/>
        <v>BAVM 62 </v>
      </c>
      <c r="B201" s="2" t="str">
        <f t="shared" si="13"/>
        <v>I</v>
      </c>
      <c r="C201" s="3">
        <f t="shared" si="14"/>
        <v>48812.435799999999</v>
      </c>
      <c r="D201" s="14" t="str">
        <f t="shared" si="15"/>
        <v>vis</v>
      </c>
      <c r="E201" s="25">
        <f>VLOOKUP(C201,Active!C$21:E$966,3,FALSE)</f>
        <v>17128.815991537402</v>
      </c>
      <c r="F201" s="2" t="s">
        <v>95</v>
      </c>
      <c r="G201" s="14" t="str">
        <f t="shared" si="16"/>
        <v>48812.4358</v>
      </c>
      <c r="H201" s="3">
        <f t="shared" si="17"/>
        <v>17129</v>
      </c>
      <c r="I201" s="26" t="s">
        <v>542</v>
      </c>
      <c r="J201" s="27" t="s">
        <v>543</v>
      </c>
      <c r="K201" s="26">
        <v>17129</v>
      </c>
      <c r="L201" s="26" t="s">
        <v>544</v>
      </c>
      <c r="M201" s="27" t="s">
        <v>419</v>
      </c>
      <c r="N201" s="27" t="s">
        <v>30</v>
      </c>
      <c r="O201" s="28" t="s">
        <v>515</v>
      </c>
      <c r="P201" s="29" t="s">
        <v>545</v>
      </c>
    </row>
    <row r="202" spans="1:16" ht="13.5" thickBot="1" x14ac:dyDescent="0.25">
      <c r="A202" s="3" t="str">
        <f t="shared" si="12"/>
        <v>BAVM 62 </v>
      </c>
      <c r="B202" s="2" t="str">
        <f t="shared" si="13"/>
        <v>I</v>
      </c>
      <c r="C202" s="3">
        <f t="shared" si="14"/>
        <v>48812.439100000003</v>
      </c>
      <c r="D202" s="14" t="str">
        <f t="shared" si="15"/>
        <v>vis</v>
      </c>
      <c r="E202" s="25">
        <f>VLOOKUP(C202,Active!C$21:E$966,3,FALSE)</f>
        <v>17128.820988902691</v>
      </c>
      <c r="F202" s="2" t="s">
        <v>95</v>
      </c>
      <c r="G202" s="14" t="str">
        <f t="shared" si="16"/>
        <v>48812.4391</v>
      </c>
      <c r="H202" s="3">
        <f t="shared" si="17"/>
        <v>17129</v>
      </c>
      <c r="I202" s="26" t="s">
        <v>546</v>
      </c>
      <c r="J202" s="27" t="s">
        <v>547</v>
      </c>
      <c r="K202" s="26">
        <v>17129</v>
      </c>
      <c r="L202" s="26" t="s">
        <v>548</v>
      </c>
      <c r="M202" s="27" t="s">
        <v>419</v>
      </c>
      <c r="N202" s="27" t="s">
        <v>519</v>
      </c>
      <c r="O202" s="28" t="s">
        <v>515</v>
      </c>
      <c r="P202" s="29" t="s">
        <v>545</v>
      </c>
    </row>
    <row r="203" spans="1:16" ht="13.5" thickBot="1" x14ac:dyDescent="0.25">
      <c r="A203" s="3" t="str">
        <f t="shared" ref="A203:A220" si="18">P203</f>
        <v>BAVM 62 </v>
      </c>
      <c r="B203" s="2" t="str">
        <f t="shared" ref="B203:B220" si="19">IF(H203=INT(H203),"I","II")</f>
        <v>I</v>
      </c>
      <c r="C203" s="3">
        <f t="shared" ref="C203:C220" si="20">1*G203</f>
        <v>48888.388099999996</v>
      </c>
      <c r="D203" s="14" t="str">
        <f t="shared" ref="D203:D220" si="21">VLOOKUP(F203,I$1:J$5,2,FALSE)</f>
        <v>vis</v>
      </c>
      <c r="E203" s="25">
        <f>VLOOKUP(C203,Active!C$21:E$966,3,FALSE)</f>
        <v>17243.834593714786</v>
      </c>
      <c r="F203" s="2" t="s">
        <v>95</v>
      </c>
      <c r="G203" s="14" t="str">
        <f t="shared" ref="G203:G220" si="22">MID(I203,3,LEN(I203)-3)</f>
        <v>48888.3881</v>
      </c>
      <c r="H203" s="3">
        <f t="shared" ref="H203:H220" si="23">1*K203</f>
        <v>17244</v>
      </c>
      <c r="I203" s="26" t="s">
        <v>549</v>
      </c>
      <c r="J203" s="27" t="s">
        <v>550</v>
      </c>
      <c r="K203" s="26">
        <v>17244</v>
      </c>
      <c r="L203" s="26" t="s">
        <v>551</v>
      </c>
      <c r="M203" s="27" t="s">
        <v>419</v>
      </c>
      <c r="N203" s="27" t="s">
        <v>552</v>
      </c>
      <c r="O203" s="28" t="s">
        <v>515</v>
      </c>
      <c r="P203" s="29" t="s">
        <v>545</v>
      </c>
    </row>
    <row r="204" spans="1:16" ht="13.5" thickBot="1" x14ac:dyDescent="0.25">
      <c r="A204" s="3" t="str">
        <f t="shared" si="18"/>
        <v>BAVM 68 </v>
      </c>
      <c r="B204" s="2" t="str">
        <f t="shared" si="19"/>
        <v>I</v>
      </c>
      <c r="C204" s="3">
        <f t="shared" si="20"/>
        <v>49279.313399999999</v>
      </c>
      <c r="D204" s="14" t="str">
        <f t="shared" si="21"/>
        <v>vis</v>
      </c>
      <c r="E204" s="25">
        <f>VLOOKUP(C204,Active!C$21:E$966,3,FALSE)</f>
        <v>17835.833539918858</v>
      </c>
      <c r="F204" s="2" t="s">
        <v>95</v>
      </c>
      <c r="G204" s="14" t="str">
        <f t="shared" si="22"/>
        <v>49279.3134</v>
      </c>
      <c r="H204" s="3">
        <f t="shared" si="23"/>
        <v>17836</v>
      </c>
      <c r="I204" s="26" t="s">
        <v>553</v>
      </c>
      <c r="J204" s="27" t="s">
        <v>554</v>
      </c>
      <c r="K204" s="26">
        <v>17836</v>
      </c>
      <c r="L204" s="26" t="s">
        <v>555</v>
      </c>
      <c r="M204" s="27" t="s">
        <v>419</v>
      </c>
      <c r="N204" s="27" t="s">
        <v>552</v>
      </c>
      <c r="O204" s="28" t="s">
        <v>556</v>
      </c>
      <c r="P204" s="29" t="s">
        <v>534</v>
      </c>
    </row>
    <row r="205" spans="1:16" ht="13.5" thickBot="1" x14ac:dyDescent="0.25">
      <c r="A205" s="3" t="str">
        <f t="shared" si="18"/>
        <v>VSB 42 </v>
      </c>
      <c r="B205" s="2" t="str">
        <f t="shared" si="19"/>
        <v>I</v>
      </c>
      <c r="C205" s="3">
        <f t="shared" si="20"/>
        <v>52748.2111</v>
      </c>
      <c r="D205" s="14" t="str">
        <f t="shared" si="21"/>
        <v>vis</v>
      </c>
      <c r="E205" s="25">
        <f>VLOOKUP(C205,Active!C$21:E$966,3,FALSE)</f>
        <v>23088.969581228328</v>
      </c>
      <c r="F205" s="2" t="s">
        <v>95</v>
      </c>
      <c r="G205" s="14" t="str">
        <f t="shared" si="22"/>
        <v>52748.2111</v>
      </c>
      <c r="H205" s="3">
        <f t="shared" si="23"/>
        <v>23089</v>
      </c>
      <c r="I205" s="26" t="s">
        <v>581</v>
      </c>
      <c r="J205" s="27" t="s">
        <v>582</v>
      </c>
      <c r="K205" s="26">
        <v>23089</v>
      </c>
      <c r="L205" s="26" t="s">
        <v>583</v>
      </c>
      <c r="M205" s="27" t="s">
        <v>419</v>
      </c>
      <c r="N205" s="27" t="s">
        <v>420</v>
      </c>
      <c r="O205" s="28" t="s">
        <v>584</v>
      </c>
      <c r="P205" s="29" t="s">
        <v>585</v>
      </c>
    </row>
    <row r="206" spans="1:16" ht="13.5" thickBot="1" x14ac:dyDescent="0.25">
      <c r="A206" s="3" t="str">
        <f t="shared" si="18"/>
        <v>VSB 46 </v>
      </c>
      <c r="B206" s="2" t="str">
        <f t="shared" si="19"/>
        <v>I</v>
      </c>
      <c r="C206" s="3">
        <f t="shared" si="20"/>
        <v>54337.029300000002</v>
      </c>
      <c r="D206" s="14" t="str">
        <f t="shared" si="21"/>
        <v>vis</v>
      </c>
      <c r="E206" s="25">
        <f>VLOOKUP(C206,Active!C$21:E$966,3,FALSE)</f>
        <v>25495.001373260835</v>
      </c>
      <c r="F206" s="2" t="s">
        <v>95</v>
      </c>
      <c r="G206" s="14" t="str">
        <f t="shared" si="22"/>
        <v>54337.0293</v>
      </c>
      <c r="H206" s="3">
        <f t="shared" si="23"/>
        <v>25495</v>
      </c>
      <c r="I206" s="26" t="s">
        <v>651</v>
      </c>
      <c r="J206" s="27" t="s">
        <v>652</v>
      </c>
      <c r="K206" s="26" t="s">
        <v>653</v>
      </c>
      <c r="L206" s="26" t="s">
        <v>636</v>
      </c>
      <c r="M206" s="27" t="s">
        <v>605</v>
      </c>
      <c r="N206" s="27" t="s">
        <v>95</v>
      </c>
      <c r="O206" s="28" t="s">
        <v>654</v>
      </c>
      <c r="P206" s="29" t="s">
        <v>655</v>
      </c>
    </row>
    <row r="207" spans="1:16" ht="13.5" thickBot="1" x14ac:dyDescent="0.25">
      <c r="A207" s="3" t="str">
        <f t="shared" si="18"/>
        <v>BAVM 193 </v>
      </c>
      <c r="B207" s="2" t="str">
        <f t="shared" si="19"/>
        <v>I</v>
      </c>
      <c r="C207" s="3">
        <f t="shared" si="20"/>
        <v>54375.339800000002</v>
      </c>
      <c r="D207" s="14" t="str">
        <f t="shared" si="21"/>
        <v>vis</v>
      </c>
      <c r="E207" s="25">
        <f>VLOOKUP(C207,Active!C$21:E$966,3,FALSE)</f>
        <v>25553.016998313884</v>
      </c>
      <c r="F207" s="2" t="s">
        <v>95</v>
      </c>
      <c r="G207" s="14" t="str">
        <f t="shared" si="22"/>
        <v>54375.3398</v>
      </c>
      <c r="H207" s="3">
        <f t="shared" si="23"/>
        <v>25553</v>
      </c>
      <c r="I207" s="26" t="s">
        <v>656</v>
      </c>
      <c r="J207" s="27" t="s">
        <v>657</v>
      </c>
      <c r="K207" s="26" t="s">
        <v>658</v>
      </c>
      <c r="L207" s="26" t="s">
        <v>659</v>
      </c>
      <c r="M207" s="27" t="s">
        <v>605</v>
      </c>
      <c r="N207" s="27" t="s">
        <v>606</v>
      </c>
      <c r="O207" s="28" t="s">
        <v>515</v>
      </c>
      <c r="P207" s="29" t="s">
        <v>660</v>
      </c>
    </row>
    <row r="208" spans="1:16" ht="13.5" thickBot="1" x14ac:dyDescent="0.25">
      <c r="A208" s="3" t="str">
        <f t="shared" si="18"/>
        <v>BAVM 203 </v>
      </c>
      <c r="B208" s="2" t="str">
        <f t="shared" si="19"/>
        <v>II</v>
      </c>
      <c r="C208" s="3">
        <f t="shared" si="20"/>
        <v>54712.456299999998</v>
      </c>
      <c r="D208" s="14" t="str">
        <f t="shared" si="21"/>
        <v>vis</v>
      </c>
      <c r="E208" s="25">
        <f>VLOOKUP(C208,Active!C$21:E$966,3,FALSE)</f>
        <v>26063.530420566171</v>
      </c>
      <c r="F208" s="2" t="s">
        <v>95</v>
      </c>
      <c r="G208" s="14" t="str">
        <f t="shared" si="22"/>
        <v>54712.4563</v>
      </c>
      <c r="H208" s="3">
        <f t="shared" si="23"/>
        <v>26063.5</v>
      </c>
      <c r="I208" s="26" t="s">
        <v>661</v>
      </c>
      <c r="J208" s="27" t="s">
        <v>662</v>
      </c>
      <c r="K208" s="26" t="s">
        <v>663</v>
      </c>
      <c r="L208" s="26" t="s">
        <v>664</v>
      </c>
      <c r="M208" s="27" t="s">
        <v>605</v>
      </c>
      <c r="N208" s="27" t="s">
        <v>606</v>
      </c>
      <c r="O208" s="28" t="s">
        <v>515</v>
      </c>
      <c r="P208" s="29" t="s">
        <v>665</v>
      </c>
    </row>
    <row r="209" spans="1:16" ht="13.5" thickBot="1" x14ac:dyDescent="0.25">
      <c r="A209" s="3" t="str">
        <f t="shared" si="18"/>
        <v>BAVM 203 </v>
      </c>
      <c r="B209" s="2" t="str">
        <f t="shared" si="19"/>
        <v>I</v>
      </c>
      <c r="C209" s="3">
        <f t="shared" si="20"/>
        <v>54719.390700000004</v>
      </c>
      <c r="D209" s="14" t="str">
        <f t="shared" si="21"/>
        <v>vis</v>
      </c>
      <c r="E209" s="25">
        <f>VLOOKUP(C209,Active!C$21:E$966,3,FALSE)</f>
        <v>26074.031550814227</v>
      </c>
      <c r="F209" s="2" t="s">
        <v>95</v>
      </c>
      <c r="G209" s="14" t="str">
        <f t="shared" si="22"/>
        <v>54719.3907</v>
      </c>
      <c r="H209" s="3">
        <f t="shared" si="23"/>
        <v>26074</v>
      </c>
      <c r="I209" s="26" t="s">
        <v>666</v>
      </c>
      <c r="J209" s="27" t="s">
        <v>667</v>
      </c>
      <c r="K209" s="26" t="s">
        <v>668</v>
      </c>
      <c r="L209" s="26" t="s">
        <v>669</v>
      </c>
      <c r="M209" s="27" t="s">
        <v>605</v>
      </c>
      <c r="N209" s="27" t="s">
        <v>606</v>
      </c>
      <c r="O209" s="28" t="s">
        <v>515</v>
      </c>
      <c r="P209" s="29" t="s">
        <v>665</v>
      </c>
    </row>
    <row r="210" spans="1:16" ht="13.5" thickBot="1" x14ac:dyDescent="0.25">
      <c r="A210" s="3" t="str">
        <f t="shared" si="18"/>
        <v>BAVM 212 </v>
      </c>
      <c r="B210" s="2" t="str">
        <f t="shared" si="19"/>
        <v>I</v>
      </c>
      <c r="C210" s="3">
        <f t="shared" si="20"/>
        <v>55028.441200000001</v>
      </c>
      <c r="D210" s="14" t="str">
        <f t="shared" si="21"/>
        <v>vis</v>
      </c>
      <c r="E210" s="25">
        <f>VLOOKUP(C210,Active!C$21:E$966,3,FALSE)</f>
        <v>26542.043138511006</v>
      </c>
      <c r="F210" s="2" t="s">
        <v>95</v>
      </c>
      <c r="G210" s="14" t="str">
        <f t="shared" si="22"/>
        <v>55028.4412</v>
      </c>
      <c r="H210" s="3">
        <f t="shared" si="23"/>
        <v>26542</v>
      </c>
      <c r="I210" s="26" t="s">
        <v>683</v>
      </c>
      <c r="J210" s="27" t="s">
        <v>684</v>
      </c>
      <c r="K210" s="26" t="s">
        <v>681</v>
      </c>
      <c r="L210" s="26" t="s">
        <v>685</v>
      </c>
      <c r="M210" s="27" t="s">
        <v>605</v>
      </c>
      <c r="N210" s="27" t="s">
        <v>606</v>
      </c>
      <c r="O210" s="28" t="s">
        <v>515</v>
      </c>
      <c r="P210" s="29" t="s">
        <v>686</v>
      </c>
    </row>
    <row r="211" spans="1:16" ht="13.5" thickBot="1" x14ac:dyDescent="0.25">
      <c r="A211" s="3" t="str">
        <f t="shared" si="18"/>
        <v>OEJV 0137 </v>
      </c>
      <c r="B211" s="2" t="str">
        <f t="shared" si="19"/>
        <v>I</v>
      </c>
      <c r="C211" s="3">
        <f t="shared" si="20"/>
        <v>55155.228999999999</v>
      </c>
      <c r="D211" s="14" t="str">
        <f t="shared" si="21"/>
        <v>vis</v>
      </c>
      <c r="E211" s="25" t="e">
        <f>VLOOKUP(C211,Active!C$21:E$966,3,FALSE)</f>
        <v>#N/A</v>
      </c>
      <c r="F211" s="2" t="s">
        <v>95</v>
      </c>
      <c r="G211" s="14" t="str">
        <f t="shared" si="22"/>
        <v>55155.2290</v>
      </c>
      <c r="H211" s="3">
        <f t="shared" si="23"/>
        <v>26734</v>
      </c>
      <c r="I211" s="26" t="s">
        <v>696</v>
      </c>
      <c r="J211" s="27" t="s">
        <v>697</v>
      </c>
      <c r="K211" s="26" t="s">
        <v>698</v>
      </c>
      <c r="L211" s="26" t="s">
        <v>699</v>
      </c>
      <c r="M211" s="27" t="s">
        <v>605</v>
      </c>
      <c r="N211" s="27" t="s">
        <v>63</v>
      </c>
      <c r="O211" s="28" t="s">
        <v>700</v>
      </c>
      <c r="P211" s="29" t="s">
        <v>701</v>
      </c>
    </row>
    <row r="212" spans="1:16" ht="13.5" thickBot="1" x14ac:dyDescent="0.25">
      <c r="A212" s="3" t="str">
        <f t="shared" si="18"/>
        <v>OEJV 0137 </v>
      </c>
      <c r="B212" s="2" t="str">
        <f t="shared" si="19"/>
        <v>I</v>
      </c>
      <c r="C212" s="3">
        <f t="shared" si="20"/>
        <v>55155.23</v>
      </c>
      <c r="D212" s="14" t="str">
        <f t="shared" si="21"/>
        <v>vis</v>
      </c>
      <c r="E212" s="25" t="e">
        <f>VLOOKUP(C212,Active!C$21:E$966,3,FALSE)</f>
        <v>#N/A</v>
      </c>
      <c r="F212" s="2" t="s">
        <v>95</v>
      </c>
      <c r="G212" s="14" t="str">
        <f t="shared" si="22"/>
        <v>55155.2300</v>
      </c>
      <c r="H212" s="3">
        <f t="shared" si="23"/>
        <v>26734</v>
      </c>
      <c r="I212" s="26" t="s">
        <v>702</v>
      </c>
      <c r="J212" s="27" t="s">
        <v>703</v>
      </c>
      <c r="K212" s="26" t="s">
        <v>698</v>
      </c>
      <c r="L212" s="26" t="s">
        <v>704</v>
      </c>
      <c r="M212" s="27" t="s">
        <v>605</v>
      </c>
      <c r="N212" s="27" t="s">
        <v>705</v>
      </c>
      <c r="O212" s="28" t="s">
        <v>700</v>
      </c>
      <c r="P212" s="29" t="s">
        <v>701</v>
      </c>
    </row>
    <row r="213" spans="1:16" ht="13.5" thickBot="1" x14ac:dyDescent="0.25">
      <c r="A213" s="3" t="str">
        <f t="shared" si="18"/>
        <v>OEJV 0137 </v>
      </c>
      <c r="B213" s="2" t="str">
        <f t="shared" si="19"/>
        <v>I</v>
      </c>
      <c r="C213" s="3">
        <f t="shared" si="20"/>
        <v>55374.466800000002</v>
      </c>
      <c r="D213" s="14" t="str">
        <f t="shared" si="21"/>
        <v>vis</v>
      </c>
      <c r="E213" s="25" t="e">
        <f>VLOOKUP(C213,Active!C$21:E$966,3,FALSE)</f>
        <v>#N/A</v>
      </c>
      <c r="F213" s="2" t="s">
        <v>95</v>
      </c>
      <c r="G213" s="14" t="str">
        <f t="shared" si="22"/>
        <v>55374.4668</v>
      </c>
      <c r="H213" s="3">
        <f t="shared" si="23"/>
        <v>27066</v>
      </c>
      <c r="I213" s="26" t="s">
        <v>706</v>
      </c>
      <c r="J213" s="27" t="s">
        <v>707</v>
      </c>
      <c r="K213" s="26" t="s">
        <v>708</v>
      </c>
      <c r="L213" s="26" t="s">
        <v>709</v>
      </c>
      <c r="M213" s="27" t="s">
        <v>605</v>
      </c>
      <c r="N213" s="27" t="s">
        <v>87</v>
      </c>
      <c r="O213" s="28" t="s">
        <v>710</v>
      </c>
      <c r="P213" s="29" t="s">
        <v>701</v>
      </c>
    </row>
    <row r="214" spans="1:16" ht="13.5" thickBot="1" x14ac:dyDescent="0.25">
      <c r="A214" s="3" t="str">
        <f t="shared" si="18"/>
        <v>OEJV 0137 </v>
      </c>
      <c r="B214" s="2" t="str">
        <f t="shared" si="19"/>
        <v>I</v>
      </c>
      <c r="C214" s="3">
        <f t="shared" si="20"/>
        <v>55376.450599999996</v>
      </c>
      <c r="D214" s="14" t="str">
        <f t="shared" si="21"/>
        <v>vis</v>
      </c>
      <c r="E214" s="25" t="e">
        <f>VLOOKUP(C214,Active!C$21:E$966,3,FALSE)</f>
        <v>#N/A</v>
      </c>
      <c r="F214" s="2" t="s">
        <v>95</v>
      </c>
      <c r="G214" s="14" t="str">
        <f t="shared" si="22"/>
        <v>55376.4506</v>
      </c>
      <c r="H214" s="3">
        <f t="shared" si="23"/>
        <v>27069</v>
      </c>
      <c r="I214" s="26" t="s">
        <v>716</v>
      </c>
      <c r="J214" s="27" t="s">
        <v>717</v>
      </c>
      <c r="K214" s="26">
        <v>27069</v>
      </c>
      <c r="L214" s="26" t="s">
        <v>718</v>
      </c>
      <c r="M214" s="27" t="s">
        <v>605</v>
      </c>
      <c r="N214" s="27" t="s">
        <v>87</v>
      </c>
      <c r="O214" s="28" t="s">
        <v>710</v>
      </c>
      <c r="P214" s="29" t="s">
        <v>701</v>
      </c>
    </row>
    <row r="215" spans="1:16" ht="13.5" thickBot="1" x14ac:dyDescent="0.25">
      <c r="A215" s="3" t="str">
        <f t="shared" si="18"/>
        <v>OEJV 0137 </v>
      </c>
      <c r="B215" s="2" t="str">
        <f t="shared" si="19"/>
        <v>II</v>
      </c>
      <c r="C215" s="3">
        <f t="shared" si="20"/>
        <v>55379.424299999999</v>
      </c>
      <c r="D215" s="14" t="str">
        <f t="shared" si="21"/>
        <v>vis</v>
      </c>
      <c r="E215" s="25" t="e">
        <f>VLOOKUP(C215,Active!C$21:E$966,3,FALSE)</f>
        <v>#N/A</v>
      </c>
      <c r="F215" s="2" t="s">
        <v>95</v>
      </c>
      <c r="G215" s="14" t="str">
        <f t="shared" si="22"/>
        <v>55379.4243</v>
      </c>
      <c r="H215" s="3">
        <f t="shared" si="23"/>
        <v>27073.5</v>
      </c>
      <c r="I215" s="26" t="s">
        <v>719</v>
      </c>
      <c r="J215" s="27" t="s">
        <v>720</v>
      </c>
      <c r="K215" s="26">
        <v>27073.5</v>
      </c>
      <c r="L215" s="26" t="s">
        <v>721</v>
      </c>
      <c r="M215" s="27" t="s">
        <v>605</v>
      </c>
      <c r="N215" s="27" t="s">
        <v>705</v>
      </c>
      <c r="O215" s="28" t="s">
        <v>700</v>
      </c>
      <c r="P215" s="29" t="s">
        <v>701</v>
      </c>
    </row>
    <row r="216" spans="1:16" ht="13.5" thickBot="1" x14ac:dyDescent="0.25">
      <c r="A216" s="3" t="str">
        <f t="shared" si="18"/>
        <v>OEJV 0137 </v>
      </c>
      <c r="B216" s="2" t="str">
        <f t="shared" si="19"/>
        <v>II</v>
      </c>
      <c r="C216" s="3">
        <f t="shared" si="20"/>
        <v>55379.425900000002</v>
      </c>
      <c r="D216" s="14" t="str">
        <f t="shared" si="21"/>
        <v>vis</v>
      </c>
      <c r="E216" s="25" t="e">
        <f>VLOOKUP(C216,Active!C$21:E$966,3,FALSE)</f>
        <v>#N/A</v>
      </c>
      <c r="F216" s="2" t="s">
        <v>95</v>
      </c>
      <c r="G216" s="14" t="str">
        <f t="shared" si="22"/>
        <v>55379.4259</v>
      </c>
      <c r="H216" s="3">
        <f t="shared" si="23"/>
        <v>27073.5</v>
      </c>
      <c r="I216" s="26" t="s">
        <v>722</v>
      </c>
      <c r="J216" s="27" t="s">
        <v>723</v>
      </c>
      <c r="K216" s="26">
        <v>27073.5</v>
      </c>
      <c r="L216" s="26" t="s">
        <v>724</v>
      </c>
      <c r="M216" s="27" t="s">
        <v>605</v>
      </c>
      <c r="N216" s="27" t="s">
        <v>63</v>
      </c>
      <c r="O216" s="28" t="s">
        <v>700</v>
      </c>
      <c r="P216" s="29" t="s">
        <v>701</v>
      </c>
    </row>
    <row r="217" spans="1:16" ht="13.5" thickBot="1" x14ac:dyDescent="0.25">
      <c r="A217" s="3" t="str">
        <f t="shared" si="18"/>
        <v>OEJV 0137 </v>
      </c>
      <c r="B217" s="2" t="str">
        <f t="shared" si="19"/>
        <v>II</v>
      </c>
      <c r="C217" s="3">
        <f t="shared" si="20"/>
        <v>55381.400199999996</v>
      </c>
      <c r="D217" s="14" t="str">
        <f t="shared" si="21"/>
        <v>vis</v>
      </c>
      <c r="E217" s="25" t="e">
        <f>VLOOKUP(C217,Active!C$21:E$966,3,FALSE)</f>
        <v>#N/A</v>
      </c>
      <c r="F217" s="2" t="s">
        <v>95</v>
      </c>
      <c r="G217" s="14" t="str">
        <f t="shared" si="22"/>
        <v>55381.4002</v>
      </c>
      <c r="H217" s="3">
        <f t="shared" si="23"/>
        <v>27076.5</v>
      </c>
      <c r="I217" s="26" t="s">
        <v>725</v>
      </c>
      <c r="J217" s="27" t="s">
        <v>726</v>
      </c>
      <c r="K217" s="26">
        <v>27076.5</v>
      </c>
      <c r="L217" s="26" t="s">
        <v>727</v>
      </c>
      <c r="M217" s="27" t="s">
        <v>605</v>
      </c>
      <c r="N217" s="27" t="s">
        <v>87</v>
      </c>
      <c r="O217" s="28" t="s">
        <v>710</v>
      </c>
      <c r="P217" s="29" t="s">
        <v>701</v>
      </c>
    </row>
    <row r="218" spans="1:16" ht="13.5" thickBot="1" x14ac:dyDescent="0.25">
      <c r="A218" s="3" t="str">
        <f t="shared" si="18"/>
        <v>VSB 53 </v>
      </c>
      <c r="B218" s="2" t="str">
        <f t="shared" si="19"/>
        <v>II</v>
      </c>
      <c r="C218" s="3">
        <f t="shared" si="20"/>
        <v>55753.188300000002</v>
      </c>
      <c r="D218" s="14" t="str">
        <f t="shared" si="21"/>
        <v>vis</v>
      </c>
      <c r="E218" s="25">
        <f>VLOOKUP(C218,Active!C$21:E$966,3,FALSE)</f>
        <v>27639.566167755864</v>
      </c>
      <c r="F218" s="2" t="s">
        <v>95</v>
      </c>
      <c r="G218" s="14" t="str">
        <f t="shared" si="22"/>
        <v>55753.1883</v>
      </c>
      <c r="H218" s="3">
        <f t="shared" si="23"/>
        <v>27639.5</v>
      </c>
      <c r="I218" s="26" t="s">
        <v>728</v>
      </c>
      <c r="J218" s="27" t="s">
        <v>729</v>
      </c>
      <c r="K218" s="26">
        <v>27639.5</v>
      </c>
      <c r="L218" s="26" t="s">
        <v>730</v>
      </c>
      <c r="M218" s="27" t="s">
        <v>605</v>
      </c>
      <c r="N218" s="27" t="s">
        <v>95</v>
      </c>
      <c r="O218" s="28" t="s">
        <v>654</v>
      </c>
      <c r="P218" s="29" t="s">
        <v>731</v>
      </c>
    </row>
    <row r="219" spans="1:16" ht="13.5" thickBot="1" x14ac:dyDescent="0.25">
      <c r="A219" s="3" t="str">
        <f t="shared" si="18"/>
        <v>VSB 53 </v>
      </c>
      <c r="B219" s="2" t="str">
        <f t="shared" si="19"/>
        <v>I</v>
      </c>
      <c r="C219" s="3">
        <f t="shared" si="20"/>
        <v>55764.085700000003</v>
      </c>
      <c r="D219" s="14" t="str">
        <f t="shared" si="21"/>
        <v>vis</v>
      </c>
      <c r="E219" s="25">
        <f>VLOOKUP(C219,Active!C$21:E$966,3,FALSE)</f>
        <v>27656.068679402884</v>
      </c>
      <c r="F219" s="2" t="s">
        <v>95</v>
      </c>
      <c r="G219" s="14" t="str">
        <f t="shared" si="22"/>
        <v>55764.0857</v>
      </c>
      <c r="H219" s="3">
        <f t="shared" si="23"/>
        <v>27656</v>
      </c>
      <c r="I219" s="26" t="s">
        <v>732</v>
      </c>
      <c r="J219" s="27" t="s">
        <v>733</v>
      </c>
      <c r="K219" s="26">
        <v>27656</v>
      </c>
      <c r="L219" s="26" t="s">
        <v>734</v>
      </c>
      <c r="M219" s="27" t="s">
        <v>605</v>
      </c>
      <c r="N219" s="27" t="s">
        <v>735</v>
      </c>
      <c r="O219" s="28" t="s">
        <v>736</v>
      </c>
      <c r="P219" s="29" t="s">
        <v>731</v>
      </c>
    </row>
    <row r="220" spans="1:16" ht="13.5" thickBot="1" x14ac:dyDescent="0.25">
      <c r="A220" s="3" t="str">
        <f t="shared" si="18"/>
        <v>BAVM 225 </v>
      </c>
      <c r="B220" s="2" t="str">
        <f t="shared" si="19"/>
        <v>II</v>
      </c>
      <c r="C220" s="3">
        <f t="shared" si="20"/>
        <v>55805.357600000003</v>
      </c>
      <c r="D220" s="14" t="str">
        <f t="shared" si="21"/>
        <v>vis</v>
      </c>
      <c r="E220" s="25">
        <f>VLOOKUP(C220,Active!C$21:E$966,3,FALSE)</f>
        <v>27718.56890977385</v>
      </c>
      <c r="F220" s="2" t="s">
        <v>95</v>
      </c>
      <c r="G220" s="14" t="str">
        <f t="shared" si="22"/>
        <v>55805.3576</v>
      </c>
      <c r="H220" s="3">
        <f t="shared" si="23"/>
        <v>27718.5</v>
      </c>
      <c r="I220" s="26" t="s">
        <v>737</v>
      </c>
      <c r="J220" s="27" t="s">
        <v>738</v>
      </c>
      <c r="K220" s="26">
        <v>27718.5</v>
      </c>
      <c r="L220" s="26" t="s">
        <v>739</v>
      </c>
      <c r="M220" s="27" t="s">
        <v>605</v>
      </c>
      <c r="N220" s="27" t="s">
        <v>606</v>
      </c>
      <c r="O220" s="28" t="s">
        <v>515</v>
      </c>
      <c r="P220" s="29" t="s">
        <v>740</v>
      </c>
    </row>
    <row r="221" spans="1:16" x14ac:dyDescent="0.2">
      <c r="B221" s="2"/>
      <c r="E221" s="25"/>
      <c r="F221" s="2"/>
    </row>
    <row r="222" spans="1:16" x14ac:dyDescent="0.2">
      <c r="B222" s="2"/>
      <c r="E222" s="25"/>
      <c r="F222" s="2"/>
    </row>
    <row r="223" spans="1:16" x14ac:dyDescent="0.2">
      <c r="B223" s="2"/>
      <c r="E223" s="25"/>
      <c r="F223" s="2"/>
    </row>
    <row r="224" spans="1:16" x14ac:dyDescent="0.2">
      <c r="B224" s="2"/>
      <c r="E224" s="25"/>
      <c r="F224" s="2"/>
    </row>
    <row r="225" spans="2:6" x14ac:dyDescent="0.2">
      <c r="B225" s="2"/>
      <c r="E225" s="25"/>
      <c r="F225" s="2"/>
    </row>
    <row r="226" spans="2:6" x14ac:dyDescent="0.2">
      <c r="B226" s="2"/>
      <c r="E226" s="25"/>
      <c r="F226" s="2"/>
    </row>
    <row r="227" spans="2:6" x14ac:dyDescent="0.2">
      <c r="B227" s="2"/>
      <c r="E227" s="25"/>
      <c r="F227" s="2"/>
    </row>
    <row r="228" spans="2:6" x14ac:dyDescent="0.2">
      <c r="B228" s="2"/>
      <c r="E228" s="25"/>
      <c r="F228" s="2"/>
    </row>
    <row r="229" spans="2:6" x14ac:dyDescent="0.2">
      <c r="B229" s="2"/>
      <c r="E229" s="25"/>
      <c r="F229" s="2"/>
    </row>
    <row r="230" spans="2:6" x14ac:dyDescent="0.2">
      <c r="B230" s="2"/>
      <c r="E230" s="25"/>
      <c r="F230" s="2"/>
    </row>
    <row r="231" spans="2:6" x14ac:dyDescent="0.2">
      <c r="B231" s="2"/>
      <c r="E231" s="25"/>
      <c r="F231" s="2"/>
    </row>
    <row r="232" spans="2:6" x14ac:dyDescent="0.2">
      <c r="B232" s="2"/>
      <c r="E232" s="25"/>
      <c r="F232" s="2"/>
    </row>
    <row r="233" spans="2:6" x14ac:dyDescent="0.2">
      <c r="B233" s="2"/>
      <c r="E233" s="25"/>
      <c r="F233" s="2"/>
    </row>
    <row r="234" spans="2:6" x14ac:dyDescent="0.2">
      <c r="B234" s="2"/>
      <c r="E234" s="25"/>
      <c r="F234" s="2"/>
    </row>
    <row r="235" spans="2:6" x14ac:dyDescent="0.2">
      <c r="B235" s="2"/>
      <c r="E235" s="25"/>
      <c r="F235" s="2"/>
    </row>
    <row r="236" spans="2:6" x14ac:dyDescent="0.2">
      <c r="B236" s="2"/>
      <c r="E236" s="25"/>
      <c r="F236" s="2"/>
    </row>
    <row r="237" spans="2:6" x14ac:dyDescent="0.2">
      <c r="B237" s="2"/>
      <c r="E237" s="25"/>
      <c r="F237" s="2"/>
    </row>
    <row r="238" spans="2:6" x14ac:dyDescent="0.2">
      <c r="B238" s="2"/>
      <c r="E238" s="25"/>
      <c r="F238" s="2"/>
    </row>
    <row r="239" spans="2:6" x14ac:dyDescent="0.2">
      <c r="B239" s="2"/>
      <c r="E239" s="25"/>
      <c r="F239" s="2"/>
    </row>
    <row r="240" spans="2:6" x14ac:dyDescent="0.2">
      <c r="B240" s="2"/>
      <c r="E240" s="25"/>
      <c r="F240" s="2"/>
    </row>
    <row r="241" spans="2:6" x14ac:dyDescent="0.2">
      <c r="B241" s="2"/>
      <c r="E241" s="25"/>
      <c r="F241" s="2"/>
    </row>
    <row r="242" spans="2:6" x14ac:dyDescent="0.2">
      <c r="B242" s="2"/>
      <c r="E242" s="25"/>
      <c r="F242" s="2"/>
    </row>
    <row r="243" spans="2:6" x14ac:dyDescent="0.2">
      <c r="B243" s="2"/>
      <c r="E243" s="25"/>
      <c r="F243" s="2"/>
    </row>
    <row r="244" spans="2:6" x14ac:dyDescent="0.2">
      <c r="B244" s="2"/>
      <c r="E244" s="25"/>
      <c r="F244" s="2"/>
    </row>
    <row r="245" spans="2:6" x14ac:dyDescent="0.2">
      <c r="B245" s="2"/>
      <c r="E245" s="25"/>
      <c r="F245" s="2"/>
    </row>
    <row r="246" spans="2:6" x14ac:dyDescent="0.2">
      <c r="B246" s="2"/>
      <c r="E246" s="25"/>
      <c r="F246" s="2"/>
    </row>
    <row r="247" spans="2:6" x14ac:dyDescent="0.2">
      <c r="B247" s="2"/>
      <c r="E247" s="25"/>
      <c r="F247" s="2"/>
    </row>
    <row r="248" spans="2:6" x14ac:dyDescent="0.2">
      <c r="B248" s="2"/>
      <c r="E248" s="25"/>
      <c r="F248" s="2"/>
    </row>
    <row r="249" spans="2:6" x14ac:dyDescent="0.2">
      <c r="B249" s="2"/>
      <c r="E249" s="25"/>
      <c r="F249" s="2"/>
    </row>
    <row r="250" spans="2:6" x14ac:dyDescent="0.2">
      <c r="B250" s="2"/>
      <c r="E250" s="25"/>
      <c r="F250" s="2"/>
    </row>
    <row r="251" spans="2:6" x14ac:dyDescent="0.2">
      <c r="B251" s="2"/>
      <c r="E251" s="25"/>
      <c r="F251" s="2"/>
    </row>
    <row r="252" spans="2:6" x14ac:dyDescent="0.2">
      <c r="B252" s="2"/>
      <c r="E252" s="25"/>
      <c r="F252" s="2"/>
    </row>
    <row r="253" spans="2:6" x14ac:dyDescent="0.2">
      <c r="B253" s="2"/>
      <c r="E253" s="25"/>
      <c r="F253" s="2"/>
    </row>
    <row r="254" spans="2:6" x14ac:dyDescent="0.2">
      <c r="B254" s="2"/>
      <c r="E254" s="25"/>
      <c r="F254" s="2"/>
    </row>
    <row r="255" spans="2:6" x14ac:dyDescent="0.2">
      <c r="B255" s="2"/>
      <c r="E255" s="25"/>
      <c r="F255" s="2"/>
    </row>
    <row r="256" spans="2:6" x14ac:dyDescent="0.2">
      <c r="B256" s="2"/>
      <c r="E256" s="25"/>
      <c r="F256" s="2"/>
    </row>
    <row r="257" spans="2:6" x14ac:dyDescent="0.2">
      <c r="B257" s="2"/>
      <c r="E257" s="25"/>
      <c r="F257" s="2"/>
    </row>
    <row r="258" spans="2:6" x14ac:dyDescent="0.2">
      <c r="B258" s="2"/>
      <c r="E258" s="25"/>
      <c r="F258" s="2"/>
    </row>
    <row r="259" spans="2:6" x14ac:dyDescent="0.2">
      <c r="B259" s="2"/>
      <c r="E259" s="25"/>
      <c r="F259" s="2"/>
    </row>
    <row r="260" spans="2:6" x14ac:dyDescent="0.2">
      <c r="B260" s="2"/>
      <c r="E260" s="25"/>
      <c r="F260" s="2"/>
    </row>
    <row r="261" spans="2:6" x14ac:dyDescent="0.2">
      <c r="B261" s="2"/>
      <c r="E261" s="25"/>
      <c r="F261" s="2"/>
    </row>
    <row r="262" spans="2:6" x14ac:dyDescent="0.2">
      <c r="B262" s="2"/>
      <c r="E262" s="25"/>
      <c r="F262" s="2"/>
    </row>
    <row r="263" spans="2:6" x14ac:dyDescent="0.2">
      <c r="B263" s="2"/>
      <c r="E263" s="25"/>
      <c r="F263" s="2"/>
    </row>
    <row r="264" spans="2:6" x14ac:dyDescent="0.2">
      <c r="B264" s="2"/>
      <c r="E264" s="25"/>
      <c r="F264" s="2"/>
    </row>
    <row r="265" spans="2:6" x14ac:dyDescent="0.2">
      <c r="B265" s="2"/>
      <c r="E265" s="25"/>
      <c r="F265" s="2"/>
    </row>
    <row r="266" spans="2:6" x14ac:dyDescent="0.2">
      <c r="B266" s="2"/>
      <c r="E266" s="25"/>
      <c r="F266" s="2"/>
    </row>
    <row r="267" spans="2:6" x14ac:dyDescent="0.2">
      <c r="B267" s="2"/>
      <c r="E267" s="25"/>
      <c r="F267" s="2"/>
    </row>
    <row r="268" spans="2:6" x14ac:dyDescent="0.2">
      <c r="B268" s="2"/>
      <c r="E268" s="25"/>
      <c r="F268" s="2"/>
    </row>
    <row r="269" spans="2:6" x14ac:dyDescent="0.2">
      <c r="B269" s="2"/>
      <c r="E269" s="25"/>
      <c r="F269" s="2"/>
    </row>
    <row r="270" spans="2:6" x14ac:dyDescent="0.2">
      <c r="B270" s="2"/>
      <c r="E270" s="25"/>
      <c r="F270" s="2"/>
    </row>
    <row r="271" spans="2:6" x14ac:dyDescent="0.2">
      <c r="B271" s="2"/>
      <c r="E271" s="25"/>
      <c r="F271" s="2"/>
    </row>
    <row r="272" spans="2:6" x14ac:dyDescent="0.2">
      <c r="B272" s="2"/>
      <c r="E272" s="25"/>
      <c r="F272" s="2"/>
    </row>
    <row r="273" spans="2:6" x14ac:dyDescent="0.2">
      <c r="B273" s="2"/>
      <c r="E273" s="25"/>
      <c r="F273" s="2"/>
    </row>
    <row r="274" spans="2:6" x14ac:dyDescent="0.2">
      <c r="B274" s="2"/>
      <c r="E274" s="25"/>
      <c r="F274" s="2"/>
    </row>
    <row r="275" spans="2:6" x14ac:dyDescent="0.2">
      <c r="B275" s="2"/>
      <c r="E275" s="25"/>
      <c r="F275" s="2"/>
    </row>
    <row r="276" spans="2:6" x14ac:dyDescent="0.2">
      <c r="B276" s="2"/>
      <c r="E276" s="25"/>
      <c r="F276" s="2"/>
    </row>
    <row r="277" spans="2:6" x14ac:dyDescent="0.2">
      <c r="B277" s="2"/>
      <c r="E277" s="25"/>
      <c r="F277" s="2"/>
    </row>
    <row r="278" spans="2:6" x14ac:dyDescent="0.2">
      <c r="B278" s="2"/>
      <c r="E278" s="25"/>
      <c r="F278" s="2"/>
    </row>
    <row r="279" spans="2:6" x14ac:dyDescent="0.2">
      <c r="B279" s="2"/>
      <c r="E279" s="25"/>
      <c r="F279" s="2"/>
    </row>
    <row r="280" spans="2:6" x14ac:dyDescent="0.2">
      <c r="B280" s="2"/>
      <c r="E280" s="25"/>
      <c r="F280" s="2"/>
    </row>
    <row r="281" spans="2:6" x14ac:dyDescent="0.2">
      <c r="B281" s="2"/>
      <c r="E281" s="25"/>
      <c r="F281" s="2"/>
    </row>
    <row r="282" spans="2:6" x14ac:dyDescent="0.2">
      <c r="B282" s="2"/>
      <c r="E282" s="25"/>
      <c r="F282" s="2"/>
    </row>
    <row r="283" spans="2:6" x14ac:dyDescent="0.2">
      <c r="B283" s="2"/>
      <c r="E283" s="25"/>
      <c r="F283" s="2"/>
    </row>
    <row r="284" spans="2:6" x14ac:dyDescent="0.2">
      <c r="B284" s="2"/>
      <c r="E284" s="25"/>
      <c r="F284" s="2"/>
    </row>
    <row r="285" spans="2:6" x14ac:dyDescent="0.2">
      <c r="B285" s="2"/>
      <c r="E285" s="25"/>
      <c r="F285" s="2"/>
    </row>
    <row r="286" spans="2:6" x14ac:dyDescent="0.2">
      <c r="B286" s="2"/>
      <c r="E286" s="25"/>
      <c r="F286" s="2"/>
    </row>
    <row r="287" spans="2:6" x14ac:dyDescent="0.2">
      <c r="B287" s="2"/>
      <c r="E287" s="25"/>
      <c r="F287" s="2"/>
    </row>
    <row r="288" spans="2:6" x14ac:dyDescent="0.2">
      <c r="B288" s="2"/>
      <c r="E288" s="25"/>
      <c r="F288" s="2"/>
    </row>
    <row r="289" spans="2:6" x14ac:dyDescent="0.2">
      <c r="B289" s="2"/>
      <c r="E289" s="25"/>
      <c r="F289" s="2"/>
    </row>
    <row r="290" spans="2:6" x14ac:dyDescent="0.2">
      <c r="B290" s="2"/>
      <c r="E290" s="25"/>
      <c r="F290" s="2"/>
    </row>
    <row r="291" spans="2:6" x14ac:dyDescent="0.2">
      <c r="B291" s="2"/>
      <c r="E291" s="25"/>
      <c r="F291" s="2"/>
    </row>
    <row r="292" spans="2:6" x14ac:dyDescent="0.2">
      <c r="B292" s="2"/>
      <c r="E292" s="25"/>
      <c r="F292" s="2"/>
    </row>
    <row r="293" spans="2:6" x14ac:dyDescent="0.2">
      <c r="B293" s="2"/>
      <c r="E293" s="25"/>
      <c r="F293" s="2"/>
    </row>
    <row r="294" spans="2:6" x14ac:dyDescent="0.2">
      <c r="B294" s="2"/>
      <c r="E294" s="25"/>
      <c r="F294" s="2"/>
    </row>
    <row r="295" spans="2:6" x14ac:dyDescent="0.2">
      <c r="B295" s="2"/>
      <c r="E295" s="25"/>
      <c r="F295" s="2"/>
    </row>
    <row r="296" spans="2:6" x14ac:dyDescent="0.2">
      <c r="B296" s="2"/>
      <c r="E296" s="25"/>
      <c r="F296" s="2"/>
    </row>
    <row r="297" spans="2:6" x14ac:dyDescent="0.2">
      <c r="B297" s="2"/>
      <c r="E297" s="25"/>
      <c r="F297" s="2"/>
    </row>
    <row r="298" spans="2:6" x14ac:dyDescent="0.2">
      <c r="B298" s="2"/>
      <c r="E298" s="25"/>
      <c r="F298" s="2"/>
    </row>
    <row r="299" spans="2:6" x14ac:dyDescent="0.2">
      <c r="B299" s="2"/>
      <c r="E299" s="25"/>
      <c r="F299" s="2"/>
    </row>
    <row r="300" spans="2:6" x14ac:dyDescent="0.2">
      <c r="B300" s="2"/>
      <c r="E300" s="25"/>
      <c r="F300" s="2"/>
    </row>
    <row r="301" spans="2:6" x14ac:dyDescent="0.2">
      <c r="B301" s="2"/>
      <c r="E301" s="25"/>
      <c r="F301" s="2"/>
    </row>
    <row r="302" spans="2:6" x14ac:dyDescent="0.2">
      <c r="B302" s="2"/>
      <c r="E302" s="25"/>
      <c r="F302" s="2"/>
    </row>
    <row r="303" spans="2:6" x14ac:dyDescent="0.2">
      <c r="B303" s="2"/>
      <c r="E303" s="25"/>
      <c r="F303" s="2"/>
    </row>
    <row r="304" spans="2:6" x14ac:dyDescent="0.2">
      <c r="B304" s="2"/>
      <c r="E304" s="25"/>
      <c r="F304" s="2"/>
    </row>
    <row r="305" spans="2:6" x14ac:dyDescent="0.2">
      <c r="B305" s="2"/>
      <c r="E305" s="25"/>
      <c r="F305" s="2"/>
    </row>
    <row r="306" spans="2:6" x14ac:dyDescent="0.2">
      <c r="B306" s="2"/>
      <c r="E306" s="25"/>
      <c r="F306" s="2"/>
    </row>
    <row r="307" spans="2:6" x14ac:dyDescent="0.2">
      <c r="B307" s="2"/>
      <c r="E307" s="25"/>
      <c r="F307" s="2"/>
    </row>
    <row r="308" spans="2:6" x14ac:dyDescent="0.2">
      <c r="B308" s="2"/>
      <c r="E308" s="25"/>
      <c r="F308" s="2"/>
    </row>
    <row r="309" spans="2:6" x14ac:dyDescent="0.2">
      <c r="B309" s="2"/>
      <c r="E309" s="25"/>
      <c r="F309" s="2"/>
    </row>
    <row r="310" spans="2:6" x14ac:dyDescent="0.2">
      <c r="B310" s="2"/>
      <c r="E310" s="25"/>
      <c r="F310" s="2"/>
    </row>
    <row r="311" spans="2:6" x14ac:dyDescent="0.2">
      <c r="B311" s="2"/>
      <c r="E311" s="25"/>
      <c r="F311" s="2"/>
    </row>
    <row r="312" spans="2:6" x14ac:dyDescent="0.2">
      <c r="B312" s="2"/>
      <c r="E312" s="25"/>
      <c r="F312" s="2"/>
    </row>
    <row r="313" spans="2:6" x14ac:dyDescent="0.2">
      <c r="B313" s="2"/>
      <c r="E313" s="25"/>
      <c r="F313" s="2"/>
    </row>
    <row r="314" spans="2:6" x14ac:dyDescent="0.2">
      <c r="B314" s="2"/>
      <c r="E314" s="25"/>
      <c r="F314" s="2"/>
    </row>
    <row r="315" spans="2:6" x14ac:dyDescent="0.2">
      <c r="B315" s="2"/>
      <c r="E315" s="25"/>
      <c r="F315" s="2"/>
    </row>
    <row r="316" spans="2:6" x14ac:dyDescent="0.2">
      <c r="B316" s="2"/>
      <c r="E316" s="25"/>
      <c r="F316" s="2"/>
    </row>
    <row r="317" spans="2:6" x14ac:dyDescent="0.2">
      <c r="B317" s="2"/>
      <c r="E317" s="25"/>
      <c r="F317" s="2"/>
    </row>
    <row r="318" spans="2:6" x14ac:dyDescent="0.2">
      <c r="B318" s="2"/>
      <c r="E318" s="25"/>
      <c r="F318" s="2"/>
    </row>
    <row r="319" spans="2:6" x14ac:dyDescent="0.2">
      <c r="B319" s="2"/>
      <c r="E319" s="25"/>
      <c r="F319" s="2"/>
    </row>
    <row r="320" spans="2:6" x14ac:dyDescent="0.2">
      <c r="B320" s="2"/>
      <c r="E320" s="25"/>
      <c r="F320" s="2"/>
    </row>
    <row r="321" spans="2:6" x14ac:dyDescent="0.2">
      <c r="B321" s="2"/>
      <c r="E321" s="25"/>
      <c r="F321" s="2"/>
    </row>
    <row r="322" spans="2:6" x14ac:dyDescent="0.2">
      <c r="B322" s="2"/>
      <c r="E322" s="25"/>
      <c r="F322" s="2"/>
    </row>
    <row r="323" spans="2:6" x14ac:dyDescent="0.2">
      <c r="B323" s="2"/>
      <c r="E323" s="25"/>
      <c r="F323" s="2"/>
    </row>
    <row r="324" spans="2:6" x14ac:dyDescent="0.2">
      <c r="B324" s="2"/>
      <c r="E324" s="25"/>
      <c r="F324" s="2"/>
    </row>
    <row r="325" spans="2:6" x14ac:dyDescent="0.2">
      <c r="B325" s="2"/>
      <c r="E325" s="25"/>
      <c r="F325" s="2"/>
    </row>
    <row r="326" spans="2:6" x14ac:dyDescent="0.2">
      <c r="B326" s="2"/>
      <c r="E326" s="25"/>
      <c r="F326" s="2"/>
    </row>
    <row r="327" spans="2:6" x14ac:dyDescent="0.2">
      <c r="B327" s="2"/>
      <c r="E327" s="25"/>
      <c r="F327" s="2"/>
    </row>
    <row r="328" spans="2:6" x14ac:dyDescent="0.2">
      <c r="B328" s="2"/>
      <c r="E328" s="25"/>
      <c r="F328" s="2"/>
    </row>
    <row r="329" spans="2:6" x14ac:dyDescent="0.2">
      <c r="B329" s="2"/>
      <c r="E329" s="25"/>
      <c r="F329" s="2"/>
    </row>
    <row r="330" spans="2:6" x14ac:dyDescent="0.2">
      <c r="B330" s="2"/>
      <c r="E330" s="25"/>
      <c r="F330" s="2"/>
    </row>
    <row r="331" spans="2:6" x14ac:dyDescent="0.2">
      <c r="B331" s="2"/>
      <c r="E331" s="25"/>
      <c r="F331" s="2"/>
    </row>
    <row r="332" spans="2:6" x14ac:dyDescent="0.2">
      <c r="B332" s="2"/>
      <c r="E332" s="25"/>
      <c r="F332" s="2"/>
    </row>
    <row r="333" spans="2:6" x14ac:dyDescent="0.2">
      <c r="B333" s="2"/>
      <c r="E333" s="25"/>
      <c r="F333" s="2"/>
    </row>
    <row r="334" spans="2:6" x14ac:dyDescent="0.2">
      <c r="B334" s="2"/>
      <c r="E334" s="25"/>
      <c r="F334" s="2"/>
    </row>
    <row r="335" spans="2:6" x14ac:dyDescent="0.2">
      <c r="B335" s="2"/>
      <c r="E335" s="25"/>
      <c r="F335" s="2"/>
    </row>
    <row r="336" spans="2:6" x14ac:dyDescent="0.2">
      <c r="B336" s="2"/>
      <c r="E336" s="25"/>
      <c r="F336" s="2"/>
    </row>
    <row r="337" spans="2:6" x14ac:dyDescent="0.2">
      <c r="B337" s="2"/>
      <c r="E337" s="25"/>
      <c r="F337" s="2"/>
    </row>
    <row r="338" spans="2:6" x14ac:dyDescent="0.2">
      <c r="B338" s="2"/>
      <c r="E338" s="25"/>
      <c r="F338" s="2"/>
    </row>
    <row r="339" spans="2:6" x14ac:dyDescent="0.2">
      <c r="B339" s="2"/>
      <c r="E339" s="25"/>
      <c r="F339" s="2"/>
    </row>
    <row r="340" spans="2:6" x14ac:dyDescent="0.2">
      <c r="B340" s="2"/>
      <c r="E340" s="25"/>
      <c r="F340" s="2"/>
    </row>
    <row r="341" spans="2:6" x14ac:dyDescent="0.2">
      <c r="B341" s="2"/>
      <c r="E341" s="25"/>
      <c r="F341" s="2"/>
    </row>
    <row r="342" spans="2:6" x14ac:dyDescent="0.2">
      <c r="B342" s="2"/>
      <c r="E342" s="25"/>
      <c r="F342" s="2"/>
    </row>
    <row r="343" spans="2:6" x14ac:dyDescent="0.2">
      <c r="B343" s="2"/>
      <c r="E343" s="25"/>
      <c r="F343" s="2"/>
    </row>
    <row r="344" spans="2:6" x14ac:dyDescent="0.2">
      <c r="B344" s="2"/>
      <c r="E344" s="25"/>
      <c r="F344" s="2"/>
    </row>
    <row r="345" spans="2:6" x14ac:dyDescent="0.2">
      <c r="B345" s="2"/>
      <c r="E345" s="25"/>
      <c r="F345" s="2"/>
    </row>
    <row r="346" spans="2:6" x14ac:dyDescent="0.2">
      <c r="B346" s="2"/>
      <c r="E346" s="25"/>
      <c r="F346" s="2"/>
    </row>
    <row r="347" spans="2:6" x14ac:dyDescent="0.2">
      <c r="B347" s="2"/>
      <c r="E347" s="25"/>
      <c r="F347" s="2"/>
    </row>
    <row r="348" spans="2:6" x14ac:dyDescent="0.2">
      <c r="B348" s="2"/>
      <c r="E348" s="25"/>
      <c r="F348" s="2"/>
    </row>
    <row r="349" spans="2:6" x14ac:dyDescent="0.2">
      <c r="B349" s="2"/>
      <c r="E349" s="25"/>
      <c r="F349" s="2"/>
    </row>
    <row r="350" spans="2:6" x14ac:dyDescent="0.2">
      <c r="B350" s="2"/>
      <c r="E350" s="25"/>
      <c r="F350" s="2"/>
    </row>
    <row r="351" spans="2:6" x14ac:dyDescent="0.2">
      <c r="B351" s="2"/>
      <c r="E351" s="25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P193" r:id="rId1" display="http://www.bav-astro.de/sfs/BAVM_link.php?BAVMnr=38" xr:uid="{00000000-0004-0000-0100-000000000000}"/>
    <hyperlink ref="P194" r:id="rId2" display="http://www.bav-astro.de/sfs/BAVM_link.php?BAVMnr=38" xr:uid="{00000000-0004-0000-0100-000001000000}"/>
    <hyperlink ref="P195" r:id="rId3" display="http://www.bav-astro.de/sfs/BAVM_link.php?BAVMnr=56" xr:uid="{00000000-0004-0000-0100-000002000000}"/>
    <hyperlink ref="P196" r:id="rId4" display="http://www.bav-astro.de/sfs/BAVM_link.php?BAVMnr=56" xr:uid="{00000000-0004-0000-0100-000003000000}"/>
    <hyperlink ref="P197" r:id="rId5" display="http://www.bav-astro.de/sfs/BAVM_link.php?BAVMnr=60" xr:uid="{00000000-0004-0000-0100-000004000000}"/>
    <hyperlink ref="P198" r:id="rId6" display="http://www.bav-astro.de/sfs/BAVM_link.php?BAVMnr=60" xr:uid="{00000000-0004-0000-0100-000005000000}"/>
    <hyperlink ref="P199" r:id="rId7" display="http://www.bav-astro.de/sfs/BAVM_link.php?BAVMnr=60" xr:uid="{00000000-0004-0000-0100-000006000000}"/>
    <hyperlink ref="P200" r:id="rId8" display="http://www.bav-astro.de/sfs/BAVM_link.php?BAVMnr=68" xr:uid="{00000000-0004-0000-0100-000007000000}"/>
    <hyperlink ref="P201" r:id="rId9" display="http://www.bav-astro.de/sfs/BAVM_link.php?BAVMnr=62" xr:uid="{00000000-0004-0000-0100-000008000000}"/>
    <hyperlink ref="P202" r:id="rId10" display="http://www.bav-astro.de/sfs/BAVM_link.php?BAVMnr=62" xr:uid="{00000000-0004-0000-0100-000009000000}"/>
    <hyperlink ref="P203" r:id="rId11" display="http://www.bav-astro.de/sfs/BAVM_link.php?BAVMnr=62" xr:uid="{00000000-0004-0000-0100-00000A000000}"/>
    <hyperlink ref="P204" r:id="rId12" display="http://www.bav-astro.de/sfs/BAVM_link.php?BAVMnr=68" xr:uid="{00000000-0004-0000-0100-00000B000000}"/>
    <hyperlink ref="P48" r:id="rId13" display="http://www.bav-astro.de/sfs/BAVM_link.php?BAVMnr=91" xr:uid="{00000000-0004-0000-0100-00000C000000}"/>
    <hyperlink ref="P49" r:id="rId14" display="http://www.bav-astro.de/sfs/BAVM_link.php?BAVMnr=91" xr:uid="{00000000-0004-0000-0100-00000D000000}"/>
    <hyperlink ref="P50" r:id="rId15" display="http://www.bav-astro.de/sfs/BAVM_link.php?BAVMnr=91" xr:uid="{00000000-0004-0000-0100-00000E000000}"/>
    <hyperlink ref="P51" r:id="rId16" display="http://www.bav-astro.de/sfs/BAVM_link.php?BAVMnr=91" xr:uid="{00000000-0004-0000-0100-00000F000000}"/>
    <hyperlink ref="P52" r:id="rId17" display="http://www.bav-astro.de/sfs/BAVM_link.php?BAVMnr=99" xr:uid="{00000000-0004-0000-0100-000010000000}"/>
    <hyperlink ref="P53" r:id="rId18" display="http://www.bav-astro.de/sfs/BAVM_link.php?BAVMnr=99" xr:uid="{00000000-0004-0000-0100-000011000000}"/>
    <hyperlink ref="P54" r:id="rId19" display="http://www.bav-astro.de/sfs/BAVM_link.php?BAVMnr=111" xr:uid="{00000000-0004-0000-0100-000012000000}"/>
    <hyperlink ref="P205" r:id="rId20" display="http://vsolj.cetus-net.org/no42.pdf" xr:uid="{00000000-0004-0000-0100-000013000000}"/>
    <hyperlink ref="P55" r:id="rId21" display="http://www.bav-astro.de/sfs/BAVM_link.php?BAVMnr=173" xr:uid="{00000000-0004-0000-0100-000014000000}"/>
    <hyperlink ref="P56" r:id="rId22" display="http://www.bav-astro.de/sfs/BAVM_link.php?BAVMnr=173" xr:uid="{00000000-0004-0000-0100-000015000000}"/>
    <hyperlink ref="P57" r:id="rId23" display="http://var.astro.cz/oejv/issues/oejv0003.pdf" xr:uid="{00000000-0004-0000-0100-000016000000}"/>
    <hyperlink ref="P58" r:id="rId24" display="http://www.konkoly.hu/cgi-bin/IBVS?5668" xr:uid="{00000000-0004-0000-0100-000017000000}"/>
    <hyperlink ref="P59" r:id="rId25" display="http://www.bav-astro.de/sfs/BAVM_link.php?BAVMnr=178" xr:uid="{00000000-0004-0000-0100-000018000000}"/>
    <hyperlink ref="P60" r:id="rId26" display="http://www.bav-astro.de/sfs/BAVM_link.php?BAVMnr=178" xr:uid="{00000000-0004-0000-0100-000019000000}"/>
    <hyperlink ref="P61" r:id="rId27" display="http://var.astro.cz/oejv/issues/oejv0074.pdf" xr:uid="{00000000-0004-0000-0100-00001A000000}"/>
    <hyperlink ref="P62" r:id="rId28" display="http://www.bav-astro.de/sfs/BAVM_link.php?BAVMnr=178" xr:uid="{00000000-0004-0000-0100-00001B000000}"/>
    <hyperlink ref="P63" r:id="rId29" display="http://www.konkoly.hu/cgi-bin/IBVS?5777" xr:uid="{00000000-0004-0000-0100-00001C000000}"/>
    <hyperlink ref="P64" r:id="rId30" display="http://www.konkoly.hu/cgi-bin/IBVS?5777" xr:uid="{00000000-0004-0000-0100-00001D000000}"/>
    <hyperlink ref="P65" r:id="rId31" display="http://www.konkoly.hu/cgi-bin/IBVS?5777" xr:uid="{00000000-0004-0000-0100-00001E000000}"/>
    <hyperlink ref="P66" r:id="rId32" display="http://www.konkoly.hu/cgi-bin/IBVS?5777" xr:uid="{00000000-0004-0000-0100-00001F000000}"/>
    <hyperlink ref="P67" r:id="rId33" display="http://www.konkoly.hu/cgi-bin/IBVS?5777" xr:uid="{00000000-0004-0000-0100-000020000000}"/>
    <hyperlink ref="P68" r:id="rId34" display="http://www.bav-astro.de/sfs/BAVM_link.php?BAVMnr=201" xr:uid="{00000000-0004-0000-0100-000021000000}"/>
    <hyperlink ref="P206" r:id="rId35" display="http://vsolj.cetus-net.org/no46.pdf" xr:uid="{00000000-0004-0000-0100-000022000000}"/>
    <hyperlink ref="P207" r:id="rId36" display="http://www.bav-astro.de/sfs/BAVM_link.php?BAVMnr=193" xr:uid="{00000000-0004-0000-0100-000023000000}"/>
    <hyperlink ref="P208" r:id="rId37" display="http://www.bav-astro.de/sfs/BAVM_link.php?BAVMnr=203" xr:uid="{00000000-0004-0000-0100-000024000000}"/>
    <hyperlink ref="P209" r:id="rId38" display="http://www.bav-astro.de/sfs/BAVM_link.php?BAVMnr=203" xr:uid="{00000000-0004-0000-0100-000025000000}"/>
    <hyperlink ref="P69" r:id="rId39" display="http://www.konkoly.hu/cgi-bin/IBVS?5898" xr:uid="{00000000-0004-0000-0100-000026000000}"/>
    <hyperlink ref="P70" r:id="rId40" display="http://www.konkoly.hu/cgi-bin/IBVS?5898" xr:uid="{00000000-0004-0000-0100-000027000000}"/>
    <hyperlink ref="P71" r:id="rId41" display="http://www.konkoly.hu/cgi-bin/IBVS?5898" xr:uid="{00000000-0004-0000-0100-000028000000}"/>
    <hyperlink ref="P210" r:id="rId42" display="http://www.bav-astro.de/sfs/BAVM_link.php?BAVMnr=212" xr:uid="{00000000-0004-0000-0100-000029000000}"/>
    <hyperlink ref="P72" r:id="rId43" display="http://www.konkoly.hu/cgi-bin/IBVS?5980" xr:uid="{00000000-0004-0000-0100-00002A000000}"/>
    <hyperlink ref="P73" r:id="rId44" display="http://www.konkoly.hu/cgi-bin/IBVS?5980" xr:uid="{00000000-0004-0000-0100-00002B000000}"/>
    <hyperlink ref="P211" r:id="rId45" display="http://var.astro.cz/oejv/issues/oejv0137.pdf" xr:uid="{00000000-0004-0000-0100-00002C000000}"/>
    <hyperlink ref="P212" r:id="rId46" display="http://var.astro.cz/oejv/issues/oejv0137.pdf" xr:uid="{00000000-0004-0000-0100-00002D000000}"/>
    <hyperlink ref="P213" r:id="rId47" display="http://var.astro.cz/oejv/issues/oejv0137.pdf" xr:uid="{00000000-0004-0000-0100-00002E000000}"/>
    <hyperlink ref="P74" r:id="rId48" display="http://www.bav-astro.de/sfs/BAVM_link.php?BAVMnr=220" xr:uid="{00000000-0004-0000-0100-00002F000000}"/>
    <hyperlink ref="P214" r:id="rId49" display="http://var.astro.cz/oejv/issues/oejv0137.pdf" xr:uid="{00000000-0004-0000-0100-000030000000}"/>
    <hyperlink ref="P215" r:id="rId50" display="http://var.astro.cz/oejv/issues/oejv0137.pdf" xr:uid="{00000000-0004-0000-0100-000031000000}"/>
    <hyperlink ref="P216" r:id="rId51" display="http://var.astro.cz/oejv/issues/oejv0137.pdf" xr:uid="{00000000-0004-0000-0100-000032000000}"/>
    <hyperlink ref="P217" r:id="rId52" display="http://var.astro.cz/oejv/issues/oejv0137.pdf" xr:uid="{00000000-0004-0000-0100-000033000000}"/>
    <hyperlink ref="P218" r:id="rId53" display="http://vsolj.cetus-net.org/vsoljno53.pdf" xr:uid="{00000000-0004-0000-0100-000034000000}"/>
    <hyperlink ref="P219" r:id="rId54" display="http://vsolj.cetus-net.org/vsoljno53.pdf" xr:uid="{00000000-0004-0000-0100-000035000000}"/>
    <hyperlink ref="P220" r:id="rId55" display="http://www.bav-astro.de/sfs/BAVM_link.php?BAVMnr=225" xr:uid="{00000000-0004-0000-0100-000036000000}"/>
    <hyperlink ref="P75" r:id="rId56" display="http://var.astro.cz/oejv/issues/oejv0160.pdf" xr:uid="{00000000-0004-0000-0100-000037000000}"/>
    <hyperlink ref="P76" r:id="rId57" display="http://www.bav-astro.de/sfs/BAVM_link.php?BAVMnr=228" xr:uid="{00000000-0004-0000-0100-000038000000}"/>
    <hyperlink ref="P77" r:id="rId58" display="http://var.astro.cz/oejv/issues/oejv0160.pdf" xr:uid="{00000000-0004-0000-0100-000039000000}"/>
    <hyperlink ref="P78" r:id="rId59" display="http://var.astro.cz/oejv/issues/oejv0160.pdf" xr:uid="{00000000-0004-0000-0100-00003A000000}"/>
    <hyperlink ref="P79" r:id="rId60" display="http://var.astro.cz/oejv/issues/oejv0160.pdf" xr:uid="{00000000-0004-0000-0100-00003B000000}"/>
    <hyperlink ref="P80" r:id="rId61" display="http://www.bav-astro.de/sfs/BAVM_link.php?BAVMnr=234" xr:uid="{00000000-0004-0000-0100-00003C000000}"/>
    <hyperlink ref="P81" r:id="rId62" display="http://var.astro.cz/oejv/issues/oejv0160.pdf" xr:uid="{00000000-0004-0000-0100-00003D000000}"/>
    <hyperlink ref="P82" r:id="rId63" display="http://var.astro.cz/oejv/issues/oejv0160.pdf" xr:uid="{00000000-0004-0000-0100-00003E000000}"/>
    <hyperlink ref="P83" r:id="rId64" display="http://www.konkoly.hu/cgi-bin/IBVS?6125" xr:uid="{00000000-0004-0000-0100-00003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2025-01-08T05:35:29Z</dcterms:modified>
</cp:coreProperties>
</file>