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03B6D78-F3CA-42B3-9243-767F3A3C31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22" i="1" l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<sst xmlns="http://schemas.openxmlformats.org/spreadsheetml/2006/main" count="51" uniqueCount="49">
  <si>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</si>
  <si>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</si>
  <si>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</si>
  <si>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</si>
  <si>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</si>
  <si>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</si>
  <si>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</si>
  <si>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</si>
  <si>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</si>
  <si>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</si>
  <si>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</si>
  <si>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</si>
  <si>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</si>
  <si>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</si>
  <si>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</si>
  <si>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</si>
  <si>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</si>
  <si>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</si>
  <si>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</si>
  <si>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</si>
  <si>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</si>
  <si>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</si>
  <si>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</si>
  <si>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</si>
  <si>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</si>
  <si>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</si>
  <si>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</si>
  <si>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</si>
  <si>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</si>
  <si>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</si>
  <si>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</si>
  <si>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</si>
  <si>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</si>
  <si>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</si>
  <si>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</si>
  <si>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</si>
  <si>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</si>
  <si>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</si>
  <si>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</si>
  <si>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</si>
  <si>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</si>
  <si>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</si>
  <si>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</si>
  <si>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</si>
  <si>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V0414 Sge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</si>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</sst>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V0414</a:t>
            </a:r>
            <a:r>
              <a:rPr lang="en-AU" baseline="0"/>
              <a:t> Sge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1.8380000001343433E-2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1.8380000001343433E-2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s="13" customFormat="1" ht="20.25" x14ac:dyDescent="0.2">
      <c r="A1" s="44" t="s">
        <v>44</v>
      </c>
      <c r="F1" s="4" t="s">
        <v>42</v>
      </c>
      <c r="G1" s="5"/>
      <c r="H1" s="2"/>
      <c r="I1" s="6"/>
      <c r="J1" s="7"/>
      <c r="K1" s="3"/>
      <c r="L1" s="8"/>
      <c r="M1" s="9"/>
      <c r="N1" s="9"/>
      <c r="O1" s="10"/>
    </row>
    <row r="2" spans="1:15" s="13" customFormat="1" ht="12.95" customHeight="1" x14ac:dyDescent="0.2">
      <c r="A2" s="13" t="s">
        <v>23</v>
      </c>
      <c r="B2" s="14" t="s">
        <v>45</v>
      </c>
      <c r="C2" s="15"/>
      <c r="D2" s="16"/>
    </row>
    <row r="3" spans="1:15" s="13" customFormat="1" ht="12.95" customHeight="1" thickBot="1" x14ac:dyDescent="0.25"/>
    <row r="4" spans="1:15" s="13" customFormat="1" ht="12.95" customHeight="1" thickTop="1" thickBot="1" x14ac:dyDescent="0.25">
      <c r="A4" s="17" t="s">
        <v>0</v>
      </c>
      <c r="C4" s="18" t="s">
        <v>37</v>
      </c>
      <c r="D4" s="19" t="s">
        <v>37</v>
      </c>
    </row>
    <row r="5" spans="1:15" s="13" customFormat="1" ht="12.95" customHeight="1" thickTop="1" x14ac:dyDescent="0.2">
      <c r="A5" s="20" t="s">
        <v>28</v>
      </c>
      <c r="C5" s="21">
        <v>-9.5</v>
      </c>
      <c r="D5" s="13" t="s">
        <v>29</v>
      </c>
    </row>
    <row r="6" spans="1:15" s="13" customFormat="1" ht="12.95" customHeight="1" x14ac:dyDescent="0.2">
      <c r="A6" s="17" t="s">
        <v>1</v>
      </c>
    </row>
    <row r="7" spans="1:15" s="13" customFormat="1" ht="12.95" customHeight="1" x14ac:dyDescent="0.2">
      <c r="A7" s="13" t="s">
        <v>2</v>
      </c>
      <c r="C7" s="45">
        <v>52713.11</v>
      </c>
      <c r="D7" s="23" t="s">
        <v>46</v>
      </c>
    </row>
    <row r="8" spans="1:15" s="13" customFormat="1" ht="12.95" customHeight="1" x14ac:dyDescent="0.2">
      <c r="A8" s="13" t="s">
        <v>3</v>
      </c>
      <c r="C8" s="45">
        <v>0.39854499999999998</v>
      </c>
      <c r="D8" s="23" t="s">
        <v>46</v>
      </c>
    </row>
    <row r="9" spans="1:15" s="13" customFormat="1" ht="12.95" customHeight="1" x14ac:dyDescent="0.2">
      <c r="A9" s="24" t="s">
        <v>32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5" s="13" customFormat="1" ht="12.95" customHeight="1" thickBot="1" x14ac:dyDescent="0.25">
      <c r="C10" s="28" t="s">
        <v>19</v>
      </c>
      <c r="D10" s="28" t="s">
        <v>20</v>
      </c>
    </row>
    <row r="11" spans="1:15" s="13" customFormat="1" ht="12.95" customHeight="1" x14ac:dyDescent="0.2">
      <c r="A11" s="13" t="s">
        <v>15</v>
      </c>
      <c r="C11" s="27">
        <f ca="1">INTERCEPT(INDIRECT($D$9):G992,INDIRECT($C$9):F992)</f>
        <v>0</v>
      </c>
      <c r="D11" s="16"/>
    </row>
    <row r="12" spans="1:15" s="13" customFormat="1" ht="12.95" customHeight="1" x14ac:dyDescent="0.2">
      <c r="A12" s="13" t="s">
        <v>16</v>
      </c>
      <c r="C12" s="27">
        <f ca="1">SLOPE(INDIRECT($D$9):G992,INDIRECT($C$9):F992)</f>
        <v>1.1606466280211817E-6</v>
      </c>
      <c r="D12" s="16"/>
    </row>
    <row r="13" spans="1:15" s="13" customFormat="1" ht="12.95" customHeight="1" x14ac:dyDescent="0.2">
      <c r="A13" s="13" t="s">
        <v>18</v>
      </c>
      <c r="C13" s="16" t="s">
        <v>13</v>
      </c>
    </row>
    <row r="14" spans="1:15" s="13" customFormat="1" ht="12.95" customHeight="1" x14ac:dyDescent="0.2">
      <c r="E14" s="29" t="s">
        <v>34</v>
      </c>
      <c r="F14" s="30">
        <v>1</v>
      </c>
    </row>
    <row r="15" spans="1:15" s="13" customFormat="1" ht="12.95" customHeight="1" x14ac:dyDescent="0.2">
      <c r="A15" s="31" t="s">
        <v>17</v>
      </c>
      <c r="C15" s="32">
        <f ca="1">(C7+C11)+(C8+C12)*INT(MAX(F21:F3533))</f>
        <v>59024.487000000001</v>
      </c>
      <c r="E15" s="29" t="s">
        <v>30</v>
      </c>
      <c r="F15" s="33">
        <f ca="1">NOW()+15018.5+$C$5/24</f>
        <v>60375.821475810182</v>
      </c>
    </row>
    <row r="16" spans="1:15" s="13" customFormat="1" ht="12.95" customHeight="1" x14ac:dyDescent="0.2">
      <c r="A16" s="17" t="s">
        <v>4</v>
      </c>
      <c r="C16" s="33">
        <f ca="1">+C8+C12</f>
        <v>0.39854616064662801</v>
      </c>
      <c r="E16" s="29" t="s">
        <v>35</v>
      </c>
      <c r="F16" s="34">
        <f ca="1">ROUND(2*(F15-$C$7)/$C$8,0)/2+F14</f>
        <v>19227.5</v>
      </c>
    </row>
    <row r="17" spans="1:21" s="13" customFormat="1" ht="12.95" customHeight="1" thickBot="1" x14ac:dyDescent="0.25">
      <c r="A17" s="29" t="s">
        <v>27</v>
      </c>
      <c r="C17" s="13">
        <f>COUNT(C21:C2191)</f>
        <v>2</v>
      </c>
      <c r="E17" s="29" t="s">
        <v>36</v>
      </c>
      <c r="F17" s="27">
        <f ca="1">ROUND(2*(F15-$C$15)/$C$16,0)/2+F14</f>
        <v>3391.5</v>
      </c>
    </row>
    <row r="18" spans="1:21" s="13" customFormat="1" ht="12.95" customHeight="1" thickTop="1" thickBot="1" x14ac:dyDescent="0.25">
      <c r="A18" s="17" t="s">
        <v>5</v>
      </c>
      <c r="C18" s="35">
        <f ca="1">+C15</f>
        <v>59024.487000000001</v>
      </c>
      <c r="D18" s="36">
        <f ca="1">+C16</f>
        <v>0.39854616064662801</v>
      </c>
      <c r="E18" s="29" t="s">
        <v>31</v>
      </c>
      <c r="F18" s="37">
        <f ca="1">+$C$15+$C$16*F17-15018.5-$C$5/24</f>
        <v>45358.052137166378</v>
      </c>
    </row>
    <row r="19" spans="1:21" s="13" customFormat="1" ht="12.95" customHeight="1" thickTop="1" x14ac:dyDescent="0.2">
      <c r="F19" s="38" t="s">
        <v>43</v>
      </c>
    </row>
    <row r="20" spans="1:21" s="13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9" t="s">
        <v>38</v>
      </c>
      <c r="I20" s="39" t="s">
        <v>39</v>
      </c>
      <c r="J20" s="39" t="s">
        <v>40</v>
      </c>
      <c r="K20" s="39" t="s">
        <v>41</v>
      </c>
      <c r="L20" s="39" t="s">
        <v>24</v>
      </c>
      <c r="M20" s="39" t="s">
        <v>25</v>
      </c>
      <c r="N20" s="39" t="s">
        <v>26</v>
      </c>
      <c r="O20" s="39" t="s">
        <v>22</v>
      </c>
      <c r="P20" s="40" t="s">
        <v>21</v>
      </c>
      <c r="Q20" s="28" t="s">
        <v>14</v>
      </c>
      <c r="U20" s="41" t="s">
        <v>33</v>
      </c>
    </row>
    <row r="21" spans="1:21" s="13" customFormat="1" ht="12.95" customHeight="1" x14ac:dyDescent="0.2">
      <c r="A21" s="13" t="str">
        <f>$D$7</f>
        <v>VSX</v>
      </c>
      <c r="C21" s="22">
        <f>$C$7</f>
        <v>52713.11</v>
      </c>
      <c r="D21" s="22"/>
      <c r="E21" s="13">
        <f>+(C21-C$7)/C$8</f>
        <v>0</v>
      </c>
      <c r="F21" s="13">
        <f>ROUND(2*E21,0)/2</f>
        <v>0</v>
      </c>
      <c r="G21" s="13">
        <f>+C21-(C$7+F21*C$8)</f>
        <v>0</v>
      </c>
      <c r="K21" s="13">
        <f>+G21</f>
        <v>0</v>
      </c>
      <c r="O21" s="13">
        <f ca="1">+C$11+C$12*$F21</f>
        <v>0</v>
      </c>
      <c r="Q21" s="42">
        <f>+C21-15018.5</f>
        <v>37694.61</v>
      </c>
    </row>
    <row r="22" spans="1:21" s="13" customFormat="1" ht="12.95" customHeight="1" x14ac:dyDescent="0.2">
      <c r="A22" s="11" t="s">
        <v>47</v>
      </c>
      <c r="B22" s="12" t="s">
        <v>48</v>
      </c>
      <c r="C22" s="46">
        <v>59024.487000000001</v>
      </c>
      <c r="D22" s="47">
        <v>1.6999999999999999E-3</v>
      </c>
      <c r="E22" s="13">
        <f>+(C22-C$7)/C$8</f>
        <v>15836.046117753329</v>
      </c>
      <c r="F22" s="13">
        <f>ROUND(2*E22,0)/2</f>
        <v>15836</v>
      </c>
      <c r="G22" s="13">
        <f>+C22-(C$7+F22*C$8)</f>
        <v>1.8380000001343433E-2</v>
      </c>
      <c r="K22" s="13">
        <f>+G22</f>
        <v>1.8380000001343433E-2</v>
      </c>
      <c r="O22" s="13">
        <f ca="1">+C$11+C$12*$F22</f>
        <v>1.8380000001343433E-2</v>
      </c>
      <c r="Q22" s="42">
        <f>+C22-15018.5</f>
        <v>44005.987000000001</v>
      </c>
    </row>
    <row r="23" spans="1:21" s="13" customFormat="1" ht="12.95" customHeight="1" x14ac:dyDescent="0.2">
      <c r="C23" s="22"/>
      <c r="D23" s="22"/>
      <c r="Q23" s="43"/>
    </row>
    <row r="24" spans="1:21" s="13" customFormat="1" ht="12.95" customHeight="1" x14ac:dyDescent="0.2">
      <c r="C24" s="22"/>
      <c r="D24" s="22"/>
      <c r="Q24" s="43"/>
    </row>
    <row r="25" spans="1:21" s="13" customFormat="1" ht="12.95" customHeight="1" x14ac:dyDescent="0.2">
      <c r="C25" s="22"/>
      <c r="D25" s="22"/>
      <c r="Q25" s="43"/>
    </row>
    <row r="26" spans="1:21" s="13" customFormat="1" ht="12.95" customHeight="1" x14ac:dyDescent="0.2">
      <c r="C26" s="22"/>
      <c r="D26" s="22"/>
      <c r="Q26" s="43"/>
    </row>
    <row r="27" spans="1:21" s="13" customFormat="1" ht="12.95" customHeight="1" x14ac:dyDescent="0.2">
      <c r="C27" s="22"/>
      <c r="D27" s="22"/>
      <c r="Q27" s="43"/>
    </row>
    <row r="28" spans="1:21" s="13" customFormat="1" ht="12.95" customHeight="1" x14ac:dyDescent="0.2">
      <c r="C28" s="22"/>
      <c r="D28" s="22"/>
      <c r="Q28" s="43"/>
    </row>
    <row r="29" spans="1:21" s="13" customFormat="1" ht="12.95" customHeight="1" x14ac:dyDescent="0.2">
      <c r="C29" s="22"/>
      <c r="D29" s="22"/>
      <c r="Q29" s="43"/>
    </row>
    <row r="30" spans="1:21" s="13" customFormat="1" ht="12.95" customHeight="1" x14ac:dyDescent="0.2">
      <c r="C30" s="22"/>
      <c r="D30" s="22"/>
      <c r="Q30" s="43"/>
    </row>
    <row r="31" spans="1:21" s="13" customFormat="1" ht="12.95" customHeight="1" x14ac:dyDescent="0.2">
      <c r="C31" s="22"/>
      <c r="D31" s="22"/>
      <c r="Q31" s="43"/>
    </row>
    <row r="32" spans="1:21" s="13" customFormat="1" ht="12.95" customHeight="1" x14ac:dyDescent="0.2">
      <c r="C32" s="22"/>
      <c r="D32" s="22"/>
      <c r="Q32" s="43"/>
    </row>
    <row r="33" spans="3:17" s="13" customFormat="1" ht="12.95" customHeight="1" x14ac:dyDescent="0.2">
      <c r="C33" s="22"/>
      <c r="D33" s="22"/>
      <c r="Q33" s="43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2024-03-06T06:42:55Z</dcterms:modified>
</cp:coreProperties>
</file>