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48805CB-0457-45A2-A582-1B4F349C928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4" i="1" l="1"/>
  <c r="E15" i="1" s="1"/>
  <c r="Q69" i="1"/>
  <c r="Q70" i="1"/>
  <c r="E32" i="1"/>
  <c r="F32" i="1"/>
  <c r="E41" i="1"/>
  <c r="F41" i="1"/>
  <c r="E49" i="1"/>
  <c r="F49" i="1"/>
  <c r="E33" i="1"/>
  <c r="F33" i="1"/>
  <c r="Q66" i="1"/>
  <c r="Q68" i="1"/>
  <c r="Q67" i="1"/>
  <c r="C17" i="1"/>
  <c r="Q65" i="1"/>
  <c r="Q64" i="1"/>
  <c r="Q62" i="1"/>
  <c r="Q63" i="1"/>
  <c r="E25" i="1"/>
  <c r="F25" i="1"/>
  <c r="E26" i="1"/>
  <c r="F26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C8" i="1"/>
  <c r="C7" i="1"/>
  <c r="E70" i="1"/>
  <c r="F70" i="1"/>
  <c r="Q21" i="1"/>
  <c r="E46" i="1"/>
  <c r="F46" i="1"/>
  <c r="E23" i="1"/>
  <c r="F23" i="1"/>
  <c r="E48" i="1"/>
  <c r="F48" i="1"/>
  <c r="G48" i="1"/>
  <c r="I48" i="1"/>
  <c r="E40" i="1"/>
  <c r="F40" i="1"/>
  <c r="G40" i="1"/>
  <c r="I40" i="1"/>
  <c r="E31" i="1"/>
  <c r="F31" i="1"/>
  <c r="G31" i="1"/>
  <c r="I31" i="1"/>
  <c r="E63" i="1"/>
  <c r="F63" i="1"/>
  <c r="E55" i="1"/>
  <c r="F55" i="1"/>
  <c r="G55" i="1"/>
  <c r="I55" i="1"/>
  <c r="E30" i="1"/>
  <c r="F30" i="1"/>
  <c r="E45" i="1"/>
  <c r="F45" i="1"/>
  <c r="E37" i="1"/>
  <c r="F37" i="1"/>
  <c r="G25" i="1"/>
  <c r="I25" i="1"/>
  <c r="E68" i="1"/>
  <c r="F68" i="1"/>
  <c r="G62" i="1"/>
  <c r="J62" i="1"/>
  <c r="E60" i="1"/>
  <c r="F60" i="1"/>
  <c r="E52" i="1"/>
  <c r="F52" i="1"/>
  <c r="E38" i="1"/>
  <c r="F38" i="1"/>
  <c r="E24" i="1"/>
  <c r="F24" i="1"/>
  <c r="G24" i="1"/>
  <c r="I24" i="1"/>
  <c r="E21" i="1"/>
  <c r="F21" i="1"/>
  <c r="E29" i="1"/>
  <c r="F29" i="1"/>
  <c r="G29" i="1"/>
  <c r="I29" i="1"/>
  <c r="E22" i="1"/>
  <c r="F22" i="1"/>
  <c r="G22" i="1"/>
  <c r="I22" i="1"/>
  <c r="E50" i="1"/>
  <c r="F50" i="1"/>
  <c r="G50" i="1"/>
  <c r="I50" i="1"/>
  <c r="E42" i="1"/>
  <c r="F42" i="1"/>
  <c r="G42" i="1"/>
  <c r="I42" i="1"/>
  <c r="E34" i="1"/>
  <c r="F34" i="1"/>
  <c r="G34" i="1"/>
  <c r="I34" i="1"/>
  <c r="E65" i="1"/>
  <c r="F65" i="1"/>
  <c r="G65" i="1"/>
  <c r="K65" i="1"/>
  <c r="E57" i="1"/>
  <c r="F57" i="1"/>
  <c r="G57" i="1"/>
  <c r="I57" i="1"/>
  <c r="E28" i="1"/>
  <c r="F28" i="1"/>
  <c r="G28" i="1"/>
  <c r="I28" i="1"/>
  <c r="G49" i="1"/>
  <c r="I49" i="1"/>
  <c r="E47" i="1"/>
  <c r="F47" i="1"/>
  <c r="G47" i="1"/>
  <c r="I47" i="1"/>
  <c r="G41" i="1"/>
  <c r="I41" i="1"/>
  <c r="E39" i="1"/>
  <c r="F39" i="1"/>
  <c r="G39" i="1"/>
  <c r="I39" i="1"/>
  <c r="G32" i="1"/>
  <c r="I32" i="1"/>
  <c r="G64" i="1"/>
  <c r="K64" i="1"/>
  <c r="E62" i="1"/>
  <c r="F62" i="1"/>
  <c r="E54" i="1"/>
  <c r="F54" i="1"/>
  <c r="G54" i="1"/>
  <c r="I54" i="1"/>
  <c r="E69" i="1"/>
  <c r="F69" i="1"/>
  <c r="G69" i="1"/>
  <c r="N69" i="1"/>
  <c r="E27" i="1"/>
  <c r="F27" i="1"/>
  <c r="G27" i="1"/>
  <c r="I27" i="1"/>
  <c r="G46" i="1"/>
  <c r="I46" i="1"/>
  <c r="E44" i="1"/>
  <c r="F44" i="1"/>
  <c r="G44" i="1"/>
  <c r="I44" i="1"/>
  <c r="G38" i="1"/>
  <c r="I38" i="1"/>
  <c r="E36" i="1"/>
  <c r="F36" i="1"/>
  <c r="G36" i="1"/>
  <c r="I36" i="1"/>
  <c r="E67" i="1"/>
  <c r="F67" i="1"/>
  <c r="G67" i="1"/>
  <c r="K67" i="1"/>
  <c r="G61" i="1"/>
  <c r="J61" i="1"/>
  <c r="E59" i="1"/>
  <c r="F59" i="1"/>
  <c r="G59" i="1"/>
  <c r="J59" i="1"/>
  <c r="E51" i="1"/>
  <c r="F51" i="1"/>
  <c r="G51" i="1"/>
  <c r="I51" i="1"/>
  <c r="G66" i="1"/>
  <c r="K66" i="1"/>
  <c r="E64" i="1"/>
  <c r="F64" i="1"/>
  <c r="G58" i="1"/>
  <c r="I58" i="1"/>
  <c r="E56" i="1"/>
  <c r="F56" i="1"/>
  <c r="G56" i="1"/>
  <c r="I56" i="1"/>
  <c r="G70" i="1"/>
  <c r="K70" i="1"/>
  <c r="G63" i="1"/>
  <c r="J63" i="1"/>
  <c r="E61" i="1"/>
  <c r="F61" i="1"/>
  <c r="E53" i="1"/>
  <c r="F53" i="1"/>
  <c r="G53" i="1"/>
  <c r="I53" i="1"/>
  <c r="G45" i="1"/>
  <c r="I45" i="1"/>
  <c r="E43" i="1"/>
  <c r="F43" i="1"/>
  <c r="G43" i="1"/>
  <c r="I43" i="1"/>
  <c r="G37" i="1"/>
  <c r="I37" i="1"/>
  <c r="E35" i="1"/>
  <c r="F35" i="1"/>
  <c r="G35" i="1"/>
  <c r="I35" i="1"/>
  <c r="G26" i="1"/>
  <c r="I26" i="1"/>
  <c r="G68" i="1"/>
  <c r="K68" i="1"/>
  <c r="E66" i="1"/>
  <c r="F66" i="1"/>
  <c r="G60" i="1"/>
  <c r="I60" i="1"/>
  <c r="E58" i="1"/>
  <c r="F58" i="1"/>
  <c r="G52" i="1"/>
  <c r="I52" i="1"/>
  <c r="C11" i="1"/>
  <c r="C12" i="1"/>
  <c r="C16" i="1"/>
  <c r="D18" i="1"/>
  <c r="O69" i="1"/>
  <c r="O63" i="1"/>
  <c r="O29" i="1"/>
  <c r="O32" i="1"/>
  <c r="O35" i="1"/>
  <c r="O43" i="1"/>
  <c r="O51" i="1"/>
  <c r="O59" i="1"/>
  <c r="O53" i="1"/>
  <c r="O66" i="1"/>
  <c r="O24" i="1"/>
  <c r="O38" i="1"/>
  <c r="O46" i="1"/>
  <c r="O54" i="1"/>
  <c r="O31" i="1"/>
  <c r="O64" i="1"/>
  <c r="O27" i="1"/>
  <c r="O30" i="1"/>
  <c r="O33" i="1"/>
  <c r="O41" i="1"/>
  <c r="O49" i="1"/>
  <c r="O57" i="1"/>
  <c r="O60" i="1"/>
  <c r="O28" i="1"/>
  <c r="O61" i="1"/>
  <c r="O70" i="1"/>
  <c r="O36" i="1"/>
  <c r="O44" i="1"/>
  <c r="O52" i="1"/>
  <c r="O42" i="1"/>
  <c r="O58" i="1"/>
  <c r="O67" i="1"/>
  <c r="O65" i="1"/>
  <c r="O26" i="1"/>
  <c r="O56" i="1"/>
  <c r="O68" i="1"/>
  <c r="O22" i="1"/>
  <c r="O25" i="1"/>
  <c r="O39" i="1"/>
  <c r="O47" i="1"/>
  <c r="O55" i="1"/>
  <c r="O21" i="1"/>
  <c r="O62" i="1"/>
  <c r="O34" i="1"/>
  <c r="O50" i="1"/>
  <c r="O23" i="1"/>
  <c r="O37" i="1"/>
  <c r="O45" i="1"/>
  <c r="O40" i="1"/>
  <c r="O48" i="1"/>
  <c r="C15" i="1"/>
  <c r="C18" i="1"/>
  <c r="E16" i="1" l="1"/>
  <c r="E17" i="1" s="1"/>
</calcChain>
</file>

<file path=xl/sharedStrings.xml><?xml version="1.0" encoding="utf-8"?>
<sst xmlns="http://schemas.openxmlformats.org/spreadsheetml/2006/main" count="185" uniqueCount="85">
  <si>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</si>
  <si>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</si>
  <si>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</si>
  <si>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</si>
  <si>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</si>
  <si>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</si>
  <si>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</si>
  <si>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</si>
  <si>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</si>
  <si>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</si>
  <si>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</si>
  <si>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</si>
  <si>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</si>
  <si>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</si>
  <si>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</si>
  <si>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</si>
  <si>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</si>
  <si>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</si>
  <si>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</si>
  <si>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</si>
  <si>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</si>
  <si>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</si>
  <si>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</si>
  <si>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</si>
  <si>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</si>
  <si>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</si>
  <si>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</si>
  <si>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</si>
  <si>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</si>
  <si>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Bull.36</t>
  </si>
  <si>
    <t>B</t>
  </si>
  <si>
    <t>BBSAG Bull.57</t>
  </si>
  <si>
    <t>BBSAG Bull.58</t>
  </si>
  <si>
    <t>BBSAG Bull.59</t>
  </si>
  <si>
    <t>Leyman R</t>
  </si>
  <si>
    <t>BBSAG Bull.60</t>
  </si>
  <si>
    <t>BBSAG Bull.62</t>
  </si>
  <si>
    <t>BBSAG Bull.63</t>
  </si>
  <si>
    <t>Elias D</t>
  </si>
  <si>
    <t>BBSAG Bull.64</t>
  </si>
  <si>
    <t>BBSAG Bull.65</t>
  </si>
  <si>
    <t>BBSAG Bull.70</t>
  </si>
  <si>
    <t>BBSAG Bull.71</t>
  </si>
  <si>
    <t>BBSAG Bull.74</t>
  </si>
  <si>
    <t>Schlumpf Ch</t>
  </si>
  <si>
    <t>BBSAG Bull.79</t>
  </si>
  <si>
    <t>Roshard J</t>
  </si>
  <si>
    <t>Mourikis D</t>
  </si>
  <si>
    <t>Hoehener B</t>
  </si>
  <si>
    <t>BBSAG Bull.82</t>
  </si>
  <si>
    <t>BBSAG Bull.87</t>
  </si>
  <si>
    <t>BBSAG Bull.90</t>
  </si>
  <si>
    <t>BBSAG Bull.91</t>
  </si>
  <si>
    <t>BBSAG Bull.92</t>
  </si>
  <si>
    <t>BBSAG Bull.93</t>
  </si>
  <si>
    <t>BBSAG Bull.94</t>
  </si>
  <si>
    <t>BBSAG Bull.96</t>
  </si>
  <si>
    <t>BBSAG Bull.103</t>
  </si>
  <si>
    <t>BBSAG Bull.106</t>
  </si>
  <si>
    <t>BBSAG Bull.114</t>
  </si>
  <si>
    <t>Diethelm R</t>
  </si>
  <si>
    <t>BBSAG Bull.117</t>
  </si>
  <si>
    <t>IBVS 5263</t>
  </si>
  <si>
    <t>I</t>
  </si>
  <si>
    <t># of data points:</t>
  </si>
  <si>
    <t>EA/SD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</si>
  <si>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</si>
  <si>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</si>
  <si>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</si>
  <si>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</si>
  <si>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</si>
  <si>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</si>
  <si>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</si>
  <si>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5960</t>
  </si>
  <si>
    <t>ES Tau / na</t>
  </si>
  <si>
    <t>Formerly V0555 Aur (now defunct name)</t>
  </si>
  <si>
    <t>IBVS 5871</t>
  </si>
  <si>
    <t>II</t>
  </si>
  <si>
    <t>OEJV 0160</t>
  </si>
  <si>
    <t>IBVS 6063</t>
  </si>
  <si>
    <t>Add cycle</t>
  </si>
  <si>
    <t>Old Cycle</t>
  </si>
  <si>
    <t>vis</t>
  </si>
  <si>
    <t>CCD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</si>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</sst>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Tau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F9-4F85-A1F3-1DF72DEC7E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2.1000000051571988E-3</c:v>
                </c:pt>
                <c:pt idx="2">
                  <c:v>7.8886000002967194E-2</c:v>
                </c:pt>
                <c:pt idx="3">
                  <c:v>1.546000006783288E-3</c:v>
                </c:pt>
                <c:pt idx="4">
                  <c:v>4.9399999988963827E-4</c:v>
                </c:pt>
                <c:pt idx="5">
                  <c:v>1.2348000003839843E-2</c:v>
                </c:pt>
                <c:pt idx="6">
                  <c:v>8.2000000111293048E-4</c:v>
                </c:pt>
                <c:pt idx="7">
                  <c:v>-9.7399999503977597E-4</c:v>
                </c:pt>
                <c:pt idx="8">
                  <c:v>1.2086000002454966E-2</c:v>
                </c:pt>
                <c:pt idx="9">
                  <c:v>-0.12085400000069058</c:v>
                </c:pt>
                <c:pt idx="10">
                  <c:v>-1.6479999976581894E-3</c:v>
                </c:pt>
                <c:pt idx="11">
                  <c:v>-5.7999999262392521E-4</c:v>
                </c:pt>
                <c:pt idx="12">
                  <c:v>-3.9796000004571397E-2</c:v>
                </c:pt>
                <c:pt idx="13">
                  <c:v>-2.5899999964167364E-3</c:v>
                </c:pt>
                <c:pt idx="14">
                  <c:v>-3.585999998904299E-3</c:v>
                </c:pt>
                <c:pt idx="15">
                  <c:v>-1.5859999984968454E-3</c:v>
                </c:pt>
                <c:pt idx="16">
                  <c:v>-2.9940000022179447E-3</c:v>
                </c:pt>
                <c:pt idx="17">
                  <c:v>-1.933999992616009E-3</c:v>
                </c:pt>
                <c:pt idx="18">
                  <c:v>-6.8439999959082343E-3</c:v>
                </c:pt>
                <c:pt idx="19">
                  <c:v>-6.7839999974239618E-3</c:v>
                </c:pt>
                <c:pt idx="20">
                  <c:v>7.4000003223773092E-5</c:v>
                </c:pt>
                <c:pt idx="21">
                  <c:v>-1.4499999961117283E-3</c:v>
                </c:pt>
                <c:pt idx="22">
                  <c:v>-1.6499999983352609E-3</c:v>
                </c:pt>
                <c:pt idx="23">
                  <c:v>-3.8519999943673611E-3</c:v>
                </c:pt>
                <c:pt idx="24">
                  <c:v>9.2120000044815242E-3</c:v>
                </c:pt>
                <c:pt idx="25">
                  <c:v>1.3300000064191408E-3</c:v>
                </c:pt>
                <c:pt idx="26">
                  <c:v>-3.6019999970449135E-3</c:v>
                </c:pt>
                <c:pt idx="27">
                  <c:v>-2.6020000004791655E-3</c:v>
                </c:pt>
                <c:pt idx="28">
                  <c:v>-1.6019999966374598E-3</c:v>
                </c:pt>
                <c:pt idx="29">
                  <c:v>-6.0200000007171184E-4</c:v>
                </c:pt>
                <c:pt idx="30">
                  <c:v>-1.1579999991226941E-3</c:v>
                </c:pt>
                <c:pt idx="31">
                  <c:v>1.3140000010025688E-3</c:v>
                </c:pt>
                <c:pt idx="32">
                  <c:v>-1.0279999914928339E-3</c:v>
                </c:pt>
                <c:pt idx="33">
                  <c:v>-1.0239999974146485E-3</c:v>
                </c:pt>
                <c:pt idx="34">
                  <c:v>3.4000004234258085E-5</c:v>
                </c:pt>
                <c:pt idx="35">
                  <c:v>-2.1599999308818951E-4</c:v>
                </c:pt>
                <c:pt idx="36">
                  <c:v>5.114000006869901E-3</c:v>
                </c:pt>
                <c:pt idx="37">
                  <c:v>5.292000001645647E-3</c:v>
                </c:pt>
                <c:pt idx="39">
                  <c:v>5.358000002161134E-3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9-4F85-A1F3-1DF72DEC7E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8">
                  <c:v>-7.6340000014170073E-3</c:v>
                </c:pt>
                <c:pt idx="40">
                  <c:v>4.8720000049797818E-3</c:v>
                </c:pt>
                <c:pt idx="41">
                  <c:v>5.7460000025457703E-3</c:v>
                </c:pt>
                <c:pt idx="42">
                  <c:v>1.1198000000149477E-2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F9-4F85-A1F3-1DF72DEC7E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3">
                  <c:v>9.1120000070077367E-3</c:v>
                </c:pt>
                <c:pt idx="44">
                  <c:v>1.4362000008986797E-2</c:v>
                </c:pt>
                <c:pt idx="45">
                  <c:v>1.3707000005524606E-2</c:v>
                </c:pt>
                <c:pt idx="46">
                  <c:v>1.5793999999004882E-2</c:v>
                </c:pt>
                <c:pt idx="47">
                  <c:v>1.5793999999004882E-2</c:v>
                </c:pt>
                <c:pt idx="49">
                  <c:v>2.013499999884516E-2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F9-4F85-A1F3-1DF72DEC7E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F9-4F85-A1F3-1DF72DEC7E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F9-4F85-A1F3-1DF72DEC7E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48">
                  <c:v>2.0027999999001622E-2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F9-4F85-A1F3-1DF72DEC7E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-2.0140178312627238E-2</c:v>
                </c:pt>
                <c:pt idx="1">
                  <c:v>-3.7761433594161002E-3</c:v>
                </c:pt>
                <c:pt idx="2">
                  <c:v>-1.7129773666367948E-3</c:v>
                </c:pt>
                <c:pt idx="3">
                  <c:v>-1.554383195284087E-3</c:v>
                </c:pt>
                <c:pt idx="4">
                  <c:v>-1.4707608140253868E-3</c:v>
                </c:pt>
                <c:pt idx="5">
                  <c:v>-1.457784927278348E-3</c:v>
                </c:pt>
                <c:pt idx="6">
                  <c:v>-1.440483744948963E-3</c:v>
                </c:pt>
                <c:pt idx="7">
                  <c:v>-1.4390419797548452E-3</c:v>
                </c:pt>
                <c:pt idx="8">
                  <c:v>-1.4246243278136922E-3</c:v>
                </c:pt>
                <c:pt idx="9">
                  <c:v>-1.4102066758725357E-3</c:v>
                </c:pt>
                <c:pt idx="10">
                  <c:v>-1.4087649106784214E-3</c:v>
                </c:pt>
                <c:pt idx="11">
                  <c:v>-1.2963072255374082E-3</c:v>
                </c:pt>
                <c:pt idx="12">
                  <c:v>-1.0598577337024642E-3</c:v>
                </c:pt>
                <c:pt idx="13">
                  <c:v>-1.05841596850835E-3</c:v>
                </c:pt>
                <c:pt idx="14">
                  <c:v>-1.0093959519084199E-3</c:v>
                </c:pt>
                <c:pt idx="15">
                  <c:v>-1.0093959519084199E-3</c:v>
                </c:pt>
                <c:pt idx="16">
                  <c:v>-9.6325946569672527E-4</c:v>
                </c:pt>
                <c:pt idx="17">
                  <c:v>-9.4884181375556875E-4</c:v>
                </c:pt>
                <c:pt idx="18">
                  <c:v>-9.2721533584383745E-4</c:v>
                </c:pt>
                <c:pt idx="19">
                  <c:v>-9.1279768390268093E-4</c:v>
                </c:pt>
                <c:pt idx="20">
                  <c:v>-8.5080178055571554E-4</c:v>
                </c:pt>
                <c:pt idx="21">
                  <c:v>-7.8448058162640041E-4</c:v>
                </c:pt>
                <c:pt idx="22">
                  <c:v>-3.5195102339174653E-4</c:v>
                </c:pt>
                <c:pt idx="23">
                  <c:v>-3.0437277198593418E-4</c:v>
                </c:pt>
                <c:pt idx="24">
                  <c:v>-2.4093510344485106E-4</c:v>
                </c:pt>
                <c:pt idx="25">
                  <c:v>1.2383149066637691E-4</c:v>
                </c:pt>
                <c:pt idx="26">
                  <c:v>9.571717728651466E-4</c:v>
                </c:pt>
                <c:pt idx="27">
                  <c:v>9.571717728651466E-4</c:v>
                </c:pt>
                <c:pt idx="28">
                  <c:v>9.571717728651466E-4</c:v>
                </c:pt>
                <c:pt idx="29">
                  <c:v>9.571717728651466E-4</c:v>
                </c:pt>
                <c:pt idx="30">
                  <c:v>1.3522154360527984E-3</c:v>
                </c:pt>
                <c:pt idx="31">
                  <c:v>2.0903992154399434E-3</c:v>
                </c:pt>
                <c:pt idx="32">
                  <c:v>2.5849246770215661E-3</c:v>
                </c:pt>
                <c:pt idx="33">
                  <c:v>2.6339446936214927E-3</c:v>
                </c:pt>
                <c:pt idx="34">
                  <c:v>2.9842936357915642E-3</c:v>
                </c:pt>
                <c:pt idx="35">
                  <c:v>3.1645142850560033E-3</c:v>
                </c:pt>
                <c:pt idx="36">
                  <c:v>3.2438113707323572E-3</c:v>
                </c:pt>
                <c:pt idx="37">
                  <c:v>3.6229956167847382E-3</c:v>
                </c:pt>
                <c:pt idx="38">
                  <c:v>4.8903072224122796E-3</c:v>
                </c:pt>
                <c:pt idx="39">
                  <c:v>5.5131497862701863E-3</c:v>
                </c:pt>
                <c:pt idx="40">
                  <c:v>7.1264850384854493E-3</c:v>
                </c:pt>
                <c:pt idx="41">
                  <c:v>7.2403844888205768E-3</c:v>
                </c:pt>
                <c:pt idx="42">
                  <c:v>7.8776447046196366E-3</c:v>
                </c:pt>
                <c:pt idx="43">
                  <c:v>8.9142738791886944E-3</c:v>
                </c:pt>
                <c:pt idx="44">
                  <c:v>1.1905936656978394E-2</c:v>
                </c:pt>
                <c:pt idx="45">
                  <c:v>1.4079397687107538E-2</c:v>
                </c:pt>
                <c:pt idx="46">
                  <c:v>1.5253715437714629E-2</c:v>
                </c:pt>
                <c:pt idx="47">
                  <c:v>1.5253715437714629E-2</c:v>
                </c:pt>
                <c:pt idx="48">
                  <c:v>1.6362432871989463E-2</c:v>
                </c:pt>
                <c:pt idx="49">
                  <c:v>1.6513097334774532E-2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F9-4F85-A1F3-1DF72DEC7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421112"/>
        <c:axId val="1"/>
      </c:scatterChart>
      <c:valAx>
        <c:axId val="894421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421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842975206611566E-2"/>
          <c:y val="0.91874999999999996"/>
          <c:w val="0.9028934296436085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Tau - O-C Diagr.</a:t>
            </a:r>
          </a:p>
        </c:rich>
      </c:tx>
      <c:layout>
        <c:manualLayout>
          <c:xMode val="edge"/>
          <c:yMode val="edge"/>
          <c:x val="0.3443298969072164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953316519776211"/>
          <c:w val="0.76288659793814428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72-464B-9FF6-9F1C2ED8A0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2.1000000051571988E-3</c:v>
                </c:pt>
                <c:pt idx="2">
                  <c:v>7.8886000002967194E-2</c:v>
                </c:pt>
                <c:pt idx="3">
                  <c:v>1.546000006783288E-3</c:v>
                </c:pt>
                <c:pt idx="4">
                  <c:v>4.9399999988963827E-4</c:v>
                </c:pt>
                <c:pt idx="5">
                  <c:v>1.2348000003839843E-2</c:v>
                </c:pt>
                <c:pt idx="6">
                  <c:v>8.2000000111293048E-4</c:v>
                </c:pt>
                <c:pt idx="7">
                  <c:v>-9.7399999503977597E-4</c:v>
                </c:pt>
                <c:pt idx="8">
                  <c:v>1.2086000002454966E-2</c:v>
                </c:pt>
                <c:pt idx="9">
                  <c:v>-0.12085400000069058</c:v>
                </c:pt>
                <c:pt idx="10">
                  <c:v>-1.6479999976581894E-3</c:v>
                </c:pt>
                <c:pt idx="11">
                  <c:v>-5.7999999262392521E-4</c:v>
                </c:pt>
                <c:pt idx="12">
                  <c:v>-3.9796000004571397E-2</c:v>
                </c:pt>
                <c:pt idx="13">
                  <c:v>-2.5899999964167364E-3</c:v>
                </c:pt>
                <c:pt idx="14">
                  <c:v>-3.585999998904299E-3</c:v>
                </c:pt>
                <c:pt idx="15">
                  <c:v>-1.5859999984968454E-3</c:v>
                </c:pt>
                <c:pt idx="16">
                  <c:v>-2.9940000022179447E-3</c:v>
                </c:pt>
                <c:pt idx="17">
                  <c:v>-1.933999992616009E-3</c:v>
                </c:pt>
                <c:pt idx="18">
                  <c:v>-6.8439999959082343E-3</c:v>
                </c:pt>
                <c:pt idx="19">
                  <c:v>-6.7839999974239618E-3</c:v>
                </c:pt>
                <c:pt idx="20">
                  <c:v>7.4000003223773092E-5</c:v>
                </c:pt>
                <c:pt idx="21">
                  <c:v>-1.4499999961117283E-3</c:v>
                </c:pt>
                <c:pt idx="22">
                  <c:v>-1.6499999983352609E-3</c:v>
                </c:pt>
                <c:pt idx="23">
                  <c:v>-3.8519999943673611E-3</c:v>
                </c:pt>
                <c:pt idx="24">
                  <c:v>9.2120000044815242E-3</c:v>
                </c:pt>
                <c:pt idx="25">
                  <c:v>1.3300000064191408E-3</c:v>
                </c:pt>
                <c:pt idx="26">
                  <c:v>-3.6019999970449135E-3</c:v>
                </c:pt>
                <c:pt idx="27">
                  <c:v>-2.6020000004791655E-3</c:v>
                </c:pt>
                <c:pt idx="28">
                  <c:v>-1.6019999966374598E-3</c:v>
                </c:pt>
                <c:pt idx="29">
                  <c:v>-6.0200000007171184E-4</c:v>
                </c:pt>
                <c:pt idx="30">
                  <c:v>-1.1579999991226941E-3</c:v>
                </c:pt>
                <c:pt idx="31">
                  <c:v>1.3140000010025688E-3</c:v>
                </c:pt>
                <c:pt idx="32">
                  <c:v>-1.0279999914928339E-3</c:v>
                </c:pt>
                <c:pt idx="33">
                  <c:v>-1.0239999974146485E-3</c:v>
                </c:pt>
                <c:pt idx="34">
                  <c:v>3.4000004234258085E-5</c:v>
                </c:pt>
                <c:pt idx="35">
                  <c:v>-2.1599999308818951E-4</c:v>
                </c:pt>
                <c:pt idx="36">
                  <c:v>5.114000006869901E-3</c:v>
                </c:pt>
                <c:pt idx="37">
                  <c:v>5.292000001645647E-3</c:v>
                </c:pt>
                <c:pt idx="39">
                  <c:v>5.358000002161134E-3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72-464B-9FF6-9F1C2ED8A0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8">
                  <c:v>-7.6340000014170073E-3</c:v>
                </c:pt>
                <c:pt idx="40">
                  <c:v>4.8720000049797818E-3</c:v>
                </c:pt>
                <c:pt idx="41">
                  <c:v>5.7460000025457703E-3</c:v>
                </c:pt>
                <c:pt idx="42">
                  <c:v>1.1198000000149477E-2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72-464B-9FF6-9F1C2ED8A0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3">
                  <c:v>9.1120000070077367E-3</c:v>
                </c:pt>
                <c:pt idx="44">
                  <c:v>1.4362000008986797E-2</c:v>
                </c:pt>
                <c:pt idx="45">
                  <c:v>1.3707000005524606E-2</c:v>
                </c:pt>
                <c:pt idx="46">
                  <c:v>1.5793999999004882E-2</c:v>
                </c:pt>
                <c:pt idx="47">
                  <c:v>1.5793999999004882E-2</c:v>
                </c:pt>
                <c:pt idx="49">
                  <c:v>2.013499999884516E-2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72-464B-9FF6-9F1C2ED8A0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72-464B-9FF6-9F1C2ED8A0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72-464B-9FF6-9F1C2ED8A0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8">
                    <c:v>5.0000000000000001E-3</c:v>
                  </c:pt>
                  <c:pt idx="40">
                    <c:v>5.0000000000000001E-3</c:v>
                  </c:pt>
                  <c:pt idx="41">
                    <c:v>1.1999999999999999E-3</c:v>
                  </c:pt>
                  <c:pt idx="42">
                    <c:v>6.0000000000000001E-3</c:v>
                  </c:pt>
                  <c:pt idx="43">
                    <c:v>7.4000000000000003E-3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48">
                  <c:v>2.0027999999001622E-2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72-464B-9FF6-9F1C2ED8A0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11350</c:v>
                </c:pt>
                <c:pt idx="2">
                  <c:v>12781</c:v>
                </c:pt>
                <c:pt idx="3">
                  <c:v>12891</c:v>
                </c:pt>
                <c:pt idx="4">
                  <c:v>12949</c:v>
                </c:pt>
                <c:pt idx="5">
                  <c:v>12958</c:v>
                </c:pt>
                <c:pt idx="6">
                  <c:v>12970</c:v>
                </c:pt>
                <c:pt idx="7">
                  <c:v>12971</c:v>
                </c:pt>
                <c:pt idx="8">
                  <c:v>12981</c:v>
                </c:pt>
                <c:pt idx="9">
                  <c:v>12991</c:v>
                </c:pt>
                <c:pt idx="10">
                  <c:v>12992</c:v>
                </c:pt>
                <c:pt idx="11">
                  <c:v>13070</c:v>
                </c:pt>
                <c:pt idx="12">
                  <c:v>13234</c:v>
                </c:pt>
                <c:pt idx="13">
                  <c:v>13235</c:v>
                </c:pt>
                <c:pt idx="14">
                  <c:v>13269</c:v>
                </c:pt>
                <c:pt idx="15">
                  <c:v>13269</c:v>
                </c:pt>
                <c:pt idx="16">
                  <c:v>13301</c:v>
                </c:pt>
                <c:pt idx="17">
                  <c:v>13311</c:v>
                </c:pt>
                <c:pt idx="18">
                  <c:v>13326</c:v>
                </c:pt>
                <c:pt idx="19">
                  <c:v>13336</c:v>
                </c:pt>
                <c:pt idx="20">
                  <c:v>13379</c:v>
                </c:pt>
                <c:pt idx="21">
                  <c:v>13425</c:v>
                </c:pt>
                <c:pt idx="22">
                  <c:v>13725</c:v>
                </c:pt>
                <c:pt idx="23">
                  <c:v>13758</c:v>
                </c:pt>
                <c:pt idx="24">
                  <c:v>13802</c:v>
                </c:pt>
                <c:pt idx="25">
                  <c:v>14055</c:v>
                </c:pt>
                <c:pt idx="26">
                  <c:v>14633</c:v>
                </c:pt>
                <c:pt idx="27">
                  <c:v>14633</c:v>
                </c:pt>
                <c:pt idx="28">
                  <c:v>14633</c:v>
                </c:pt>
                <c:pt idx="29">
                  <c:v>14633</c:v>
                </c:pt>
                <c:pt idx="30">
                  <c:v>14907</c:v>
                </c:pt>
                <c:pt idx="31">
                  <c:v>15419</c:v>
                </c:pt>
                <c:pt idx="32">
                  <c:v>15762</c:v>
                </c:pt>
                <c:pt idx="33">
                  <c:v>15796</c:v>
                </c:pt>
                <c:pt idx="34">
                  <c:v>16039</c:v>
                </c:pt>
                <c:pt idx="35">
                  <c:v>16164</c:v>
                </c:pt>
                <c:pt idx="36">
                  <c:v>16219</c:v>
                </c:pt>
                <c:pt idx="37">
                  <c:v>16482</c:v>
                </c:pt>
                <c:pt idx="38">
                  <c:v>17361</c:v>
                </c:pt>
                <c:pt idx="39">
                  <c:v>17793</c:v>
                </c:pt>
                <c:pt idx="40">
                  <c:v>18912</c:v>
                </c:pt>
                <c:pt idx="41">
                  <c:v>18991</c:v>
                </c:pt>
                <c:pt idx="42">
                  <c:v>19433</c:v>
                </c:pt>
                <c:pt idx="43">
                  <c:v>20152</c:v>
                </c:pt>
                <c:pt idx="44">
                  <c:v>22227</c:v>
                </c:pt>
                <c:pt idx="45">
                  <c:v>23734.5</c:v>
                </c:pt>
                <c:pt idx="46">
                  <c:v>24549</c:v>
                </c:pt>
                <c:pt idx="47">
                  <c:v>24549</c:v>
                </c:pt>
                <c:pt idx="48">
                  <c:v>25318</c:v>
                </c:pt>
                <c:pt idx="49">
                  <c:v>25422.5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-2.0140178312627238E-2</c:v>
                </c:pt>
                <c:pt idx="1">
                  <c:v>-3.7761433594161002E-3</c:v>
                </c:pt>
                <c:pt idx="2">
                  <c:v>-1.7129773666367948E-3</c:v>
                </c:pt>
                <c:pt idx="3">
                  <c:v>-1.554383195284087E-3</c:v>
                </c:pt>
                <c:pt idx="4">
                  <c:v>-1.4707608140253868E-3</c:v>
                </c:pt>
                <c:pt idx="5">
                  <c:v>-1.457784927278348E-3</c:v>
                </c:pt>
                <c:pt idx="6">
                  <c:v>-1.440483744948963E-3</c:v>
                </c:pt>
                <c:pt idx="7">
                  <c:v>-1.4390419797548452E-3</c:v>
                </c:pt>
                <c:pt idx="8">
                  <c:v>-1.4246243278136922E-3</c:v>
                </c:pt>
                <c:pt idx="9">
                  <c:v>-1.4102066758725357E-3</c:v>
                </c:pt>
                <c:pt idx="10">
                  <c:v>-1.4087649106784214E-3</c:v>
                </c:pt>
                <c:pt idx="11">
                  <c:v>-1.2963072255374082E-3</c:v>
                </c:pt>
                <c:pt idx="12">
                  <c:v>-1.0598577337024642E-3</c:v>
                </c:pt>
                <c:pt idx="13">
                  <c:v>-1.05841596850835E-3</c:v>
                </c:pt>
                <c:pt idx="14">
                  <c:v>-1.0093959519084199E-3</c:v>
                </c:pt>
                <c:pt idx="15">
                  <c:v>-1.0093959519084199E-3</c:v>
                </c:pt>
                <c:pt idx="16">
                  <c:v>-9.6325946569672527E-4</c:v>
                </c:pt>
                <c:pt idx="17">
                  <c:v>-9.4884181375556875E-4</c:v>
                </c:pt>
                <c:pt idx="18">
                  <c:v>-9.2721533584383745E-4</c:v>
                </c:pt>
                <c:pt idx="19">
                  <c:v>-9.1279768390268093E-4</c:v>
                </c:pt>
                <c:pt idx="20">
                  <c:v>-8.5080178055571554E-4</c:v>
                </c:pt>
                <c:pt idx="21">
                  <c:v>-7.8448058162640041E-4</c:v>
                </c:pt>
                <c:pt idx="22">
                  <c:v>-3.5195102339174653E-4</c:v>
                </c:pt>
                <c:pt idx="23">
                  <c:v>-3.0437277198593418E-4</c:v>
                </c:pt>
                <c:pt idx="24">
                  <c:v>-2.4093510344485106E-4</c:v>
                </c:pt>
                <c:pt idx="25">
                  <c:v>1.2383149066637691E-4</c:v>
                </c:pt>
                <c:pt idx="26">
                  <c:v>9.571717728651466E-4</c:v>
                </c:pt>
                <c:pt idx="27">
                  <c:v>9.571717728651466E-4</c:v>
                </c:pt>
                <c:pt idx="28">
                  <c:v>9.571717728651466E-4</c:v>
                </c:pt>
                <c:pt idx="29">
                  <c:v>9.571717728651466E-4</c:v>
                </c:pt>
                <c:pt idx="30">
                  <c:v>1.3522154360527984E-3</c:v>
                </c:pt>
                <c:pt idx="31">
                  <c:v>2.0903992154399434E-3</c:v>
                </c:pt>
                <c:pt idx="32">
                  <c:v>2.5849246770215661E-3</c:v>
                </c:pt>
                <c:pt idx="33">
                  <c:v>2.6339446936214927E-3</c:v>
                </c:pt>
                <c:pt idx="34">
                  <c:v>2.9842936357915642E-3</c:v>
                </c:pt>
                <c:pt idx="35">
                  <c:v>3.1645142850560033E-3</c:v>
                </c:pt>
                <c:pt idx="36">
                  <c:v>3.2438113707323572E-3</c:v>
                </c:pt>
                <c:pt idx="37">
                  <c:v>3.6229956167847382E-3</c:v>
                </c:pt>
                <c:pt idx="38">
                  <c:v>4.8903072224122796E-3</c:v>
                </c:pt>
                <c:pt idx="39">
                  <c:v>5.5131497862701863E-3</c:v>
                </c:pt>
                <c:pt idx="40">
                  <c:v>7.1264850384854493E-3</c:v>
                </c:pt>
                <c:pt idx="41">
                  <c:v>7.2403844888205768E-3</c:v>
                </c:pt>
                <c:pt idx="42">
                  <c:v>7.8776447046196366E-3</c:v>
                </c:pt>
                <c:pt idx="43">
                  <c:v>8.9142738791886944E-3</c:v>
                </c:pt>
                <c:pt idx="44">
                  <c:v>1.1905936656978394E-2</c:v>
                </c:pt>
                <c:pt idx="45">
                  <c:v>1.4079397687107538E-2</c:v>
                </c:pt>
                <c:pt idx="46">
                  <c:v>1.5253715437714629E-2</c:v>
                </c:pt>
                <c:pt idx="47">
                  <c:v>1.5253715437714629E-2</c:v>
                </c:pt>
                <c:pt idx="48">
                  <c:v>1.6362432871989463E-2</c:v>
                </c:pt>
                <c:pt idx="49">
                  <c:v>1.6513097334774532E-2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72-464B-9FF6-9F1C2ED8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430832"/>
        <c:axId val="1"/>
      </c:scatterChart>
      <c:valAx>
        <c:axId val="89443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430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721649484536079E-2"/>
          <c:y val="0.91900605882208652"/>
          <c:w val="0.90103092783505156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57150</xdr:rowOff>
    </xdr:from>
    <xdr:to>
      <xdr:col>27</xdr:col>
      <xdr:colOff>400050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8867267-859F-5396-A6D6-73B8D3E85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0</xdr:row>
      <xdr:rowOff>76200</xdr:rowOff>
    </xdr:from>
    <xdr:to>
      <xdr:col>17</xdr:col>
      <xdr:colOff>590550</xdr:colOff>
      <xdr:row>18</xdr:row>
      <xdr:rowOff>123825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9E0676F-9A24-D71E-11BF-DDDA2FF8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8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s="16" customFormat="1" ht="20.25" x14ac:dyDescent="0.2">
      <c r="A1" s="37" t="s">
        <v>74</v>
      </c>
      <c r="C1" s="38" t="s">
        <v>75</v>
      </c>
    </row>
    <row r="2" spans="1:5" s="16" customFormat="1" ht="12.95" customHeight="1" x14ac:dyDescent="0.2">
      <c r="A2" s="16" t="s">
        <v>24</v>
      </c>
      <c r="B2" s="17" t="s">
        <v>65</v>
      </c>
    </row>
    <row r="3" spans="1:5" s="16" customFormat="1" ht="12.95" customHeight="1" x14ac:dyDescent="0.2"/>
    <row r="4" spans="1:5" s="16" customFormat="1" ht="12.95" customHeight="1" x14ac:dyDescent="0.2">
      <c r="A4" s="18" t="s">
        <v>0</v>
      </c>
      <c r="C4" s="19">
        <v>33184.379999999997</v>
      </c>
      <c r="D4" s="20">
        <v>0.90979399999999999</v>
      </c>
    </row>
    <row r="5" spans="1:5" s="16" customFormat="1" ht="12.95" customHeight="1" x14ac:dyDescent="0.2"/>
    <row r="6" spans="1:5" s="16" customFormat="1" ht="12.95" customHeight="1" x14ac:dyDescent="0.2">
      <c r="A6" s="18" t="s">
        <v>1</v>
      </c>
    </row>
    <row r="7" spans="1:5" s="16" customFormat="1" ht="12.95" customHeight="1" x14ac:dyDescent="0.2">
      <c r="A7" s="16" t="s">
        <v>2</v>
      </c>
      <c r="C7" s="16">
        <f>+C4</f>
        <v>33184.379999999997</v>
      </c>
    </row>
    <row r="8" spans="1:5" s="16" customFormat="1" ht="12.95" customHeight="1" x14ac:dyDescent="0.2">
      <c r="A8" s="16" t="s">
        <v>3</v>
      </c>
      <c r="C8" s="16">
        <f>+D4</f>
        <v>0.90979399999999999</v>
      </c>
    </row>
    <row r="9" spans="1:5" s="16" customFormat="1" ht="12.95" customHeight="1" x14ac:dyDescent="0.2">
      <c r="A9" s="21" t="s">
        <v>67</v>
      </c>
      <c r="C9" s="22">
        <v>-9.5</v>
      </c>
      <c r="D9" s="16" t="s">
        <v>68</v>
      </c>
    </row>
    <row r="10" spans="1:5" s="16" customFormat="1" ht="12.95" customHeight="1" thickBot="1" x14ac:dyDescent="0.25">
      <c r="C10" s="23" t="s">
        <v>20</v>
      </c>
      <c r="D10" s="23" t="s">
        <v>21</v>
      </c>
    </row>
    <row r="11" spans="1:5" s="16" customFormat="1" ht="12.95" customHeight="1" x14ac:dyDescent="0.2">
      <c r="A11" s="16" t="s">
        <v>16</v>
      </c>
      <c r="C11" s="16">
        <f>INTERCEPT(G21:G998,F21:F998)</f>
        <v>-2.0140178312627238E-2</v>
      </c>
      <c r="D11" s="24"/>
    </row>
    <row r="12" spans="1:5" s="16" customFormat="1" ht="12.95" customHeight="1" x14ac:dyDescent="0.2">
      <c r="A12" s="16" t="s">
        <v>17</v>
      </c>
      <c r="C12" s="16">
        <f>SLOPE(G21:G998,F21:F998)</f>
        <v>1.4417651941155186E-6</v>
      </c>
      <c r="D12" s="24"/>
    </row>
    <row r="13" spans="1:5" s="16" customFormat="1" ht="12.95" customHeight="1" x14ac:dyDescent="0.2">
      <c r="A13" s="16" t="s">
        <v>19</v>
      </c>
      <c r="C13" s="24" t="s">
        <v>14</v>
      </c>
      <c r="D13" s="25" t="s">
        <v>80</v>
      </c>
      <c r="E13" s="22">
        <v>1</v>
      </c>
    </row>
    <row r="14" spans="1:5" s="16" customFormat="1" ht="12.95" customHeight="1" x14ac:dyDescent="0.2">
      <c r="D14" s="25" t="s">
        <v>69</v>
      </c>
      <c r="E14" s="26">
        <f ca="1">NOW()+15018.5+$C$9/24</f>
        <v>60376.743407407404</v>
      </c>
    </row>
    <row r="15" spans="1:5" s="16" customFormat="1" ht="12.95" customHeight="1" x14ac:dyDescent="0.2">
      <c r="A15" s="27" t="s">
        <v>18</v>
      </c>
      <c r="C15" s="28">
        <f>(C7+C11)+(C8+C12)*INT(MAX(F21:F3533))</f>
        <v>56313.179580376454</v>
      </c>
      <c r="D15" s="25" t="s">
        <v>81</v>
      </c>
      <c r="E15" s="26">
        <f ca="1">ROUND(2*(E14-$C$7)/$C$8,0)/2+E13</f>
        <v>29889.5</v>
      </c>
    </row>
    <row r="16" spans="1:5" s="16" customFormat="1" ht="12.95" customHeight="1" x14ac:dyDescent="0.2">
      <c r="A16" s="18" t="s">
        <v>4</v>
      </c>
      <c r="C16" s="29">
        <f>+C8+C12</f>
        <v>0.90979544176519411</v>
      </c>
      <c r="D16" s="25" t="s">
        <v>70</v>
      </c>
      <c r="E16" s="30">
        <f ca="1">ROUND(2*(E14-$C$15)/$C$16,0)/2+E13</f>
        <v>4467.5</v>
      </c>
    </row>
    <row r="17" spans="1:32" s="16" customFormat="1" ht="12.95" customHeight="1" thickBot="1" x14ac:dyDescent="0.25">
      <c r="A17" s="25" t="s">
        <v>64</v>
      </c>
      <c r="C17" s="16">
        <f>COUNT(C21:C2191)</f>
        <v>50</v>
      </c>
      <c r="D17" s="25" t="s">
        <v>71</v>
      </c>
      <c r="E17" s="31">
        <f ca="1">+$C$15+$C$16*E16-15018.5-$C$9/24</f>
        <v>45359.586549795793</v>
      </c>
    </row>
    <row r="18" spans="1:32" s="16" customFormat="1" ht="12.95" customHeight="1" x14ac:dyDescent="0.2">
      <c r="A18" s="18" t="s">
        <v>5</v>
      </c>
      <c r="C18" s="19">
        <f>+C15</f>
        <v>56313.179580376454</v>
      </c>
      <c r="D18" s="20">
        <f>+C16</f>
        <v>0.90979544176519411</v>
      </c>
      <c r="E18" s="32" t="s">
        <v>72</v>
      </c>
    </row>
    <row r="19" spans="1:32" s="16" customFormat="1" ht="12.95" customHeight="1" thickTop="1" x14ac:dyDescent="0.2"/>
    <row r="20" spans="1:32" s="16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13</v>
      </c>
      <c r="E20" s="23" t="s">
        <v>9</v>
      </c>
      <c r="F20" s="23" t="s">
        <v>10</v>
      </c>
      <c r="G20" s="23" t="s">
        <v>11</v>
      </c>
      <c r="H20" s="33" t="s">
        <v>12</v>
      </c>
      <c r="I20" s="33" t="s">
        <v>82</v>
      </c>
      <c r="J20" s="33" t="s">
        <v>84</v>
      </c>
      <c r="K20" s="33" t="s">
        <v>83</v>
      </c>
      <c r="L20" s="33" t="s">
        <v>25</v>
      </c>
      <c r="M20" s="33" t="s">
        <v>26</v>
      </c>
      <c r="N20" s="33" t="s">
        <v>27</v>
      </c>
      <c r="O20" s="33" t="s">
        <v>23</v>
      </c>
      <c r="P20" s="34" t="s">
        <v>22</v>
      </c>
      <c r="Q20" s="23" t="s">
        <v>15</v>
      </c>
    </row>
    <row r="21" spans="1:32" s="16" customFormat="1" ht="12.95" customHeight="1" x14ac:dyDescent="0.2">
      <c r="A21" s="16" t="s">
        <v>12</v>
      </c>
      <c r="C21" s="35">
        <v>33184.379999999997</v>
      </c>
      <c r="D21" s="35" t="s">
        <v>14</v>
      </c>
      <c r="E21" s="16">
        <f t="shared" ref="E21:E50" si="0">+(C21-C$7)/C$8</f>
        <v>0</v>
      </c>
      <c r="F21" s="16">
        <f t="shared" ref="F21:F50" si="1">ROUND(2*E21,0)/2</f>
        <v>0</v>
      </c>
      <c r="H21" s="30">
        <v>0</v>
      </c>
      <c r="O21" s="16">
        <f t="shared" ref="O21:O50" si="2">+C$11+C$12*$F21</f>
        <v>-2.0140178312627238E-2</v>
      </c>
      <c r="Q21" s="36">
        <f t="shared" ref="Q21:Q50" si="3">+C21-15018.5</f>
        <v>18165.879999999997</v>
      </c>
    </row>
    <row r="22" spans="1:32" s="16" customFormat="1" ht="12.95" customHeight="1" x14ac:dyDescent="0.2">
      <c r="A22" s="16" t="s">
        <v>29</v>
      </c>
      <c r="C22" s="35">
        <v>43510.544000000002</v>
      </c>
      <c r="D22" s="35"/>
      <c r="E22" s="16">
        <f t="shared" si="0"/>
        <v>11350.002308214831</v>
      </c>
      <c r="F22" s="16">
        <f t="shared" si="1"/>
        <v>11350</v>
      </c>
      <c r="G22" s="16">
        <f>+C22-(C$7+F22*C$8)</f>
        <v>2.1000000051571988E-3</v>
      </c>
      <c r="I22" s="16">
        <f>+G22</f>
        <v>2.1000000051571988E-3</v>
      </c>
      <c r="O22" s="16">
        <f t="shared" si="2"/>
        <v>-3.7761433594161002E-3</v>
      </c>
      <c r="Q22" s="36">
        <f t="shared" si="3"/>
        <v>28492.044000000002</v>
      </c>
      <c r="AB22" s="16">
        <v>7</v>
      </c>
      <c r="AD22" s="16" t="s">
        <v>28</v>
      </c>
      <c r="AF22" s="16" t="s">
        <v>30</v>
      </c>
    </row>
    <row r="23" spans="1:32" s="16" customFormat="1" ht="12.95" customHeight="1" x14ac:dyDescent="0.2">
      <c r="A23" s="16" t="s">
        <v>31</v>
      </c>
      <c r="C23" s="35">
        <v>44812.536</v>
      </c>
      <c r="D23" s="35"/>
      <c r="E23" s="16">
        <f t="shared" si="0"/>
        <v>12781.086707540391</v>
      </c>
      <c r="F23" s="16">
        <f t="shared" si="1"/>
        <v>12781</v>
      </c>
      <c r="I23" s="30">
        <v>7.8886000002967194E-2</v>
      </c>
      <c r="O23" s="16">
        <f t="shared" si="2"/>
        <v>-1.7129773666367948E-3</v>
      </c>
      <c r="Q23" s="36">
        <f t="shared" si="3"/>
        <v>29794.036</v>
      </c>
      <c r="AB23" s="16">
        <v>6</v>
      </c>
      <c r="AD23" s="16" t="s">
        <v>28</v>
      </c>
      <c r="AF23" s="16" t="s">
        <v>30</v>
      </c>
    </row>
    <row r="24" spans="1:32" x14ac:dyDescent="0.2">
      <c r="A24" t="s">
        <v>32</v>
      </c>
      <c r="C24" s="4">
        <v>44912.536</v>
      </c>
      <c r="D24" s="4"/>
      <c r="E24">
        <f t="shared" si="0"/>
        <v>12891.001699285776</v>
      </c>
      <c r="F24">
        <f t="shared" si="1"/>
        <v>12891</v>
      </c>
      <c r="G24">
        <f t="shared" ref="G24:G29" si="4">+C24-(C$7+F24*C$8)</f>
        <v>1.546000006783288E-3</v>
      </c>
      <c r="I24">
        <f t="shared" ref="I24:I29" si="5">+G24</f>
        <v>1.546000006783288E-3</v>
      </c>
      <c r="O24">
        <f t="shared" si="2"/>
        <v>-1.554383195284087E-3</v>
      </c>
      <c r="Q24" s="1">
        <f t="shared" si="3"/>
        <v>29894.036</v>
      </c>
      <c r="AB24">
        <v>6</v>
      </c>
      <c r="AD24" t="s">
        <v>28</v>
      </c>
      <c r="AF24" t="s">
        <v>30</v>
      </c>
    </row>
    <row r="25" spans="1:32" x14ac:dyDescent="0.2">
      <c r="A25" t="s">
        <v>32</v>
      </c>
      <c r="C25" s="4">
        <v>44965.303</v>
      </c>
      <c r="D25" s="4"/>
      <c r="E25">
        <f t="shared" si="0"/>
        <v>12949.000542980062</v>
      </c>
      <c r="F25">
        <f t="shared" si="1"/>
        <v>12949</v>
      </c>
      <c r="G25">
        <f t="shared" si="4"/>
        <v>4.9399999988963827E-4</v>
      </c>
      <c r="I25">
        <f t="shared" si="5"/>
        <v>4.9399999988963827E-4</v>
      </c>
      <c r="O25">
        <f t="shared" si="2"/>
        <v>-1.4707608140253868E-3</v>
      </c>
      <c r="Q25" s="1">
        <f t="shared" si="3"/>
        <v>29946.803</v>
      </c>
      <c r="AB25">
        <v>6</v>
      </c>
      <c r="AD25" t="s">
        <v>28</v>
      </c>
      <c r="AF25" t="s">
        <v>30</v>
      </c>
    </row>
    <row r="26" spans="1:32" x14ac:dyDescent="0.2">
      <c r="A26" t="s">
        <v>32</v>
      </c>
      <c r="C26" s="4">
        <v>44973.502999999997</v>
      </c>
      <c r="D26" s="4"/>
      <c r="E26">
        <f t="shared" si="0"/>
        <v>12958.01357230318</v>
      </c>
      <c r="F26">
        <f t="shared" si="1"/>
        <v>12958</v>
      </c>
      <c r="G26">
        <f t="shared" si="4"/>
        <v>1.2348000003839843E-2</v>
      </c>
      <c r="I26">
        <f t="shared" si="5"/>
        <v>1.2348000003839843E-2</v>
      </c>
      <c r="O26">
        <f t="shared" si="2"/>
        <v>-1.457784927278348E-3</v>
      </c>
      <c r="Q26" s="1">
        <f t="shared" si="3"/>
        <v>29955.002999999997</v>
      </c>
      <c r="AB26">
        <v>12</v>
      </c>
      <c r="AD26" t="s">
        <v>28</v>
      </c>
      <c r="AF26" t="s">
        <v>30</v>
      </c>
    </row>
    <row r="27" spans="1:32" x14ac:dyDescent="0.2">
      <c r="A27" t="s">
        <v>32</v>
      </c>
      <c r="C27" s="4">
        <v>44984.409</v>
      </c>
      <c r="D27" s="4"/>
      <c r="E27">
        <f t="shared" si="0"/>
        <v>12970.000901302936</v>
      </c>
      <c r="F27">
        <f t="shared" si="1"/>
        <v>12970</v>
      </c>
      <c r="G27">
        <f t="shared" si="4"/>
        <v>8.2000000111293048E-4</v>
      </c>
      <c r="I27">
        <f t="shared" si="5"/>
        <v>8.2000000111293048E-4</v>
      </c>
      <c r="O27">
        <f t="shared" si="2"/>
        <v>-1.440483744948963E-3</v>
      </c>
      <c r="Q27" s="1">
        <f t="shared" si="3"/>
        <v>29965.909</v>
      </c>
      <c r="AB27">
        <v>15</v>
      </c>
      <c r="AD27" t="s">
        <v>28</v>
      </c>
      <c r="AF27" t="s">
        <v>30</v>
      </c>
    </row>
    <row r="28" spans="1:32" x14ac:dyDescent="0.2">
      <c r="A28" t="s">
        <v>32</v>
      </c>
      <c r="C28" s="4">
        <v>44985.317000000003</v>
      </c>
      <c r="D28" s="4"/>
      <c r="E28">
        <f t="shared" si="0"/>
        <v>12970.998929427986</v>
      </c>
      <c r="F28">
        <f t="shared" si="1"/>
        <v>12971</v>
      </c>
      <c r="G28">
        <f t="shared" si="4"/>
        <v>-9.7399999503977597E-4</v>
      </c>
      <c r="I28">
        <f t="shared" si="5"/>
        <v>-9.7399999503977597E-4</v>
      </c>
      <c r="O28">
        <f t="shared" si="2"/>
        <v>-1.4390419797548452E-3</v>
      </c>
      <c r="Q28" s="1">
        <f t="shared" si="3"/>
        <v>29966.817000000003</v>
      </c>
      <c r="AB28">
        <v>6</v>
      </c>
      <c r="AD28" t="s">
        <v>28</v>
      </c>
      <c r="AF28" t="s">
        <v>30</v>
      </c>
    </row>
    <row r="29" spans="1:32" x14ac:dyDescent="0.2">
      <c r="A29" t="s">
        <v>33</v>
      </c>
      <c r="C29" s="4">
        <v>44994.428</v>
      </c>
      <c r="D29" s="4"/>
      <c r="E29">
        <f t="shared" si="0"/>
        <v>12981.013284325905</v>
      </c>
      <c r="F29">
        <f t="shared" si="1"/>
        <v>12981</v>
      </c>
      <c r="G29">
        <f t="shared" si="4"/>
        <v>1.2086000002454966E-2</v>
      </c>
      <c r="I29">
        <f t="shared" si="5"/>
        <v>1.2086000002454966E-2</v>
      </c>
      <c r="O29">
        <f t="shared" si="2"/>
        <v>-1.4246243278136922E-3</v>
      </c>
      <c r="Q29" s="1">
        <f t="shared" si="3"/>
        <v>29975.928</v>
      </c>
      <c r="AB29">
        <v>5</v>
      </c>
      <c r="AD29" t="s">
        <v>28</v>
      </c>
      <c r="AF29" t="s">
        <v>30</v>
      </c>
    </row>
    <row r="30" spans="1:32" x14ac:dyDescent="0.2">
      <c r="A30" t="s">
        <v>35</v>
      </c>
      <c r="C30" s="4">
        <v>45003.392999999996</v>
      </c>
      <c r="D30" s="4"/>
      <c r="E30">
        <f t="shared" si="0"/>
        <v>12990.867163335875</v>
      </c>
      <c r="F30">
        <f t="shared" si="1"/>
        <v>12991</v>
      </c>
      <c r="I30" s="2">
        <v>-0.12085400000069058</v>
      </c>
      <c r="O30">
        <f t="shared" si="2"/>
        <v>-1.4102066758725357E-3</v>
      </c>
      <c r="Q30" s="1">
        <f t="shared" si="3"/>
        <v>29984.892999999996</v>
      </c>
      <c r="AB30">
        <v>12</v>
      </c>
      <c r="AD30" t="s">
        <v>34</v>
      </c>
      <c r="AF30" t="s">
        <v>30</v>
      </c>
    </row>
    <row r="31" spans="1:32" x14ac:dyDescent="0.2">
      <c r="A31" t="s">
        <v>33</v>
      </c>
      <c r="C31" s="4">
        <v>45004.421999999999</v>
      </c>
      <c r="D31" s="4"/>
      <c r="E31">
        <f t="shared" si="0"/>
        <v>12991.998188600937</v>
      </c>
      <c r="F31">
        <f t="shared" si="1"/>
        <v>12992</v>
      </c>
      <c r="G31">
        <f>+C31-(C$7+F31*C$8)</f>
        <v>-1.6479999976581894E-3</v>
      </c>
      <c r="I31">
        <f>+G31</f>
        <v>-1.6479999976581894E-3</v>
      </c>
      <c r="O31">
        <f t="shared" si="2"/>
        <v>-1.4087649106784214E-3</v>
      </c>
      <c r="Q31" s="1">
        <f t="shared" si="3"/>
        <v>29985.921999999999</v>
      </c>
      <c r="AB31">
        <v>7</v>
      </c>
      <c r="AD31" t="s">
        <v>28</v>
      </c>
      <c r="AF31" t="s">
        <v>30</v>
      </c>
    </row>
    <row r="32" spans="1:32" x14ac:dyDescent="0.2">
      <c r="A32" t="s">
        <v>35</v>
      </c>
      <c r="C32" s="4">
        <v>45075.387000000002</v>
      </c>
      <c r="D32" s="4"/>
      <c r="E32">
        <f t="shared" si="0"/>
        <v>13069.999362493054</v>
      </c>
      <c r="F32">
        <f t="shared" si="1"/>
        <v>13070</v>
      </c>
      <c r="G32">
        <f>+C32-(C$7+F32*C$8)</f>
        <v>-5.7999999262392521E-4</v>
      </c>
      <c r="I32">
        <f>+G32</f>
        <v>-5.7999999262392521E-4</v>
      </c>
      <c r="O32">
        <f t="shared" si="2"/>
        <v>-1.2963072255374082E-3</v>
      </c>
      <c r="Q32" s="1">
        <f t="shared" si="3"/>
        <v>30056.887000000002</v>
      </c>
      <c r="AB32">
        <v>7</v>
      </c>
      <c r="AD32" t="s">
        <v>28</v>
      </c>
      <c r="AF32" t="s">
        <v>30</v>
      </c>
    </row>
    <row r="33" spans="1:32" x14ac:dyDescent="0.2">
      <c r="A33" t="s">
        <v>33</v>
      </c>
      <c r="C33" s="4">
        <v>45224.553999999996</v>
      </c>
      <c r="D33" s="4"/>
      <c r="E33">
        <f t="shared" si="0"/>
        <v>13233.956258229884</v>
      </c>
      <c r="F33">
        <f t="shared" si="1"/>
        <v>13234</v>
      </c>
      <c r="I33" s="2">
        <v>-3.9796000004571397E-2</v>
      </c>
      <c r="O33">
        <f t="shared" si="2"/>
        <v>-1.0598577337024642E-3</v>
      </c>
      <c r="Q33" s="1">
        <f t="shared" si="3"/>
        <v>30206.053999999996</v>
      </c>
      <c r="AB33">
        <v>6</v>
      </c>
      <c r="AD33" t="s">
        <v>28</v>
      </c>
      <c r="AF33" t="s">
        <v>30</v>
      </c>
    </row>
    <row r="34" spans="1:32" x14ac:dyDescent="0.2">
      <c r="A34" t="s">
        <v>36</v>
      </c>
      <c r="C34" s="4">
        <v>45225.500999999997</v>
      </c>
      <c r="D34" s="4"/>
      <c r="E34">
        <f t="shared" si="0"/>
        <v>13234.997153201713</v>
      </c>
      <c r="F34">
        <f t="shared" si="1"/>
        <v>13235</v>
      </c>
      <c r="G34">
        <f t="shared" ref="G34:G50" si="6">+C34-(C$7+F34*C$8)</f>
        <v>-2.5899999964167364E-3</v>
      </c>
      <c r="I34">
        <f t="shared" ref="I34:I50" si="7">+G34</f>
        <v>-2.5899999964167364E-3</v>
      </c>
      <c r="O34">
        <f t="shared" si="2"/>
        <v>-1.05841596850835E-3</v>
      </c>
      <c r="Q34" s="1">
        <f t="shared" si="3"/>
        <v>30207.000999999997</v>
      </c>
      <c r="AB34">
        <v>7</v>
      </c>
      <c r="AD34" t="s">
        <v>28</v>
      </c>
      <c r="AF34" t="s">
        <v>30</v>
      </c>
    </row>
    <row r="35" spans="1:32" x14ac:dyDescent="0.2">
      <c r="A35" t="s">
        <v>37</v>
      </c>
      <c r="C35" s="4">
        <v>45256.432999999997</v>
      </c>
      <c r="D35" s="4"/>
      <c r="E35">
        <f t="shared" si="0"/>
        <v>13268.996058448396</v>
      </c>
      <c r="F35">
        <f t="shared" si="1"/>
        <v>13269</v>
      </c>
      <c r="G35">
        <f t="shared" si="6"/>
        <v>-3.585999998904299E-3</v>
      </c>
      <c r="I35">
        <f t="shared" si="7"/>
        <v>-3.585999998904299E-3</v>
      </c>
      <c r="O35">
        <f t="shared" si="2"/>
        <v>-1.0093959519084199E-3</v>
      </c>
      <c r="Q35" s="1">
        <f t="shared" si="3"/>
        <v>30237.932999999997</v>
      </c>
      <c r="AB35">
        <v>7</v>
      </c>
      <c r="AD35" t="s">
        <v>28</v>
      </c>
      <c r="AF35" t="s">
        <v>30</v>
      </c>
    </row>
    <row r="36" spans="1:32" x14ac:dyDescent="0.2">
      <c r="A36" t="s">
        <v>37</v>
      </c>
      <c r="C36" s="4">
        <v>45256.434999999998</v>
      </c>
      <c r="D36" s="4"/>
      <c r="E36">
        <f t="shared" si="0"/>
        <v>13268.998256748231</v>
      </c>
      <c r="F36">
        <f t="shared" si="1"/>
        <v>13269</v>
      </c>
      <c r="G36">
        <f t="shared" si="6"/>
        <v>-1.5859999984968454E-3</v>
      </c>
      <c r="I36">
        <f t="shared" si="7"/>
        <v>-1.5859999984968454E-3</v>
      </c>
      <c r="O36">
        <f t="shared" si="2"/>
        <v>-1.0093959519084199E-3</v>
      </c>
      <c r="Q36" s="1">
        <f t="shared" si="3"/>
        <v>30237.934999999998</v>
      </c>
      <c r="AB36">
        <v>7</v>
      </c>
      <c r="AD36" t="s">
        <v>38</v>
      </c>
      <c r="AF36" t="s">
        <v>30</v>
      </c>
    </row>
    <row r="37" spans="1:32" x14ac:dyDescent="0.2">
      <c r="A37" t="s">
        <v>39</v>
      </c>
      <c r="C37" s="4">
        <v>45285.546999999999</v>
      </c>
      <c r="D37" s="4"/>
      <c r="E37">
        <f t="shared" si="0"/>
        <v>13300.996709145149</v>
      </c>
      <c r="F37">
        <f t="shared" si="1"/>
        <v>13301</v>
      </c>
      <c r="G37">
        <f t="shared" si="6"/>
        <v>-2.9940000022179447E-3</v>
      </c>
      <c r="I37">
        <f t="shared" si="7"/>
        <v>-2.9940000022179447E-3</v>
      </c>
      <c r="O37">
        <f t="shared" si="2"/>
        <v>-9.6325946569672527E-4</v>
      </c>
      <c r="Q37" s="1">
        <f t="shared" si="3"/>
        <v>30267.046999999999</v>
      </c>
      <c r="AB37">
        <v>6</v>
      </c>
      <c r="AD37" t="s">
        <v>28</v>
      </c>
      <c r="AF37" t="s">
        <v>30</v>
      </c>
    </row>
    <row r="38" spans="1:32" x14ac:dyDescent="0.2">
      <c r="A38" t="s">
        <v>39</v>
      </c>
      <c r="C38" s="4">
        <v>45294.646000000001</v>
      </c>
      <c r="D38" s="4"/>
      <c r="E38">
        <f t="shared" si="0"/>
        <v>13310.997874244063</v>
      </c>
      <c r="F38">
        <f t="shared" si="1"/>
        <v>13311</v>
      </c>
      <c r="G38">
        <f t="shared" si="6"/>
        <v>-1.933999992616009E-3</v>
      </c>
      <c r="I38">
        <f t="shared" si="7"/>
        <v>-1.933999992616009E-3</v>
      </c>
      <c r="O38">
        <f t="shared" si="2"/>
        <v>-9.4884181375556875E-4</v>
      </c>
      <c r="Q38" s="1">
        <f t="shared" si="3"/>
        <v>30276.146000000001</v>
      </c>
      <c r="AB38">
        <v>7</v>
      </c>
      <c r="AD38" t="s">
        <v>28</v>
      </c>
      <c r="AF38" t="s">
        <v>30</v>
      </c>
    </row>
    <row r="39" spans="1:32" x14ac:dyDescent="0.2">
      <c r="A39" t="s">
        <v>39</v>
      </c>
      <c r="C39" s="4">
        <v>45308.288</v>
      </c>
      <c r="D39" s="4"/>
      <c r="E39">
        <f t="shared" si="0"/>
        <v>13325.992477417969</v>
      </c>
      <c r="F39">
        <f t="shared" si="1"/>
        <v>13326</v>
      </c>
      <c r="G39">
        <f t="shared" si="6"/>
        <v>-6.8439999959082343E-3</v>
      </c>
      <c r="I39">
        <f t="shared" si="7"/>
        <v>-6.8439999959082343E-3</v>
      </c>
      <c r="O39">
        <f t="shared" si="2"/>
        <v>-9.2721533584383745E-4</v>
      </c>
      <c r="Q39" s="1">
        <f t="shared" si="3"/>
        <v>30289.788</v>
      </c>
      <c r="AB39">
        <v>4</v>
      </c>
      <c r="AD39" t="s">
        <v>28</v>
      </c>
      <c r="AF39" t="s">
        <v>30</v>
      </c>
    </row>
    <row r="40" spans="1:32" x14ac:dyDescent="0.2">
      <c r="A40" t="s">
        <v>39</v>
      </c>
      <c r="C40" s="4">
        <v>45317.385999999999</v>
      </c>
      <c r="D40" s="4"/>
      <c r="E40">
        <f t="shared" si="0"/>
        <v>13335.992543366961</v>
      </c>
      <c r="F40">
        <f t="shared" si="1"/>
        <v>13336</v>
      </c>
      <c r="G40">
        <f t="shared" si="6"/>
        <v>-6.7839999974239618E-3</v>
      </c>
      <c r="I40">
        <f t="shared" si="7"/>
        <v>-6.7839999974239618E-3</v>
      </c>
      <c r="O40">
        <f t="shared" si="2"/>
        <v>-9.1279768390268093E-4</v>
      </c>
      <c r="Q40" s="1">
        <f t="shared" si="3"/>
        <v>30298.885999999999</v>
      </c>
      <c r="AB40">
        <v>8</v>
      </c>
      <c r="AD40" t="s">
        <v>38</v>
      </c>
      <c r="AF40" t="s">
        <v>30</v>
      </c>
    </row>
    <row r="41" spans="1:32" x14ac:dyDescent="0.2">
      <c r="A41" t="s">
        <v>39</v>
      </c>
      <c r="C41" s="4">
        <v>45356.514000000003</v>
      </c>
      <c r="D41" s="4"/>
      <c r="E41">
        <f t="shared" si="0"/>
        <v>13379.000081337101</v>
      </c>
      <c r="F41">
        <f t="shared" si="1"/>
        <v>13379</v>
      </c>
      <c r="G41">
        <f t="shared" si="6"/>
        <v>7.4000003223773092E-5</v>
      </c>
      <c r="I41">
        <f t="shared" si="7"/>
        <v>7.4000003223773092E-5</v>
      </c>
      <c r="O41">
        <f t="shared" si="2"/>
        <v>-8.5080178055571554E-4</v>
      </c>
      <c r="Q41" s="1">
        <f t="shared" si="3"/>
        <v>30338.014000000003</v>
      </c>
      <c r="AB41">
        <v>6</v>
      </c>
      <c r="AD41" t="s">
        <v>28</v>
      </c>
      <c r="AF41" t="s">
        <v>30</v>
      </c>
    </row>
    <row r="42" spans="1:32" x14ac:dyDescent="0.2">
      <c r="A42" t="s">
        <v>40</v>
      </c>
      <c r="C42" s="4">
        <v>45398.362999999998</v>
      </c>
      <c r="D42" s="4"/>
      <c r="E42">
        <f t="shared" si="0"/>
        <v>13424.99840623262</v>
      </c>
      <c r="F42">
        <f t="shared" si="1"/>
        <v>13425</v>
      </c>
      <c r="G42">
        <f t="shared" si="6"/>
        <v>-1.4499999961117283E-3</v>
      </c>
      <c r="I42">
        <f t="shared" si="7"/>
        <v>-1.4499999961117283E-3</v>
      </c>
      <c r="O42">
        <f t="shared" si="2"/>
        <v>-7.8448058162640041E-4</v>
      </c>
      <c r="Q42" s="1">
        <f t="shared" si="3"/>
        <v>30379.862999999998</v>
      </c>
      <c r="AB42">
        <v>6</v>
      </c>
      <c r="AD42" t="s">
        <v>28</v>
      </c>
      <c r="AF42" t="s">
        <v>30</v>
      </c>
    </row>
    <row r="43" spans="1:32" x14ac:dyDescent="0.2">
      <c r="A43" t="s">
        <v>41</v>
      </c>
      <c r="C43" s="4">
        <v>45671.300999999999</v>
      </c>
      <c r="D43" s="4"/>
      <c r="E43">
        <f t="shared" si="0"/>
        <v>13724.998186402639</v>
      </c>
      <c r="F43">
        <f t="shared" si="1"/>
        <v>13725</v>
      </c>
      <c r="G43">
        <f t="shared" si="6"/>
        <v>-1.6499999983352609E-3</v>
      </c>
      <c r="I43">
        <f t="shared" si="7"/>
        <v>-1.6499999983352609E-3</v>
      </c>
      <c r="O43">
        <f t="shared" si="2"/>
        <v>-3.5195102339174653E-4</v>
      </c>
      <c r="Q43" s="1">
        <f t="shared" si="3"/>
        <v>30652.800999999999</v>
      </c>
      <c r="AB43">
        <v>6</v>
      </c>
      <c r="AD43" t="s">
        <v>28</v>
      </c>
      <c r="AF43" t="s">
        <v>30</v>
      </c>
    </row>
    <row r="44" spans="1:32" x14ac:dyDescent="0.2">
      <c r="A44" t="s">
        <v>41</v>
      </c>
      <c r="C44" s="4">
        <v>45701.322</v>
      </c>
      <c r="D44" s="4"/>
      <c r="E44">
        <f t="shared" si="0"/>
        <v>13757.99576607452</v>
      </c>
      <c r="F44">
        <f t="shared" si="1"/>
        <v>13758</v>
      </c>
      <c r="G44">
        <f t="shared" si="6"/>
        <v>-3.8519999943673611E-3</v>
      </c>
      <c r="I44">
        <f t="shared" si="7"/>
        <v>-3.8519999943673611E-3</v>
      </c>
      <c r="O44">
        <f t="shared" si="2"/>
        <v>-3.0437277198593418E-4</v>
      </c>
      <c r="Q44" s="1">
        <f t="shared" si="3"/>
        <v>30682.822</v>
      </c>
      <c r="AB44">
        <v>6</v>
      </c>
      <c r="AD44" t="s">
        <v>28</v>
      </c>
      <c r="AF44" t="s">
        <v>30</v>
      </c>
    </row>
    <row r="45" spans="1:32" x14ac:dyDescent="0.2">
      <c r="A45" t="s">
        <v>42</v>
      </c>
      <c r="C45" s="4">
        <v>45741.366000000002</v>
      </c>
      <c r="D45" s="4"/>
      <c r="E45">
        <f t="shared" si="0"/>
        <v>13802.010125369045</v>
      </c>
      <c r="F45">
        <f t="shared" si="1"/>
        <v>13802</v>
      </c>
      <c r="G45">
        <f t="shared" si="6"/>
        <v>9.2120000044815242E-3</v>
      </c>
      <c r="I45">
        <f t="shared" si="7"/>
        <v>9.2120000044815242E-3</v>
      </c>
      <c r="O45">
        <f t="shared" si="2"/>
        <v>-2.4093510344485106E-4</v>
      </c>
      <c r="Q45" s="1">
        <f t="shared" si="3"/>
        <v>30722.866000000002</v>
      </c>
      <c r="AB45">
        <v>6</v>
      </c>
      <c r="AD45" t="s">
        <v>28</v>
      </c>
      <c r="AF45" t="s">
        <v>30</v>
      </c>
    </row>
    <row r="46" spans="1:32" x14ac:dyDescent="0.2">
      <c r="A46" t="s">
        <v>43</v>
      </c>
      <c r="C46" s="4">
        <v>45971.536</v>
      </c>
      <c r="D46" s="4"/>
      <c r="E46">
        <f t="shared" si="0"/>
        <v>14055.001461869393</v>
      </c>
      <c r="F46">
        <f t="shared" si="1"/>
        <v>14055</v>
      </c>
      <c r="G46">
        <f t="shared" si="6"/>
        <v>1.3300000064191408E-3</v>
      </c>
      <c r="I46">
        <f t="shared" si="7"/>
        <v>1.3300000064191408E-3</v>
      </c>
      <c r="O46">
        <f t="shared" si="2"/>
        <v>1.2383149066637691E-4</v>
      </c>
      <c r="Q46" s="1">
        <f t="shared" si="3"/>
        <v>30953.036</v>
      </c>
      <c r="AB46">
        <v>7</v>
      </c>
      <c r="AD46" t="s">
        <v>28</v>
      </c>
      <c r="AF46" t="s">
        <v>30</v>
      </c>
    </row>
    <row r="47" spans="1:32" x14ac:dyDescent="0.2">
      <c r="A47" t="s">
        <v>45</v>
      </c>
      <c r="C47" s="4">
        <v>46497.392</v>
      </c>
      <c r="D47" s="4"/>
      <c r="E47">
        <f t="shared" si="0"/>
        <v>14632.996040862001</v>
      </c>
      <c r="F47">
        <f t="shared" si="1"/>
        <v>14633</v>
      </c>
      <c r="G47">
        <f t="shared" si="6"/>
        <v>-3.6019999970449135E-3</v>
      </c>
      <c r="I47">
        <f t="shared" si="7"/>
        <v>-3.6019999970449135E-3</v>
      </c>
      <c r="O47">
        <f t="shared" si="2"/>
        <v>9.571717728651466E-4</v>
      </c>
      <c r="Q47" s="1">
        <f t="shared" si="3"/>
        <v>31478.892</v>
      </c>
      <c r="AB47">
        <v>6</v>
      </c>
      <c r="AD47" t="s">
        <v>44</v>
      </c>
      <c r="AF47" t="s">
        <v>30</v>
      </c>
    </row>
    <row r="48" spans="1:32" x14ac:dyDescent="0.2">
      <c r="A48" t="s">
        <v>45</v>
      </c>
      <c r="C48" s="4">
        <v>46497.392999999996</v>
      </c>
      <c r="D48" s="4"/>
      <c r="E48">
        <f t="shared" si="0"/>
        <v>14632.997140011914</v>
      </c>
      <c r="F48">
        <f t="shared" si="1"/>
        <v>14633</v>
      </c>
      <c r="G48">
        <f t="shared" si="6"/>
        <v>-2.6020000004791655E-3</v>
      </c>
      <c r="I48">
        <f t="shared" si="7"/>
        <v>-2.6020000004791655E-3</v>
      </c>
      <c r="O48">
        <f t="shared" si="2"/>
        <v>9.571717728651466E-4</v>
      </c>
      <c r="Q48" s="1">
        <f t="shared" si="3"/>
        <v>31478.892999999996</v>
      </c>
      <c r="AB48">
        <v>6</v>
      </c>
      <c r="AD48" t="s">
        <v>46</v>
      </c>
      <c r="AF48" t="s">
        <v>30</v>
      </c>
    </row>
    <row r="49" spans="1:32" x14ac:dyDescent="0.2">
      <c r="A49" t="s">
        <v>45</v>
      </c>
      <c r="C49" s="4">
        <v>46497.394</v>
      </c>
      <c r="D49" s="4"/>
      <c r="E49">
        <f t="shared" si="0"/>
        <v>14632.998239161836</v>
      </c>
      <c r="F49">
        <f t="shared" si="1"/>
        <v>14633</v>
      </c>
      <c r="G49">
        <f t="shared" si="6"/>
        <v>-1.6019999966374598E-3</v>
      </c>
      <c r="I49">
        <f t="shared" si="7"/>
        <v>-1.6019999966374598E-3</v>
      </c>
      <c r="O49">
        <f t="shared" si="2"/>
        <v>9.571717728651466E-4</v>
      </c>
      <c r="Q49" s="1">
        <f t="shared" si="3"/>
        <v>31478.894</v>
      </c>
      <c r="AB49">
        <v>6</v>
      </c>
      <c r="AD49" t="s">
        <v>47</v>
      </c>
      <c r="AF49" t="s">
        <v>30</v>
      </c>
    </row>
    <row r="50" spans="1:32" x14ac:dyDescent="0.2">
      <c r="A50" t="s">
        <v>45</v>
      </c>
      <c r="C50" s="4">
        <v>46497.394999999997</v>
      </c>
      <c r="D50" s="4"/>
      <c r="E50">
        <f t="shared" si="0"/>
        <v>14632.999338311749</v>
      </c>
      <c r="F50">
        <f t="shared" si="1"/>
        <v>14633</v>
      </c>
      <c r="G50">
        <f t="shared" si="6"/>
        <v>-6.0200000007171184E-4</v>
      </c>
      <c r="I50">
        <f t="shared" si="7"/>
        <v>-6.0200000007171184E-4</v>
      </c>
      <c r="O50">
        <f t="shared" si="2"/>
        <v>9.571717728651466E-4</v>
      </c>
      <c r="Q50" s="1">
        <f t="shared" si="3"/>
        <v>31478.894999999997</v>
      </c>
      <c r="AB50">
        <v>6</v>
      </c>
      <c r="AD50" t="s">
        <v>48</v>
      </c>
      <c r="AF50" t="s">
        <v>30</v>
      </c>
    </row>
    <row r="51" spans="1:32" x14ac:dyDescent="0.2">
      <c r="A51" t="s">
        <v>49</v>
      </c>
      <c r="C51" s="4">
        <v>46746.678</v>
      </c>
      <c r="D51" s="4"/>
      <c r="E51">
        <f t="shared" ref="E51:E70" si="8">+(C51-C$7)/C$8</f>
        <v>14906.998727184398</v>
      </c>
      <c r="F51">
        <f t="shared" ref="F51:F70" si="9">ROUND(2*E51,0)/2</f>
        <v>14907</v>
      </c>
      <c r="G51">
        <f t="shared" ref="G51:G70" si="10">+C51-(C$7+F51*C$8)</f>
        <v>-1.1579999991226941E-3</v>
      </c>
      <c r="I51">
        <f t="shared" ref="I51:I63" si="11">+G51</f>
        <v>-1.1579999991226941E-3</v>
      </c>
      <c r="O51">
        <f t="shared" ref="O51:O70" si="12">+C$11+C$12*$F51</f>
        <v>1.3522154360527984E-3</v>
      </c>
      <c r="Q51" s="1">
        <f t="shared" ref="Q51:Q70" si="13">+C51-15018.5</f>
        <v>31728.178</v>
      </c>
      <c r="AB51">
        <v>6</v>
      </c>
      <c r="AD51" t="s">
        <v>28</v>
      </c>
      <c r="AF51" t="s">
        <v>30</v>
      </c>
    </row>
    <row r="52" spans="1:32" x14ac:dyDescent="0.2">
      <c r="A52" t="s">
        <v>50</v>
      </c>
      <c r="C52" s="4">
        <v>47212.495000000003</v>
      </c>
      <c r="D52" s="4"/>
      <c r="E52">
        <f t="shared" si="8"/>
        <v>15419.001444282998</v>
      </c>
      <c r="F52">
        <f t="shared" si="9"/>
        <v>15419</v>
      </c>
      <c r="G52">
        <f t="shared" si="10"/>
        <v>1.3140000010025688E-3</v>
      </c>
      <c r="I52">
        <f t="shared" si="11"/>
        <v>1.3140000010025688E-3</v>
      </c>
      <c r="O52">
        <f t="shared" si="12"/>
        <v>2.0903992154399434E-3</v>
      </c>
      <c r="Q52" s="1">
        <f t="shared" si="13"/>
        <v>32193.995000000003</v>
      </c>
      <c r="AB52">
        <v>6</v>
      </c>
      <c r="AD52" t="s">
        <v>28</v>
      </c>
      <c r="AF52" t="s">
        <v>30</v>
      </c>
    </row>
    <row r="53" spans="1:32" x14ac:dyDescent="0.2">
      <c r="A53" t="s">
        <v>51</v>
      </c>
      <c r="C53" s="4">
        <v>47524.552000000003</v>
      </c>
      <c r="D53" s="4"/>
      <c r="E53">
        <f t="shared" si="8"/>
        <v>15761.998870073892</v>
      </c>
      <c r="F53">
        <f t="shared" si="9"/>
        <v>15762</v>
      </c>
      <c r="G53">
        <f t="shared" si="10"/>
        <v>-1.0279999914928339E-3</v>
      </c>
      <c r="I53">
        <f t="shared" si="11"/>
        <v>-1.0279999914928339E-3</v>
      </c>
      <c r="O53">
        <f t="shared" si="12"/>
        <v>2.5849246770215661E-3</v>
      </c>
      <c r="Q53" s="1">
        <f t="shared" si="13"/>
        <v>32506.052000000003</v>
      </c>
      <c r="AB53">
        <v>6</v>
      </c>
      <c r="AD53" t="s">
        <v>28</v>
      </c>
      <c r="AF53" t="s">
        <v>30</v>
      </c>
    </row>
    <row r="54" spans="1:32" x14ac:dyDescent="0.2">
      <c r="A54" t="s">
        <v>52</v>
      </c>
      <c r="C54" s="4">
        <v>47555.485000000001</v>
      </c>
      <c r="D54" s="4"/>
      <c r="E54">
        <f t="shared" si="8"/>
        <v>15795.998874470488</v>
      </c>
      <c r="F54">
        <f t="shared" si="9"/>
        <v>15796</v>
      </c>
      <c r="G54">
        <f t="shared" si="10"/>
        <v>-1.0239999974146485E-3</v>
      </c>
      <c r="I54">
        <f t="shared" si="11"/>
        <v>-1.0239999974146485E-3</v>
      </c>
      <c r="O54">
        <f t="shared" si="12"/>
        <v>2.6339446936214927E-3</v>
      </c>
      <c r="Q54" s="1">
        <f t="shared" si="13"/>
        <v>32536.985000000001</v>
      </c>
      <c r="AB54">
        <v>6</v>
      </c>
      <c r="AD54" t="s">
        <v>28</v>
      </c>
      <c r="AF54" t="s">
        <v>30</v>
      </c>
    </row>
    <row r="55" spans="1:32" x14ac:dyDescent="0.2">
      <c r="A55" t="s">
        <v>53</v>
      </c>
      <c r="C55" s="4">
        <v>47776.565999999999</v>
      </c>
      <c r="D55" s="4"/>
      <c r="E55">
        <f t="shared" si="8"/>
        <v>16039.000037371099</v>
      </c>
      <c r="F55">
        <f t="shared" si="9"/>
        <v>16039</v>
      </c>
      <c r="G55">
        <f t="shared" si="10"/>
        <v>3.4000004234258085E-5</v>
      </c>
      <c r="I55">
        <f t="shared" si="11"/>
        <v>3.4000004234258085E-5</v>
      </c>
      <c r="O55">
        <f t="shared" si="12"/>
        <v>2.9842936357915642E-3</v>
      </c>
      <c r="Q55" s="1">
        <f t="shared" si="13"/>
        <v>32758.065999999999</v>
      </c>
      <c r="AB55">
        <v>9</v>
      </c>
      <c r="AD55" t="s">
        <v>28</v>
      </c>
      <c r="AF55" t="s">
        <v>30</v>
      </c>
    </row>
    <row r="56" spans="1:32" x14ac:dyDescent="0.2">
      <c r="A56" t="s">
        <v>54</v>
      </c>
      <c r="C56" s="4">
        <v>47890.29</v>
      </c>
      <c r="D56" s="4"/>
      <c r="E56">
        <f t="shared" si="8"/>
        <v>16163.999762583622</v>
      </c>
      <c r="F56">
        <f t="shared" si="9"/>
        <v>16164</v>
      </c>
      <c r="G56">
        <f t="shared" si="10"/>
        <v>-2.1599999308818951E-4</v>
      </c>
      <c r="I56">
        <f t="shared" si="11"/>
        <v>-2.1599999308818951E-4</v>
      </c>
      <c r="O56">
        <f t="shared" si="12"/>
        <v>3.1645142850560033E-3</v>
      </c>
      <c r="Q56" s="1">
        <f t="shared" si="13"/>
        <v>32871.79</v>
      </c>
      <c r="AB56">
        <v>6</v>
      </c>
      <c r="AD56" t="s">
        <v>28</v>
      </c>
      <c r="AF56" t="s">
        <v>30</v>
      </c>
    </row>
    <row r="57" spans="1:32" x14ac:dyDescent="0.2">
      <c r="A57" t="s">
        <v>55</v>
      </c>
      <c r="C57" s="4">
        <v>47940.334000000003</v>
      </c>
      <c r="D57" s="4"/>
      <c r="E57">
        <f t="shared" si="8"/>
        <v>16219.005621052684</v>
      </c>
      <c r="F57">
        <f t="shared" si="9"/>
        <v>16219</v>
      </c>
      <c r="G57">
        <f t="shared" si="10"/>
        <v>5.114000006869901E-3</v>
      </c>
      <c r="I57">
        <f t="shared" si="11"/>
        <v>5.114000006869901E-3</v>
      </c>
      <c r="O57">
        <f t="shared" si="12"/>
        <v>3.2438113707323572E-3</v>
      </c>
      <c r="Q57" s="1">
        <f t="shared" si="13"/>
        <v>32921.834000000003</v>
      </c>
      <c r="AB57">
        <v>7</v>
      </c>
      <c r="AD57" t="s">
        <v>28</v>
      </c>
      <c r="AF57" t="s">
        <v>30</v>
      </c>
    </row>
    <row r="58" spans="1:32" x14ac:dyDescent="0.2">
      <c r="A58" t="s">
        <v>56</v>
      </c>
      <c r="C58" s="4">
        <v>48179.61</v>
      </c>
      <c r="D58" s="4"/>
      <c r="E58">
        <f t="shared" si="8"/>
        <v>16482.005816701367</v>
      </c>
      <c r="F58">
        <f t="shared" si="9"/>
        <v>16482</v>
      </c>
      <c r="G58">
        <f t="shared" si="10"/>
        <v>5.292000001645647E-3</v>
      </c>
      <c r="I58">
        <f t="shared" si="11"/>
        <v>5.292000001645647E-3</v>
      </c>
      <c r="O58">
        <f t="shared" si="12"/>
        <v>3.6229956167847382E-3</v>
      </c>
      <c r="Q58" s="1">
        <f t="shared" si="13"/>
        <v>33161.11</v>
      </c>
      <c r="AB58">
        <v>6</v>
      </c>
      <c r="AD58" t="s">
        <v>28</v>
      </c>
      <c r="AF58" t="s">
        <v>30</v>
      </c>
    </row>
    <row r="59" spans="1:32" x14ac:dyDescent="0.2">
      <c r="A59" t="s">
        <v>57</v>
      </c>
      <c r="C59" s="4">
        <v>48979.305999999997</v>
      </c>
      <c r="D59" s="4">
        <v>5.0000000000000001E-3</v>
      </c>
      <c r="E59">
        <f t="shared" si="8"/>
        <v>17360.991609089531</v>
      </c>
      <c r="F59">
        <f t="shared" si="9"/>
        <v>17361</v>
      </c>
      <c r="G59">
        <f t="shared" si="10"/>
        <v>-7.6340000014170073E-3</v>
      </c>
      <c r="J59">
        <f>+G59</f>
        <v>-7.6340000014170073E-3</v>
      </c>
      <c r="O59">
        <f t="shared" si="12"/>
        <v>4.8903072224122796E-3</v>
      </c>
      <c r="Q59" s="1">
        <f t="shared" si="13"/>
        <v>33960.805999999997</v>
      </c>
      <c r="AB59">
        <v>6</v>
      </c>
      <c r="AD59" t="s">
        <v>28</v>
      </c>
      <c r="AF59" t="s">
        <v>30</v>
      </c>
    </row>
    <row r="60" spans="1:32" x14ac:dyDescent="0.2">
      <c r="A60" t="s">
        <v>58</v>
      </c>
      <c r="C60" s="4">
        <v>49372.35</v>
      </c>
      <c r="D60" s="4"/>
      <c r="E60">
        <f t="shared" si="8"/>
        <v>17793.005889245258</v>
      </c>
      <c r="F60">
        <f t="shared" si="9"/>
        <v>17793</v>
      </c>
      <c r="G60">
        <f t="shared" si="10"/>
        <v>5.358000002161134E-3</v>
      </c>
      <c r="I60">
        <f t="shared" si="11"/>
        <v>5.358000002161134E-3</v>
      </c>
      <c r="O60">
        <f t="shared" si="12"/>
        <v>5.5131497862701863E-3</v>
      </c>
      <c r="Q60" s="1">
        <f t="shared" si="13"/>
        <v>34353.85</v>
      </c>
      <c r="AB60">
        <v>6</v>
      </c>
      <c r="AD60" t="s">
        <v>28</v>
      </c>
      <c r="AF60" t="s">
        <v>30</v>
      </c>
    </row>
    <row r="61" spans="1:32" x14ac:dyDescent="0.2">
      <c r="A61" t="s">
        <v>59</v>
      </c>
      <c r="C61" s="4">
        <v>50390.409</v>
      </c>
      <c r="D61" s="4">
        <v>5.0000000000000001E-3</v>
      </c>
      <c r="E61">
        <f t="shared" si="8"/>
        <v>18912.005355058402</v>
      </c>
      <c r="F61">
        <f t="shared" si="9"/>
        <v>18912</v>
      </c>
      <c r="G61">
        <f t="shared" si="10"/>
        <v>4.8720000049797818E-3</v>
      </c>
      <c r="J61">
        <f>+G61</f>
        <v>4.8720000049797818E-3</v>
      </c>
      <c r="O61">
        <f t="shared" si="12"/>
        <v>7.1264850384854493E-3</v>
      </c>
      <c r="Q61" s="1">
        <f t="shared" si="13"/>
        <v>35371.909</v>
      </c>
      <c r="AB61">
        <v>8</v>
      </c>
      <c r="AD61" t="s">
        <v>28</v>
      </c>
      <c r="AF61" t="s">
        <v>30</v>
      </c>
    </row>
    <row r="62" spans="1:32" x14ac:dyDescent="0.2">
      <c r="A62" t="s">
        <v>59</v>
      </c>
      <c r="C62" s="4">
        <v>50462.283600000002</v>
      </c>
      <c r="D62" s="4">
        <v>1.1999999999999999E-3</v>
      </c>
      <c r="E62">
        <f t="shared" si="8"/>
        <v>18991.006315715433</v>
      </c>
      <c r="F62">
        <f t="shared" si="9"/>
        <v>18991</v>
      </c>
      <c r="G62">
        <f t="shared" si="10"/>
        <v>5.7460000025457703E-3</v>
      </c>
      <c r="J62">
        <f>+G62</f>
        <v>5.7460000025457703E-3</v>
      </c>
      <c r="O62">
        <f t="shared" si="12"/>
        <v>7.2403844888205768E-3</v>
      </c>
      <c r="Q62" s="1">
        <f t="shared" si="13"/>
        <v>35443.783600000002</v>
      </c>
      <c r="AB62">
        <v>10</v>
      </c>
      <c r="AD62" t="s">
        <v>60</v>
      </c>
      <c r="AF62" t="s">
        <v>30</v>
      </c>
    </row>
    <row r="63" spans="1:32" x14ac:dyDescent="0.2">
      <c r="A63" s="8" t="s">
        <v>61</v>
      </c>
      <c r="B63" s="8"/>
      <c r="C63" s="9">
        <v>50864.417999999998</v>
      </c>
      <c r="D63" s="9">
        <v>6.0000000000000001E-3</v>
      </c>
      <c r="E63">
        <f t="shared" si="8"/>
        <v>19433.012308280777</v>
      </c>
      <c r="F63">
        <f t="shared" si="9"/>
        <v>19433</v>
      </c>
      <c r="G63">
        <f t="shared" si="10"/>
        <v>1.1198000000149477E-2</v>
      </c>
      <c r="J63">
        <f>+G63</f>
        <v>1.1198000000149477E-2</v>
      </c>
      <c r="O63">
        <f t="shared" si="12"/>
        <v>7.8776447046196366E-3</v>
      </c>
      <c r="Q63" s="1">
        <f t="shared" si="13"/>
        <v>35845.917999999998</v>
      </c>
      <c r="AB63">
        <v>8</v>
      </c>
      <c r="AD63" t="s">
        <v>28</v>
      </c>
      <c r="AF63" t="s">
        <v>30</v>
      </c>
    </row>
    <row r="64" spans="1:32" x14ac:dyDescent="0.2">
      <c r="A64" s="8" t="s">
        <v>62</v>
      </c>
      <c r="B64" s="10" t="s">
        <v>63</v>
      </c>
      <c r="C64" s="11">
        <v>51518.557800000002</v>
      </c>
      <c r="D64" s="11">
        <v>7.4000000000000003E-3</v>
      </c>
      <c r="E64">
        <f t="shared" si="8"/>
        <v>20152.010015454052</v>
      </c>
      <c r="F64">
        <f t="shared" si="9"/>
        <v>20152</v>
      </c>
      <c r="G64">
        <f t="shared" si="10"/>
        <v>9.1120000070077367E-3</v>
      </c>
      <c r="K64">
        <f>+G64</f>
        <v>9.1120000070077367E-3</v>
      </c>
      <c r="O64">
        <f t="shared" si="12"/>
        <v>8.9142738791886944E-3</v>
      </c>
      <c r="Q64" s="1">
        <f t="shared" si="13"/>
        <v>36500.057800000002</v>
      </c>
    </row>
    <row r="65" spans="1:17" x14ac:dyDescent="0.2">
      <c r="A65" s="12" t="s">
        <v>66</v>
      </c>
      <c r="B65" s="13" t="s">
        <v>63</v>
      </c>
      <c r="C65" s="9">
        <v>53406.385600000001</v>
      </c>
      <c r="D65" s="9">
        <v>8.0000000000000004E-4</v>
      </c>
      <c r="E65">
        <f t="shared" si="8"/>
        <v>22227.01578599112</v>
      </c>
      <c r="F65">
        <f t="shared" si="9"/>
        <v>22227</v>
      </c>
      <c r="G65">
        <f t="shared" si="10"/>
        <v>1.4362000008986797E-2</v>
      </c>
      <c r="K65">
        <f>+G65</f>
        <v>1.4362000008986797E-2</v>
      </c>
      <c r="O65">
        <f t="shared" si="12"/>
        <v>1.1905936656978394E-2</v>
      </c>
      <c r="Q65" s="1">
        <f t="shared" si="13"/>
        <v>38387.885600000001</v>
      </c>
    </row>
    <row r="66" spans="1:17" x14ac:dyDescent="0.2">
      <c r="A66" s="14" t="s">
        <v>76</v>
      </c>
      <c r="B66" s="15" t="s">
        <v>77</v>
      </c>
      <c r="C66" s="14">
        <v>54777.899400000002</v>
      </c>
      <c r="D66" s="14">
        <v>5.9999999999999995E-4</v>
      </c>
      <c r="E66">
        <f t="shared" si="8"/>
        <v>23734.515066047923</v>
      </c>
      <c r="F66">
        <f t="shared" si="9"/>
        <v>23734.5</v>
      </c>
      <c r="G66">
        <f t="shared" si="10"/>
        <v>1.3707000005524606E-2</v>
      </c>
      <c r="K66">
        <f>+G66</f>
        <v>1.3707000005524606E-2</v>
      </c>
      <c r="O66">
        <f t="shared" si="12"/>
        <v>1.4079397687107538E-2</v>
      </c>
      <c r="Q66" s="1">
        <f t="shared" si="13"/>
        <v>39759.399400000002</v>
      </c>
    </row>
    <row r="67" spans="1:17" x14ac:dyDescent="0.2">
      <c r="A67" s="12" t="s">
        <v>73</v>
      </c>
      <c r="B67" s="13" t="s">
        <v>63</v>
      </c>
      <c r="C67" s="9">
        <v>55518.928699999997</v>
      </c>
      <c r="D67" s="9">
        <v>8.9999999999999998E-4</v>
      </c>
      <c r="E67">
        <f t="shared" si="8"/>
        <v>24549.017359973797</v>
      </c>
      <c r="F67">
        <f t="shared" si="9"/>
        <v>24549</v>
      </c>
      <c r="G67">
        <f t="shared" si="10"/>
        <v>1.5793999999004882E-2</v>
      </c>
      <c r="K67">
        <f>+G67</f>
        <v>1.5793999999004882E-2</v>
      </c>
      <c r="O67">
        <f t="shared" si="12"/>
        <v>1.5253715437714629E-2</v>
      </c>
      <c r="Q67" s="1">
        <f t="shared" si="13"/>
        <v>40500.428699999997</v>
      </c>
    </row>
    <row r="68" spans="1:17" x14ac:dyDescent="0.2">
      <c r="A68" s="14" t="s">
        <v>73</v>
      </c>
      <c r="B68" s="15" t="s">
        <v>63</v>
      </c>
      <c r="C68" s="14">
        <v>55518.928699999997</v>
      </c>
      <c r="D68" s="14">
        <v>8.9999999999999998E-4</v>
      </c>
      <c r="E68">
        <f t="shared" si="8"/>
        <v>24549.017359973797</v>
      </c>
      <c r="F68">
        <f t="shared" si="9"/>
        <v>24549</v>
      </c>
      <c r="G68">
        <f t="shared" si="10"/>
        <v>1.5793999999004882E-2</v>
      </c>
      <c r="K68">
        <f>+G68</f>
        <v>1.5793999999004882E-2</v>
      </c>
      <c r="O68">
        <f t="shared" si="12"/>
        <v>1.5253715437714629E-2</v>
      </c>
      <c r="Q68" s="1">
        <f t="shared" si="13"/>
        <v>40500.428699999997</v>
      </c>
    </row>
    <row r="69" spans="1:17" x14ac:dyDescent="0.2">
      <c r="A69" s="5" t="s">
        <v>78</v>
      </c>
      <c r="B69" s="6" t="s">
        <v>63</v>
      </c>
      <c r="C69" s="7">
        <v>56218.56452</v>
      </c>
      <c r="D69" s="7">
        <v>8.0000000000000004E-4</v>
      </c>
      <c r="E69">
        <f t="shared" si="8"/>
        <v>25318.022013774549</v>
      </c>
      <c r="F69">
        <f t="shared" si="9"/>
        <v>25318</v>
      </c>
      <c r="G69">
        <f t="shared" si="10"/>
        <v>2.0027999999001622E-2</v>
      </c>
      <c r="N69">
        <f>+G69</f>
        <v>2.0027999999001622E-2</v>
      </c>
      <c r="O69">
        <f t="shared" si="12"/>
        <v>1.6362432871989463E-2</v>
      </c>
      <c r="Q69" s="1">
        <f t="shared" si="13"/>
        <v>41200.06452</v>
      </c>
    </row>
    <row r="70" spans="1:17" x14ac:dyDescent="0.2">
      <c r="A70" s="5" t="s">
        <v>79</v>
      </c>
      <c r="B70" s="6" t="s">
        <v>77</v>
      </c>
      <c r="C70" s="7">
        <v>56313.638099999996</v>
      </c>
      <c r="D70" s="7">
        <v>6.9999999999999999E-4</v>
      </c>
      <c r="E70">
        <f t="shared" si="8"/>
        <v>25422.522131383586</v>
      </c>
      <c r="F70">
        <f t="shared" si="9"/>
        <v>25422.5</v>
      </c>
      <c r="G70">
        <f t="shared" si="10"/>
        <v>2.013499999884516E-2</v>
      </c>
      <c r="K70">
        <f>+G70</f>
        <v>2.013499999884516E-2</v>
      </c>
      <c r="O70">
        <f t="shared" si="12"/>
        <v>1.6513097334774532E-2</v>
      </c>
      <c r="Q70" s="1">
        <f t="shared" si="13"/>
        <v>41295.138099999996</v>
      </c>
    </row>
    <row r="71" spans="1:17" x14ac:dyDescent="0.2">
      <c r="C71" s="4"/>
      <c r="D71" s="4"/>
    </row>
    <row r="72" spans="1:17" x14ac:dyDescent="0.2">
      <c r="C72" s="4"/>
      <c r="D72" s="4"/>
    </row>
    <row r="73" spans="1:17" x14ac:dyDescent="0.2">
      <c r="C73" s="4"/>
      <c r="D73" s="4"/>
    </row>
    <row r="74" spans="1:17" x14ac:dyDescent="0.2">
      <c r="C74" s="4"/>
      <c r="D74" s="4"/>
    </row>
    <row r="75" spans="1:17" x14ac:dyDescent="0.2">
      <c r="C75" s="4"/>
      <c r="D75" s="4"/>
    </row>
    <row r="76" spans="1:17" x14ac:dyDescent="0.2">
      <c r="C76" s="4"/>
      <c r="D76" s="4"/>
    </row>
    <row r="77" spans="1:17" x14ac:dyDescent="0.2">
      <c r="C77" s="4"/>
      <c r="D77" s="4"/>
    </row>
    <row r="78" spans="1:17" x14ac:dyDescent="0.2">
      <c r="C78" s="4"/>
      <c r="D78" s="4"/>
    </row>
    <row r="79" spans="1:17" x14ac:dyDescent="0.2">
      <c r="C79" s="4"/>
      <c r="D79" s="4"/>
    </row>
    <row r="80" spans="1:17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2024-03-07T04:50:30Z</dcterms:modified>
</cp:coreProperties>
</file>