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DF03215-1D1A-454C-917D-8D39DF6C6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<sst xmlns="http://schemas.openxmlformats.org/spreadsheetml/2006/main" count="55" uniqueCount="52">
  <si>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</si>
  <si>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</si>
  <si>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</si>
  <si>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</si>
  <si>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</si>
  <si>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</si>
  <si>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</si>
  <si>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</si>
  <si>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</si>
  <si>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</si>
  <si>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</si>
  <si>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</si>
  <si>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</si>
  <si>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</si>
  <si>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</si>
  <si>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</si>
  <si>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</si>
  <si>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</si>
  <si>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</si>
  <si>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</si>
  <si>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</si>
  <si>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</si>
  <si>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</si>
  <si>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</si>
  <si>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</si>
  <si>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</si>
  <si>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</si>
  <si>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</si>
  <si>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</si>
  <si>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</si>
  <si>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</si>
  <si>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</si>
  <si>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</si>
  <si>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</si>
  <si>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</si>
  <si>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</si>
  <si>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</si>
  <si>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</si>
  <si>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</si>
  <si>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</si>
  <si>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</si>
  <si>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</si>
  <si>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</si>
  <si>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</si>
  <si>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</si>
  <si>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NSVS 9475749 Tau</t>
  </si>
  <si>
    <t>BAV 91 Feb 2024</t>
  </si>
  <si>
    <t>I</t>
  </si>
  <si>
    <t>EW</t>
  </si>
  <si>
    <t>VSX</t>
  </si>
  <si>
    <t>12.75 (0.24)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</si>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</sst>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9475749 Tau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7.5055000001157168E-2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7.5055000001157168E-2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22901.5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9475749 Tau- O-C Diagr.</a:t>
            </a:r>
          </a:p>
        </c:rich>
      </c:tx>
      <c:layout>
        <c:manualLayout>
          <c:xMode val="edge"/>
          <c:yMode val="edge"/>
          <c:x val="0.3946339306011945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7.5055000001157168E-2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7.5055000001157168E-2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22901.5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6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51597.697139999997</v>
      </c>
      <c r="D7" s="13" t="s">
        <v>49</v>
      </c>
    </row>
    <row r="8" spans="1:15" ht="12.95" customHeight="1" x14ac:dyDescent="0.2">
      <c r="A8" s="20" t="s">
        <v>3</v>
      </c>
      <c r="C8" s="28">
        <v>0.36507000000000001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3.2772962470212504E-6</v>
      </c>
      <c r="D12" s="21"/>
      <c r="E12" s="36" t="s">
        <v>51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60547.817125231479</v>
      </c>
    </row>
    <row r="15" spans="1:15" ht="12.95" customHeight="1" x14ac:dyDescent="0.2">
      <c r="A15" s="17" t="s">
        <v>17</v>
      </c>
      <c r="C15" s="18">
        <f ca="1">(C7+C11)+(C8+C12)*INT(MAX(F21:F3533))</f>
        <v>59958.240263361353</v>
      </c>
      <c r="E15" s="38" t="s">
        <v>33</v>
      </c>
      <c r="F15" s="40">
        <f ca="1">ROUND(2*(F14-$C$7)/$C$8,0)/2+F13</f>
        <v>24517</v>
      </c>
    </row>
    <row r="16" spans="1:15" ht="12.95" customHeight="1" x14ac:dyDescent="0.2">
      <c r="A16" s="17" t="s">
        <v>4</v>
      </c>
      <c r="C16" s="18">
        <f ca="1">+C8+C12</f>
        <v>0.365073277296247</v>
      </c>
      <c r="E16" s="38" t="s">
        <v>34</v>
      </c>
      <c r="F16" s="40">
        <f ca="1">ROUND(2*(F14-$C$15)/$C$16,0)/2+F13</f>
        <v>1616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45530.094512805423</v>
      </c>
    </row>
    <row r="18" spans="1:21" ht="12.95" customHeight="1" thickTop="1" thickBot="1" x14ac:dyDescent="0.25">
      <c r="A18" s="17" t="s">
        <v>5</v>
      </c>
      <c r="C18" s="24">
        <f ca="1">+C15</f>
        <v>59958.240263361353</v>
      </c>
      <c r="D18" s="25">
        <f ca="1">+C16</f>
        <v>0.365073277296247</v>
      </c>
      <c r="E18" s="43" t="s">
        <v>44</v>
      </c>
      <c r="F18" s="42">
        <f ca="1">+($C$15+$C$16*$F$16)-($C$16/2)-15018.5-$C$5/24</f>
        <v>45529.911976166775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51597.697139999997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36579.197139999997</v>
      </c>
    </row>
    <row r="22" spans="1:21" ht="12.95" customHeight="1" x14ac:dyDescent="0.2">
      <c r="A22" s="44" t="s">
        <v>46</v>
      </c>
      <c r="B22" s="45" t="s">
        <v>47</v>
      </c>
      <c r="C22" s="44">
        <v>59958.4228</v>
      </c>
      <c r="D22" s="44">
        <v>3.5000000000000001E-3</v>
      </c>
      <c r="E22" s="20">
        <f>+(C22-C$7)/C$8</f>
        <v>22901.70559070864</v>
      </c>
      <c r="F22" s="20">
        <f>ROUND(2*E22,0)/2</f>
        <v>22901.5</v>
      </c>
      <c r="G22" s="20">
        <f>+C22-(C$7+F22*C$8)</f>
        <v>7.5055000001157168E-2</v>
      </c>
      <c r="K22" s="20">
        <f>+G22</f>
        <v>7.5055000001157168E-2</v>
      </c>
      <c r="O22" s="20">
        <f ca="1">+C$11+C$12*$F22</f>
        <v>7.5055000001157168E-2</v>
      </c>
      <c r="Q22" s="26">
        <f>+C22-15018.5</f>
        <v>44939.9228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2024-08-25T07:36:39Z</dcterms:modified>
</cp:coreProperties>
</file>