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BE83755-5FD8-43DB-8B65-935AE53A4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3" i="1"/>
  <c r="F33" i="1" s="1"/>
  <c r="G33" i="1" s="1"/>
  <c r="L33" i="1" s="1"/>
  <c r="Q33" i="1"/>
  <c r="E34" i="1"/>
  <c r="F34" i="1" s="1"/>
  <c r="G34" i="1" s="1"/>
  <c r="L34" i="1" s="1"/>
  <c r="Q34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 s="1"/>
  <c r="G41" i="1"/>
  <c r="L41" i="1" s="1"/>
  <c r="Q41" i="1"/>
  <c r="E42" i="1"/>
  <c r="F42" i="1" s="1"/>
  <c r="G42" i="1" s="1"/>
  <c r="L42" i="1" s="1"/>
  <c r="Q42" i="1"/>
  <c r="E44" i="1"/>
  <c r="F44" i="1" s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 s="1"/>
  <c r="G50" i="1"/>
  <c r="L50" i="1" s="1"/>
  <c r="Q50" i="1"/>
  <c r="E51" i="1"/>
  <c r="F51" i="1"/>
  <c r="G51" i="1" s="1"/>
  <c r="L51" i="1" s="1"/>
  <c r="Q51" i="1"/>
  <c r="E52" i="1"/>
  <c r="F52" i="1" s="1"/>
  <c r="G52" i="1" s="1"/>
  <c r="L52" i="1" s="1"/>
  <c r="Q52" i="1"/>
  <c r="E53" i="1"/>
  <c r="F53" i="1" s="1"/>
  <c r="G53" i="1" s="1"/>
  <c r="L53" i="1" s="1"/>
  <c r="Q53" i="1"/>
  <c r="E54" i="1"/>
  <c r="F54" i="1" s="1"/>
  <c r="G54" i="1" s="1"/>
  <c r="L54" i="1" s="1"/>
  <c r="Q54" i="1"/>
  <c r="E55" i="1"/>
  <c r="F55" i="1"/>
  <c r="G55" i="1" s="1"/>
  <c r="L55" i="1" s="1"/>
  <c r="Q55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/>
  <c r="L59" i="1" s="1"/>
  <c r="Q59" i="1"/>
  <c r="E60" i="1"/>
  <c r="F60" i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/>
  <c r="G64" i="1"/>
  <c r="L64" i="1" s="1"/>
  <c r="Q64" i="1"/>
  <c r="E65" i="1"/>
  <c r="F65" i="1" s="1"/>
  <c r="G65" i="1" s="1"/>
  <c r="L65" i="1" s="1"/>
  <c r="Q65" i="1"/>
  <c r="E66" i="1"/>
  <c r="F66" i="1" s="1"/>
  <c r="G66" i="1" s="1"/>
  <c r="L66" i="1" s="1"/>
  <c r="Q66" i="1"/>
  <c r="E67" i="1"/>
  <c r="F67" i="1" s="1"/>
  <c r="G67" i="1"/>
  <c r="L67" i="1" s="1"/>
  <c r="Q67" i="1"/>
  <c r="E68" i="1"/>
  <c r="F68" i="1"/>
  <c r="G68" i="1" s="1"/>
  <c r="L68" i="1" s="1"/>
  <c r="Q68" i="1"/>
  <c r="E69" i="1"/>
  <c r="F69" i="1" s="1"/>
  <c r="G69" i="1" s="1"/>
  <c r="L69" i="1" s="1"/>
  <c r="Q69" i="1"/>
  <c r="E70" i="1"/>
  <c r="F70" i="1" s="1"/>
  <c r="G70" i="1" s="1"/>
  <c r="L70" i="1" s="1"/>
  <c r="Q70" i="1"/>
  <c r="E71" i="1"/>
  <c r="F71" i="1" s="1"/>
  <c r="G71" i="1" s="1"/>
  <c r="L71" i="1" s="1"/>
  <c r="Q71" i="1"/>
  <c r="E72" i="1"/>
  <c r="F72" i="1"/>
  <c r="G72" i="1"/>
  <c r="L72" i="1" s="1"/>
  <c r="Q72" i="1"/>
  <c r="E73" i="1"/>
  <c r="F73" i="1" s="1"/>
  <c r="G73" i="1" s="1"/>
  <c r="L73" i="1" s="1"/>
  <c r="Q73" i="1"/>
  <c r="E74" i="1"/>
  <c r="F74" i="1" s="1"/>
  <c r="G74" i="1" s="1"/>
  <c r="L74" i="1" s="1"/>
  <c r="Q74" i="1"/>
  <c r="E75" i="1"/>
  <c r="F75" i="1" s="1"/>
  <c r="G75" i="1"/>
  <c r="L75" i="1" s="1"/>
  <c r="Q75" i="1"/>
  <c r="E76" i="1"/>
  <c r="F76" i="1"/>
  <c r="G76" i="1" s="1"/>
  <c r="L76" i="1" s="1"/>
  <c r="Q76" i="1"/>
  <c r="E77" i="1"/>
  <c r="F77" i="1" s="1"/>
  <c r="G77" i="1" s="1"/>
  <c r="L77" i="1" s="1"/>
  <c r="Q77" i="1"/>
  <c r="E78" i="1"/>
  <c r="F78" i="1" s="1"/>
  <c r="G78" i="1" s="1"/>
  <c r="L78" i="1" s="1"/>
  <c r="Q78" i="1"/>
  <c r="E79" i="1"/>
  <c r="F79" i="1" s="1"/>
  <c r="G79" i="1" s="1"/>
  <c r="L79" i="1" s="1"/>
  <c r="Q79" i="1"/>
  <c r="E80" i="1"/>
  <c r="F80" i="1"/>
  <c r="G80" i="1"/>
  <c r="L80" i="1" s="1"/>
  <c r="Q80" i="1"/>
  <c r="E81" i="1"/>
  <c r="F81" i="1" s="1"/>
  <c r="G81" i="1" s="1"/>
  <c r="L81" i="1" s="1"/>
  <c r="Q81" i="1"/>
  <c r="E82" i="1"/>
  <c r="F82" i="1" s="1"/>
  <c r="G82" i="1" s="1"/>
  <c r="L82" i="1" s="1"/>
  <c r="Q82" i="1"/>
  <c r="E83" i="1"/>
  <c r="F83" i="1" s="1"/>
  <c r="G83" i="1"/>
  <c r="L83" i="1" s="1"/>
  <c r="Q83" i="1"/>
  <c r="E84" i="1"/>
  <c r="F84" i="1"/>
  <c r="G84" i="1"/>
  <c r="L84" i="1" s="1"/>
  <c r="Q84" i="1"/>
  <c r="E85" i="1"/>
  <c r="F85" i="1" s="1"/>
  <c r="G85" i="1" s="1"/>
  <c r="L85" i="1" s="1"/>
  <c r="Q85" i="1"/>
  <c r="E86" i="1"/>
  <c r="F86" i="1" s="1"/>
  <c r="G86" i="1" s="1"/>
  <c r="L86" i="1" s="1"/>
  <c r="Q86" i="1"/>
  <c r="E87" i="1"/>
  <c r="F87" i="1" s="1"/>
  <c r="G87" i="1" s="1"/>
  <c r="L87" i="1" s="1"/>
  <c r="Q87" i="1"/>
  <c r="E88" i="1"/>
  <c r="F88" i="1" s="1"/>
  <c r="G88" i="1" s="1"/>
  <c r="L88" i="1" s="1"/>
  <c r="Q88" i="1"/>
  <c r="E89" i="1"/>
  <c r="F89" i="1" s="1"/>
  <c r="G89" i="1" s="1"/>
  <c r="L89" i="1" s="1"/>
  <c r="Q89" i="1"/>
  <c r="E90" i="1"/>
  <c r="F90" i="1" s="1"/>
  <c r="G90" i="1" s="1"/>
  <c r="L90" i="1" s="1"/>
  <c r="Q90" i="1"/>
  <c r="E91" i="1"/>
  <c r="F91" i="1" s="1"/>
  <c r="G91" i="1" s="1"/>
  <c r="L91" i="1" s="1"/>
  <c r="Q91" i="1"/>
  <c r="E92" i="1"/>
  <c r="F92" i="1"/>
  <c r="G92" i="1"/>
  <c r="L92" i="1" s="1"/>
  <c r="Q92" i="1"/>
  <c r="E93" i="1"/>
  <c r="F93" i="1" s="1"/>
  <c r="G93" i="1" s="1"/>
  <c r="L93" i="1" s="1"/>
  <c r="Q93" i="1"/>
  <c r="E94" i="1"/>
  <c r="F94" i="1" s="1"/>
  <c r="G94" i="1" s="1"/>
  <c r="L94" i="1" s="1"/>
  <c r="Q94" i="1"/>
  <c r="E95" i="1"/>
  <c r="F95" i="1" s="1"/>
  <c r="G95" i="1" s="1"/>
  <c r="L95" i="1" s="1"/>
  <c r="Q95" i="1"/>
  <c r="E96" i="1"/>
  <c r="F96" i="1" s="1"/>
  <c r="G96" i="1" s="1"/>
  <c r="L96" i="1" s="1"/>
  <c r="Q96" i="1"/>
  <c r="E97" i="1"/>
  <c r="F97" i="1" s="1"/>
  <c r="G97" i="1" s="1"/>
  <c r="L97" i="1" s="1"/>
  <c r="Q97" i="1"/>
  <c r="E98" i="1"/>
  <c r="F98" i="1" s="1"/>
  <c r="G98" i="1" s="1"/>
  <c r="L98" i="1" s="1"/>
  <c r="Q98" i="1"/>
  <c r="E99" i="1"/>
  <c r="F99" i="1" s="1"/>
  <c r="G99" i="1" s="1"/>
  <c r="L99" i="1" s="1"/>
  <c r="Q99" i="1"/>
  <c r="E100" i="1"/>
  <c r="F100" i="1" s="1"/>
  <c r="G100" i="1" s="1"/>
  <c r="L100" i="1" s="1"/>
  <c r="Q100" i="1"/>
  <c r="E101" i="1"/>
  <c r="F101" i="1" s="1"/>
  <c r="G101" i="1" s="1"/>
  <c r="L101" i="1" s="1"/>
  <c r="Q101" i="1"/>
  <c r="E102" i="1"/>
  <c r="F102" i="1" s="1"/>
  <c r="G102" i="1" s="1"/>
  <c r="L102" i="1" s="1"/>
  <c r="Q102" i="1"/>
  <c r="E104" i="1"/>
  <c r="F104" i="1" s="1"/>
  <c r="G104" i="1" s="1"/>
  <c r="L104" i="1" s="1"/>
  <c r="Q104" i="1"/>
  <c r="E105" i="1"/>
  <c r="F105" i="1"/>
  <c r="G105" i="1"/>
  <c r="L105" i="1" s="1"/>
  <c r="Q105" i="1"/>
  <c r="E106" i="1"/>
  <c r="F106" i="1" s="1"/>
  <c r="G106" i="1" s="1"/>
  <c r="L106" i="1" s="1"/>
  <c r="Q106" i="1"/>
  <c r="E107" i="1"/>
  <c r="F107" i="1" s="1"/>
  <c r="G107" i="1" s="1"/>
  <c r="L107" i="1" s="1"/>
  <c r="Q107" i="1"/>
  <c r="E108" i="1"/>
  <c r="F108" i="1" s="1"/>
  <c r="G108" i="1"/>
  <c r="L108" i="1" s="1"/>
  <c r="Q108" i="1"/>
  <c r="E109" i="1"/>
  <c r="F109" i="1" s="1"/>
  <c r="G109" i="1" s="1"/>
  <c r="L109" i="1" s="1"/>
  <c r="Q109" i="1"/>
  <c r="E110" i="1"/>
  <c r="F110" i="1" s="1"/>
  <c r="G110" i="1" s="1"/>
  <c r="L110" i="1" s="1"/>
  <c r="Q110" i="1"/>
  <c r="E111" i="1"/>
  <c r="F111" i="1" s="1"/>
  <c r="G111" i="1" s="1"/>
  <c r="L111" i="1" s="1"/>
  <c r="Q111" i="1"/>
  <c r="E112" i="1"/>
  <c r="F112" i="1" s="1"/>
  <c r="G112" i="1" s="1"/>
  <c r="L112" i="1" s="1"/>
  <c r="Q112" i="1"/>
  <c r="E113" i="1"/>
  <c r="F113" i="1"/>
  <c r="G113" i="1" s="1"/>
  <c r="L113" i="1" s="1"/>
  <c r="Q113" i="1"/>
  <c r="E114" i="1"/>
  <c r="F114" i="1" s="1"/>
  <c r="G114" i="1" s="1"/>
  <c r="L114" i="1" s="1"/>
  <c r="Q114" i="1"/>
  <c r="E115" i="1"/>
  <c r="F115" i="1" s="1"/>
  <c r="G115" i="1" s="1"/>
  <c r="L115" i="1" s="1"/>
  <c r="Q115" i="1"/>
  <c r="E116" i="1"/>
  <c r="F116" i="1" s="1"/>
  <c r="G116" i="1"/>
  <c r="L116" i="1" s="1"/>
  <c r="Q116" i="1"/>
  <c r="E117" i="1"/>
  <c r="F117" i="1"/>
  <c r="G117" i="1" s="1"/>
  <c r="L117" i="1" s="1"/>
  <c r="Q117" i="1"/>
  <c r="E118" i="1"/>
  <c r="F118" i="1" s="1"/>
  <c r="G118" i="1" s="1"/>
  <c r="L118" i="1" s="1"/>
  <c r="Q118" i="1"/>
  <c r="E120" i="1"/>
  <c r="F120" i="1" s="1"/>
  <c r="G120" i="1" s="1"/>
  <c r="L120" i="1" s="1"/>
  <c r="Q120" i="1"/>
  <c r="E121" i="1"/>
  <c r="F121" i="1" s="1"/>
  <c r="G121" i="1"/>
  <c r="L121" i="1" s="1"/>
  <c r="Q121" i="1"/>
  <c r="E122" i="1"/>
  <c r="F122" i="1" s="1"/>
  <c r="G122" i="1" s="1"/>
  <c r="L122" i="1" s="1"/>
  <c r="Q122" i="1"/>
  <c r="E123" i="1"/>
  <c r="F123" i="1" s="1"/>
  <c r="G123" i="1" s="1"/>
  <c r="L123" i="1" s="1"/>
  <c r="Q123" i="1"/>
  <c r="E124" i="1"/>
  <c r="F124" i="1" s="1"/>
  <c r="G124" i="1" s="1"/>
  <c r="L124" i="1" s="1"/>
  <c r="Q124" i="1"/>
  <c r="E125" i="1"/>
  <c r="F125" i="1" s="1"/>
  <c r="G125" i="1"/>
  <c r="L125" i="1" s="1"/>
  <c r="Q125" i="1"/>
  <c r="E126" i="1"/>
  <c r="F126" i="1" s="1"/>
  <c r="G126" i="1" s="1"/>
  <c r="L126" i="1" s="1"/>
  <c r="Q126" i="1"/>
  <c r="E127" i="1"/>
  <c r="F127" i="1" s="1"/>
  <c r="G127" i="1" s="1"/>
  <c r="L127" i="1" s="1"/>
  <c r="Q127" i="1"/>
  <c r="E128" i="1"/>
  <c r="F128" i="1" s="1"/>
  <c r="G128" i="1" s="1"/>
  <c r="L128" i="1" s="1"/>
  <c r="Q128" i="1"/>
  <c r="E129" i="1"/>
  <c r="F129" i="1" s="1"/>
  <c r="G129" i="1" s="1"/>
  <c r="L129" i="1" s="1"/>
  <c r="Q129" i="1"/>
  <c r="E130" i="1"/>
  <c r="F130" i="1"/>
  <c r="G130" i="1" s="1"/>
  <c r="L130" i="1" s="1"/>
  <c r="Q130" i="1"/>
  <c r="E131" i="1"/>
  <c r="F131" i="1" s="1"/>
  <c r="G131" i="1" s="1"/>
  <c r="L131" i="1" s="1"/>
  <c r="Q131" i="1"/>
  <c r="E132" i="1"/>
  <c r="F132" i="1"/>
  <c r="G132" i="1" s="1"/>
  <c r="L132" i="1" s="1"/>
  <c r="Q132" i="1"/>
  <c r="E133" i="1"/>
  <c r="F133" i="1" s="1"/>
  <c r="G133" i="1" s="1"/>
  <c r="L133" i="1" s="1"/>
  <c r="Q133" i="1"/>
  <c r="E134" i="1"/>
  <c r="F134" i="1" s="1"/>
  <c r="G134" i="1" s="1"/>
  <c r="L134" i="1" s="1"/>
  <c r="Q134" i="1"/>
  <c r="E135" i="1"/>
  <c r="F135" i="1" s="1"/>
  <c r="G135" i="1" s="1"/>
  <c r="L135" i="1" s="1"/>
  <c r="Q135" i="1"/>
  <c r="E136" i="1"/>
  <c r="F136" i="1" s="1"/>
  <c r="G136" i="1" s="1"/>
  <c r="L136" i="1" s="1"/>
  <c r="Q136" i="1"/>
  <c r="E137" i="1"/>
  <c r="F137" i="1" s="1"/>
  <c r="G137" i="1" s="1"/>
  <c r="L137" i="1" s="1"/>
  <c r="Q137" i="1"/>
  <c r="E138" i="1"/>
  <c r="F138" i="1" s="1"/>
  <c r="G138" i="1" s="1"/>
  <c r="L138" i="1" s="1"/>
  <c r="Q138" i="1"/>
  <c r="E139" i="1"/>
  <c r="F139" i="1" s="1"/>
  <c r="G139" i="1" s="1"/>
  <c r="L139" i="1" s="1"/>
  <c r="Q139" i="1"/>
  <c r="E140" i="1"/>
  <c r="F140" i="1" s="1"/>
  <c r="G140" i="1" s="1"/>
  <c r="L140" i="1" s="1"/>
  <c r="Q140" i="1"/>
  <c r="E141" i="1"/>
  <c r="F141" i="1" s="1"/>
  <c r="G141" i="1" s="1"/>
  <c r="L141" i="1" s="1"/>
  <c r="Q141" i="1"/>
  <c r="E142" i="1"/>
  <c r="F142" i="1" s="1"/>
  <c r="G142" i="1" s="1"/>
  <c r="L142" i="1" s="1"/>
  <c r="Q142" i="1"/>
  <c r="E143" i="1"/>
  <c r="F143" i="1" s="1"/>
  <c r="G143" i="1" s="1"/>
  <c r="L143" i="1"/>
  <c r="Q143" i="1"/>
  <c r="E144" i="1"/>
  <c r="F144" i="1" s="1"/>
  <c r="G144" i="1" s="1"/>
  <c r="L144" i="1" s="1"/>
  <c r="Q144" i="1"/>
  <c r="E145" i="1"/>
  <c r="F145" i="1" s="1"/>
  <c r="G145" i="1" s="1"/>
  <c r="L145" i="1" s="1"/>
  <c r="Q145" i="1"/>
  <c r="E146" i="1"/>
  <c r="F146" i="1" s="1"/>
  <c r="G146" i="1" s="1"/>
  <c r="L146" i="1" s="1"/>
  <c r="Q146" i="1"/>
  <c r="E147" i="1"/>
  <c r="F147" i="1" s="1"/>
  <c r="G147" i="1" s="1"/>
  <c r="L147" i="1" s="1"/>
  <c r="Q147" i="1"/>
  <c r="E148" i="1"/>
  <c r="F148" i="1" s="1"/>
  <c r="G148" i="1" s="1"/>
  <c r="L148" i="1" s="1"/>
  <c r="Q148" i="1"/>
  <c r="E149" i="1"/>
  <c r="F149" i="1" s="1"/>
  <c r="G149" i="1" s="1"/>
  <c r="L149" i="1" s="1"/>
  <c r="Q149" i="1"/>
  <c r="E150" i="1"/>
  <c r="F150" i="1" s="1"/>
  <c r="G150" i="1" s="1"/>
  <c r="L150" i="1" s="1"/>
  <c r="Q150" i="1"/>
  <c r="E151" i="1"/>
  <c r="F151" i="1" s="1"/>
  <c r="G151" i="1" s="1"/>
  <c r="L151" i="1"/>
  <c r="Q151" i="1"/>
  <c r="E153" i="1"/>
  <c r="F153" i="1" s="1"/>
  <c r="G153" i="1" s="1"/>
  <c r="L153" i="1" s="1"/>
  <c r="Q153" i="1"/>
  <c r="E154" i="1"/>
  <c r="F154" i="1" s="1"/>
  <c r="G154" i="1" s="1"/>
  <c r="L154" i="1" s="1"/>
  <c r="Q154" i="1"/>
  <c r="E155" i="1"/>
  <c r="F155" i="1" s="1"/>
  <c r="G155" i="1" s="1"/>
  <c r="L155" i="1" s="1"/>
  <c r="Q155" i="1"/>
  <c r="E156" i="1"/>
  <c r="F156" i="1" s="1"/>
  <c r="G156" i="1" s="1"/>
  <c r="L156" i="1" s="1"/>
  <c r="Q156" i="1"/>
  <c r="E157" i="1"/>
  <c r="F157" i="1" s="1"/>
  <c r="G157" i="1" s="1"/>
  <c r="L157" i="1" s="1"/>
  <c r="Q157" i="1"/>
  <c r="E158" i="1"/>
  <c r="F158" i="1" s="1"/>
  <c r="G158" i="1" s="1"/>
  <c r="L158" i="1" s="1"/>
  <c r="Q158" i="1"/>
  <c r="E159" i="1"/>
  <c r="F159" i="1"/>
  <c r="G159" i="1"/>
  <c r="L159" i="1" s="1"/>
  <c r="Q159" i="1"/>
  <c r="E160" i="1"/>
  <c r="F160" i="1" s="1"/>
  <c r="G160" i="1" s="1"/>
  <c r="L160" i="1" s="1"/>
  <c r="Q160" i="1"/>
  <c r="E161" i="1"/>
  <c r="F161" i="1"/>
  <c r="G161" i="1" s="1"/>
  <c r="L161" i="1" s="1"/>
  <c r="Q161" i="1"/>
  <c r="E162" i="1"/>
  <c r="F162" i="1" s="1"/>
  <c r="G162" i="1" s="1"/>
  <c r="L162" i="1" s="1"/>
  <c r="Q162" i="1"/>
  <c r="E163" i="1"/>
  <c r="F163" i="1"/>
  <c r="G163" i="1" s="1"/>
  <c r="L163" i="1" s="1"/>
  <c r="Q163" i="1"/>
  <c r="E164" i="1"/>
  <c r="F164" i="1" s="1"/>
  <c r="G164" i="1" s="1"/>
  <c r="L164" i="1" s="1"/>
  <c r="Q164" i="1"/>
  <c r="E165" i="1"/>
  <c r="F165" i="1" s="1"/>
  <c r="G165" i="1" s="1"/>
  <c r="L165" i="1" s="1"/>
  <c r="Q165" i="1"/>
  <c r="E166" i="1"/>
  <c r="F166" i="1" s="1"/>
  <c r="G166" i="1" s="1"/>
  <c r="L166" i="1" s="1"/>
  <c r="Q166" i="1"/>
  <c r="E167" i="1"/>
  <c r="F167" i="1" s="1"/>
  <c r="G167" i="1" s="1"/>
  <c r="L167" i="1" s="1"/>
  <c r="Q167" i="1"/>
  <c r="E168" i="1"/>
  <c r="F168" i="1" s="1"/>
  <c r="G168" i="1"/>
  <c r="L168" i="1"/>
  <c r="Q168" i="1"/>
  <c r="E169" i="1"/>
  <c r="F169" i="1"/>
  <c r="G169" i="1" s="1"/>
  <c r="L169" i="1" s="1"/>
  <c r="Q169" i="1"/>
  <c r="E170" i="1"/>
  <c r="F170" i="1" s="1"/>
  <c r="G170" i="1" s="1"/>
  <c r="L170" i="1" s="1"/>
  <c r="Q170" i="1"/>
  <c r="E171" i="1"/>
  <c r="F171" i="1"/>
  <c r="G171" i="1" s="1"/>
  <c r="L171" i="1" s="1"/>
  <c r="Q171" i="1"/>
  <c r="E172" i="1"/>
  <c r="F172" i="1" s="1"/>
  <c r="G172" i="1" s="1"/>
  <c r="L172" i="1" s="1"/>
  <c r="Q172" i="1"/>
  <c r="E173" i="1"/>
  <c r="F173" i="1" s="1"/>
  <c r="G173" i="1" s="1"/>
  <c r="L173" i="1" s="1"/>
  <c r="Q173" i="1"/>
  <c r="E174" i="1"/>
  <c r="F174" i="1" s="1"/>
  <c r="G174" i="1" s="1"/>
  <c r="L174" i="1" s="1"/>
  <c r="Q174" i="1"/>
  <c r="E175" i="1"/>
  <c r="F175" i="1"/>
  <c r="G175" i="1" s="1"/>
  <c r="L175" i="1" s="1"/>
  <c r="Q175" i="1"/>
  <c r="E176" i="1"/>
  <c r="F176" i="1" s="1"/>
  <c r="G176" i="1" s="1"/>
  <c r="L176" i="1" s="1"/>
  <c r="Q176" i="1"/>
  <c r="E177" i="1"/>
  <c r="F177" i="1" s="1"/>
  <c r="G177" i="1" s="1"/>
  <c r="L177" i="1" s="1"/>
  <c r="Q177" i="1"/>
  <c r="E178" i="1"/>
  <c r="F178" i="1" s="1"/>
  <c r="G178" i="1" s="1"/>
  <c r="L178" i="1" s="1"/>
  <c r="Q178" i="1"/>
  <c r="E179" i="1"/>
  <c r="F179" i="1"/>
  <c r="G179" i="1"/>
  <c r="L179" i="1" s="1"/>
  <c r="Q179" i="1"/>
  <c r="E180" i="1"/>
  <c r="F180" i="1" s="1"/>
  <c r="G180" i="1" s="1"/>
  <c r="L180" i="1" s="1"/>
  <c r="Q180" i="1"/>
  <c r="E181" i="1"/>
  <c r="F181" i="1"/>
  <c r="G181" i="1" s="1"/>
  <c r="L181" i="1" s="1"/>
  <c r="Q181" i="1"/>
  <c r="E182" i="1"/>
  <c r="F182" i="1" s="1"/>
  <c r="G182" i="1" s="1"/>
  <c r="L182" i="1" s="1"/>
  <c r="Q182" i="1"/>
  <c r="E183" i="1"/>
  <c r="F183" i="1" s="1"/>
  <c r="G183" i="1" s="1"/>
  <c r="L183" i="1" s="1"/>
  <c r="Q183" i="1"/>
  <c r="E184" i="1"/>
  <c r="F184" i="1" s="1"/>
  <c r="G184" i="1"/>
  <c r="L184" i="1" s="1"/>
  <c r="Q184" i="1"/>
  <c r="E185" i="1"/>
  <c r="F185" i="1" s="1"/>
  <c r="G185" i="1" s="1"/>
  <c r="L185" i="1" s="1"/>
  <c r="Q185" i="1"/>
  <c r="E186" i="1"/>
  <c r="F186" i="1" s="1"/>
  <c r="G186" i="1" s="1"/>
  <c r="L186" i="1" s="1"/>
  <c r="Q186" i="1"/>
  <c r="E187" i="1"/>
  <c r="F187" i="1" s="1"/>
  <c r="G187" i="1" s="1"/>
  <c r="L187" i="1" s="1"/>
  <c r="Q187" i="1"/>
  <c r="E188" i="1"/>
  <c r="F188" i="1" s="1"/>
  <c r="G188" i="1" s="1"/>
  <c r="L188" i="1" s="1"/>
  <c r="Q188" i="1"/>
  <c r="E189" i="1"/>
  <c r="F189" i="1" s="1"/>
  <c r="G189" i="1" s="1"/>
  <c r="L189" i="1" s="1"/>
  <c r="Q189" i="1"/>
  <c r="E190" i="1"/>
  <c r="F190" i="1" s="1"/>
  <c r="G190" i="1" s="1"/>
  <c r="L190" i="1" s="1"/>
  <c r="Q190" i="1"/>
  <c r="E191" i="1"/>
  <c r="F191" i="1" s="1"/>
  <c r="G191" i="1" s="1"/>
  <c r="L191" i="1" s="1"/>
  <c r="Q191" i="1"/>
  <c r="E192" i="1"/>
  <c r="F192" i="1" s="1"/>
  <c r="G192" i="1" s="1"/>
  <c r="L192" i="1" s="1"/>
  <c r="Q192" i="1"/>
  <c r="E193" i="1"/>
  <c r="F193" i="1"/>
  <c r="G193" i="1" s="1"/>
  <c r="L193" i="1" s="1"/>
  <c r="Q193" i="1"/>
  <c r="E195" i="1"/>
  <c r="F195" i="1" s="1"/>
  <c r="G195" i="1" s="1"/>
  <c r="L195" i="1" s="1"/>
  <c r="Q195" i="1"/>
  <c r="E196" i="1"/>
  <c r="F196" i="1"/>
  <c r="G196" i="1" s="1"/>
  <c r="L196" i="1" s="1"/>
  <c r="Q196" i="1"/>
  <c r="E197" i="1"/>
  <c r="F197" i="1" s="1"/>
  <c r="G197" i="1" s="1"/>
  <c r="L197" i="1" s="1"/>
  <c r="Q197" i="1"/>
  <c r="E198" i="1"/>
  <c r="F198" i="1"/>
  <c r="G198" i="1" s="1"/>
  <c r="L198" i="1" s="1"/>
  <c r="Q198" i="1"/>
  <c r="E199" i="1"/>
  <c r="F199" i="1" s="1"/>
  <c r="G199" i="1" s="1"/>
  <c r="L199" i="1" s="1"/>
  <c r="Q199" i="1"/>
  <c r="E200" i="1"/>
  <c r="F200" i="1"/>
  <c r="G200" i="1" s="1"/>
  <c r="L200" i="1" s="1"/>
  <c r="Q200" i="1"/>
  <c r="E201" i="1"/>
  <c r="F201" i="1" s="1"/>
  <c r="G201" i="1"/>
  <c r="L201" i="1" s="1"/>
  <c r="Q201" i="1"/>
  <c r="E202" i="1"/>
  <c r="F202" i="1"/>
  <c r="G202" i="1" s="1"/>
  <c r="L202" i="1" s="1"/>
  <c r="Q202" i="1"/>
  <c r="E203" i="1"/>
  <c r="F203" i="1" s="1"/>
  <c r="G203" i="1" s="1"/>
  <c r="L203" i="1" s="1"/>
  <c r="Q203" i="1"/>
  <c r="E204" i="1"/>
  <c r="F204" i="1" s="1"/>
  <c r="G204" i="1" s="1"/>
  <c r="L204" i="1" s="1"/>
  <c r="Q204" i="1"/>
  <c r="E205" i="1"/>
  <c r="F205" i="1" s="1"/>
  <c r="G205" i="1" s="1"/>
  <c r="L205" i="1" s="1"/>
  <c r="Q205" i="1"/>
  <c r="E206" i="1"/>
  <c r="F206" i="1" s="1"/>
  <c r="G206" i="1" s="1"/>
  <c r="L206" i="1" s="1"/>
  <c r="Q206" i="1"/>
  <c r="E207" i="1"/>
  <c r="F207" i="1" s="1"/>
  <c r="G207" i="1"/>
  <c r="L207" i="1" s="1"/>
  <c r="Q207" i="1"/>
  <c r="E208" i="1"/>
  <c r="F208" i="1" s="1"/>
  <c r="G208" i="1" s="1"/>
  <c r="L208" i="1" s="1"/>
  <c r="Q208" i="1"/>
  <c r="E209" i="1"/>
  <c r="F209" i="1" s="1"/>
  <c r="G209" i="1" s="1"/>
  <c r="L209" i="1" s="1"/>
  <c r="Q209" i="1"/>
  <c r="E210" i="1"/>
  <c r="F210" i="1"/>
  <c r="G210" i="1" s="1"/>
  <c r="L210" i="1" s="1"/>
  <c r="Q210" i="1"/>
  <c r="E211" i="1"/>
  <c r="F211" i="1" s="1"/>
  <c r="G211" i="1" s="1"/>
  <c r="L211" i="1" s="1"/>
  <c r="Q211" i="1"/>
  <c r="E212" i="1"/>
  <c r="F212" i="1" s="1"/>
  <c r="G212" i="1" s="1"/>
  <c r="L212" i="1" s="1"/>
  <c r="Q212" i="1"/>
  <c r="E213" i="1"/>
  <c r="F213" i="1" s="1"/>
  <c r="G213" i="1" s="1"/>
  <c r="L213" i="1" s="1"/>
  <c r="Q213" i="1"/>
  <c r="E214" i="1"/>
  <c r="F214" i="1"/>
  <c r="G214" i="1"/>
  <c r="L214" i="1" s="1"/>
  <c r="Q214" i="1"/>
  <c r="E215" i="1"/>
  <c r="F215" i="1" s="1"/>
  <c r="G215" i="1" s="1"/>
  <c r="L215" i="1" s="1"/>
  <c r="Q215" i="1"/>
  <c r="E216" i="1"/>
  <c r="F216" i="1" s="1"/>
  <c r="G216" i="1" s="1"/>
  <c r="L216" i="1" s="1"/>
  <c r="Q216" i="1"/>
  <c r="E217" i="1"/>
  <c r="F217" i="1" s="1"/>
  <c r="G217" i="1" s="1"/>
  <c r="L217" i="1" s="1"/>
  <c r="Q217" i="1"/>
  <c r="E218" i="1"/>
  <c r="F218" i="1" s="1"/>
  <c r="G218" i="1" s="1"/>
  <c r="L218" i="1" s="1"/>
  <c r="Q218" i="1"/>
  <c r="E219" i="1"/>
  <c r="F219" i="1" s="1"/>
  <c r="G219" i="1" s="1"/>
  <c r="L219" i="1" s="1"/>
  <c r="Q219" i="1"/>
  <c r="E220" i="1"/>
  <c r="F220" i="1" s="1"/>
  <c r="G220" i="1" s="1"/>
  <c r="L220" i="1" s="1"/>
  <c r="Q220" i="1"/>
  <c r="E221" i="1"/>
  <c r="F221" i="1" s="1"/>
  <c r="G221" i="1" s="1"/>
  <c r="L221" i="1" s="1"/>
  <c r="Q221" i="1"/>
  <c r="E222" i="1"/>
  <c r="F222" i="1"/>
  <c r="G222" i="1"/>
  <c r="L222" i="1" s="1"/>
  <c r="Q222" i="1"/>
  <c r="E223" i="1"/>
  <c r="F223" i="1" s="1"/>
  <c r="G223" i="1" s="1"/>
  <c r="L223" i="1" s="1"/>
  <c r="Q223" i="1"/>
  <c r="E224" i="1"/>
  <c r="F224" i="1" s="1"/>
  <c r="G224" i="1" s="1"/>
  <c r="L224" i="1" s="1"/>
  <c r="Q224" i="1"/>
  <c r="E225" i="1"/>
  <c r="F225" i="1" s="1"/>
  <c r="G225" i="1" s="1"/>
  <c r="L225" i="1" s="1"/>
  <c r="Q225" i="1"/>
  <c r="E226" i="1"/>
  <c r="F226" i="1"/>
  <c r="G226" i="1" s="1"/>
  <c r="L226" i="1" s="1"/>
  <c r="Q226" i="1"/>
  <c r="E227" i="1"/>
  <c r="F227" i="1" s="1"/>
  <c r="G227" i="1" s="1"/>
  <c r="L227" i="1" s="1"/>
  <c r="Q227" i="1"/>
  <c r="E228" i="1"/>
  <c r="F228" i="1" s="1"/>
  <c r="G228" i="1" s="1"/>
  <c r="L228" i="1" s="1"/>
  <c r="Q228" i="1"/>
  <c r="E229" i="1"/>
  <c r="F229" i="1" s="1"/>
  <c r="G229" i="1" s="1"/>
  <c r="L229" i="1" s="1"/>
  <c r="Q229" i="1"/>
  <c r="E230" i="1"/>
  <c r="F230" i="1"/>
  <c r="G230" i="1"/>
  <c r="L230" i="1" s="1"/>
  <c r="Q230" i="1"/>
  <c r="E231" i="1"/>
  <c r="F231" i="1" s="1"/>
  <c r="G231" i="1" s="1"/>
  <c r="L231" i="1" s="1"/>
  <c r="Q231" i="1"/>
  <c r="E232" i="1"/>
  <c r="F232" i="1" s="1"/>
  <c r="G232" i="1" s="1"/>
  <c r="L232" i="1" s="1"/>
  <c r="Q232" i="1"/>
  <c r="E233" i="1"/>
  <c r="F233" i="1" s="1"/>
  <c r="G233" i="1" s="1"/>
  <c r="L233" i="1" s="1"/>
  <c r="Q233" i="1"/>
  <c r="E234" i="1"/>
  <c r="F234" i="1" s="1"/>
  <c r="G234" i="1" s="1"/>
  <c r="L234" i="1" s="1"/>
  <c r="Q234" i="1"/>
  <c r="E235" i="1"/>
  <c r="F235" i="1" s="1"/>
  <c r="G235" i="1" s="1"/>
  <c r="L235" i="1" s="1"/>
  <c r="Q235" i="1"/>
  <c r="E236" i="1"/>
  <c r="F236" i="1" s="1"/>
  <c r="G236" i="1" s="1"/>
  <c r="L236" i="1" s="1"/>
  <c r="Q236" i="1"/>
  <c r="E237" i="1"/>
  <c r="F237" i="1" s="1"/>
  <c r="G237" i="1" s="1"/>
  <c r="L237" i="1" s="1"/>
  <c r="Q237" i="1"/>
  <c r="E238" i="1"/>
  <c r="F238" i="1"/>
  <c r="G238" i="1"/>
  <c r="L238" i="1" s="1"/>
  <c r="Q238" i="1"/>
  <c r="E239" i="1"/>
  <c r="F239" i="1" s="1"/>
  <c r="G239" i="1" s="1"/>
  <c r="L239" i="1" s="1"/>
  <c r="Q239" i="1"/>
  <c r="E240" i="1"/>
  <c r="F240" i="1" s="1"/>
  <c r="G240" i="1" s="1"/>
  <c r="L240" i="1" s="1"/>
  <c r="Q240" i="1"/>
  <c r="E241" i="1"/>
  <c r="F241" i="1" s="1"/>
  <c r="G241" i="1" s="1"/>
  <c r="L241" i="1" s="1"/>
  <c r="Q241" i="1"/>
  <c r="E242" i="1"/>
  <c r="F242" i="1"/>
  <c r="G242" i="1" s="1"/>
  <c r="L242" i="1" s="1"/>
  <c r="Q242" i="1"/>
  <c r="E243" i="1"/>
  <c r="F243" i="1" s="1"/>
  <c r="G243" i="1" s="1"/>
  <c r="L243" i="1" s="1"/>
  <c r="Q243" i="1"/>
  <c r="E244" i="1"/>
  <c r="F244" i="1" s="1"/>
  <c r="G244" i="1" s="1"/>
  <c r="L244" i="1" s="1"/>
  <c r="Q244" i="1"/>
  <c r="E245" i="1"/>
  <c r="F245" i="1" s="1"/>
  <c r="G245" i="1" s="1"/>
  <c r="L245" i="1" s="1"/>
  <c r="Q245" i="1"/>
  <c r="E246" i="1"/>
  <c r="F246" i="1"/>
  <c r="G246" i="1"/>
  <c r="L246" i="1" s="1"/>
  <c r="Q246" i="1"/>
  <c r="E247" i="1"/>
  <c r="F247" i="1" s="1"/>
  <c r="G247" i="1" s="1"/>
  <c r="L247" i="1" s="1"/>
  <c r="Q247" i="1"/>
  <c r="E248" i="1"/>
  <c r="F248" i="1" s="1"/>
  <c r="G248" i="1" s="1"/>
  <c r="L248" i="1" s="1"/>
  <c r="Q248" i="1"/>
  <c r="E249" i="1"/>
  <c r="F249" i="1" s="1"/>
  <c r="G249" i="1" s="1"/>
  <c r="L249" i="1" s="1"/>
  <c r="Q249" i="1"/>
  <c r="E250" i="1"/>
  <c r="F250" i="1" s="1"/>
  <c r="G250" i="1" s="1"/>
  <c r="L250" i="1" s="1"/>
  <c r="Q250" i="1"/>
  <c r="F14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G257" i="1" s="1"/>
  <c r="K257" i="1" s="1"/>
  <c r="Q257" i="1"/>
  <c r="E252" i="1"/>
  <c r="F252" i="1" s="1"/>
  <c r="G252" i="1" s="1"/>
  <c r="K252" i="1" s="1"/>
  <c r="Q252" i="1"/>
  <c r="E253" i="1"/>
  <c r="F253" i="1" s="1"/>
  <c r="G253" i="1" s="1"/>
  <c r="K253" i="1" s="1"/>
  <c r="Q253" i="1"/>
  <c r="E251" i="1"/>
  <c r="F251" i="1" s="1"/>
  <c r="G251" i="1" s="1"/>
  <c r="K251" i="1" s="1"/>
  <c r="Q251" i="1"/>
  <c r="E27" i="1"/>
  <c r="F27" i="1" s="1"/>
  <c r="G27" i="1" s="1"/>
  <c r="K27" i="1" s="1"/>
  <c r="E43" i="1"/>
  <c r="F43" i="1" s="1"/>
  <c r="G43" i="1" s="1"/>
  <c r="K43" i="1" s="1"/>
  <c r="E21" i="1"/>
  <c r="E11" i="2" s="1"/>
  <c r="E22" i="1"/>
  <c r="E12" i="2" s="1"/>
  <c r="E23" i="1"/>
  <c r="E13" i="2" s="1"/>
  <c r="E24" i="1"/>
  <c r="E14" i="2" s="1"/>
  <c r="E25" i="1"/>
  <c r="E15" i="2" s="1"/>
  <c r="E26" i="1"/>
  <c r="F26" i="1"/>
  <c r="G26" i="1" s="1"/>
  <c r="J26" i="1" s="1"/>
  <c r="E28" i="1"/>
  <c r="E17" i="2" s="1"/>
  <c r="E32" i="1"/>
  <c r="F32" i="1" s="1"/>
  <c r="G32" i="1" s="1"/>
  <c r="K32" i="1" s="1"/>
  <c r="E35" i="1"/>
  <c r="F35" i="1" s="1"/>
  <c r="G35" i="1" s="1"/>
  <c r="K35" i="1" s="1"/>
  <c r="E56" i="1"/>
  <c r="F56" i="1" s="1"/>
  <c r="G56" i="1" s="1"/>
  <c r="J56" i="1" s="1"/>
  <c r="E103" i="1"/>
  <c r="E21" i="2" s="1"/>
  <c r="E119" i="1"/>
  <c r="F119" i="1"/>
  <c r="G119" i="1" s="1"/>
  <c r="K119" i="1" s="1"/>
  <c r="E152" i="1"/>
  <c r="F152" i="1" s="1"/>
  <c r="G152" i="1" s="1"/>
  <c r="K152" i="1" s="1"/>
  <c r="E194" i="1"/>
  <c r="F194" i="1"/>
  <c r="G194" i="1" s="1"/>
  <c r="K194" i="1" s="1"/>
  <c r="D9" i="1"/>
  <c r="C9" i="1"/>
  <c r="Q27" i="1"/>
  <c r="Q43" i="1"/>
  <c r="G24" i="2"/>
  <c r="C24" i="2"/>
  <c r="E24" i="2"/>
  <c r="G23" i="2"/>
  <c r="C23" i="2"/>
  <c r="G22" i="2"/>
  <c r="C22" i="2"/>
  <c r="E22" i="2"/>
  <c r="G21" i="2"/>
  <c r="C21" i="2"/>
  <c r="G20" i="2"/>
  <c r="C20" i="2"/>
  <c r="E20" i="2"/>
  <c r="G26" i="2"/>
  <c r="C26" i="2"/>
  <c r="G19" i="2"/>
  <c r="C19" i="2"/>
  <c r="G18" i="2"/>
  <c r="C18" i="2"/>
  <c r="E18" i="2"/>
  <c r="G17" i="2"/>
  <c r="C17" i="2"/>
  <c r="G25" i="2"/>
  <c r="C25" i="2"/>
  <c r="G16" i="2"/>
  <c r="C16" i="2"/>
  <c r="E16" i="2"/>
  <c r="G15" i="2"/>
  <c r="C15" i="2"/>
  <c r="G14" i="2"/>
  <c r="C14" i="2"/>
  <c r="G13" i="2"/>
  <c r="C13" i="2"/>
  <c r="G12" i="2"/>
  <c r="C12" i="2"/>
  <c r="G11" i="2"/>
  <c r="C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26" i="2"/>
  <c r="B26" i="2"/>
  <c r="D26" i="2"/>
  <c r="A26" i="2"/>
  <c r="H19" i="2"/>
  <c r="D19" i="2"/>
  <c r="B19" i="2"/>
  <c r="A19" i="2"/>
  <c r="H18" i="2"/>
  <c r="B18" i="2"/>
  <c r="D18" i="2"/>
  <c r="A18" i="2"/>
  <c r="H17" i="2"/>
  <c r="D17" i="2"/>
  <c r="B17" i="2"/>
  <c r="A17" i="2"/>
  <c r="H25" i="2"/>
  <c r="B25" i="2"/>
  <c r="D25" i="2"/>
  <c r="A25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194" i="1"/>
  <c r="Q24" i="1"/>
  <c r="Q25" i="1"/>
  <c r="Q26" i="1"/>
  <c r="Q56" i="1"/>
  <c r="Q152" i="1"/>
  <c r="Q103" i="1"/>
  <c r="C17" i="1"/>
  <c r="Q119" i="1"/>
  <c r="Q21" i="1"/>
  <c r="Q22" i="1"/>
  <c r="Q23" i="1"/>
  <c r="Q28" i="1"/>
  <c r="Q32" i="1"/>
  <c r="Q35" i="1"/>
  <c r="F24" i="1" l="1"/>
  <c r="G24" i="1" s="1"/>
  <c r="J24" i="1" s="1"/>
  <c r="E19" i="2"/>
  <c r="F22" i="1"/>
  <c r="G22" i="1" s="1"/>
  <c r="J22" i="1" s="1"/>
  <c r="E26" i="2"/>
  <c r="E25" i="2"/>
  <c r="E23" i="2"/>
  <c r="F103" i="1"/>
  <c r="G103" i="1" s="1"/>
  <c r="K103" i="1" s="1"/>
  <c r="F28" i="1"/>
  <c r="G28" i="1" s="1"/>
  <c r="K28" i="1" s="1"/>
  <c r="F25" i="1"/>
  <c r="G25" i="1" s="1"/>
  <c r="J25" i="1" s="1"/>
  <c r="F23" i="1"/>
  <c r="G23" i="1" s="1"/>
  <c r="J23" i="1" s="1"/>
  <c r="F21" i="1"/>
  <c r="G21" i="1" s="1"/>
  <c r="F15" i="1"/>
  <c r="C12" i="1"/>
  <c r="C11" i="1"/>
  <c r="O31" i="1" l="1"/>
  <c r="O37" i="1"/>
  <c r="O41" i="1"/>
  <c r="O46" i="1"/>
  <c r="O50" i="1"/>
  <c r="O54" i="1"/>
  <c r="O59" i="1"/>
  <c r="O63" i="1"/>
  <c r="O67" i="1"/>
  <c r="O71" i="1"/>
  <c r="O75" i="1"/>
  <c r="O79" i="1"/>
  <c r="O83" i="1"/>
  <c r="O87" i="1"/>
  <c r="O91" i="1"/>
  <c r="O95" i="1"/>
  <c r="O99" i="1"/>
  <c r="O104" i="1"/>
  <c r="O108" i="1"/>
  <c r="O112" i="1"/>
  <c r="O116" i="1"/>
  <c r="O121" i="1"/>
  <c r="O125" i="1"/>
  <c r="O129" i="1"/>
  <c r="O133" i="1"/>
  <c r="O137" i="1"/>
  <c r="O141" i="1"/>
  <c r="O145" i="1"/>
  <c r="O149" i="1"/>
  <c r="O30" i="1"/>
  <c r="O36" i="1"/>
  <c r="O40" i="1"/>
  <c r="O45" i="1"/>
  <c r="O49" i="1"/>
  <c r="O53" i="1"/>
  <c r="O58" i="1"/>
  <c r="O62" i="1"/>
  <c r="O66" i="1"/>
  <c r="O70" i="1"/>
  <c r="O74" i="1"/>
  <c r="O78" i="1"/>
  <c r="O82" i="1"/>
  <c r="O86" i="1"/>
  <c r="O90" i="1"/>
  <c r="O94" i="1"/>
  <c r="O98" i="1"/>
  <c r="O102" i="1"/>
  <c r="O107" i="1"/>
  <c r="O111" i="1"/>
  <c r="O115" i="1"/>
  <c r="O120" i="1"/>
  <c r="O124" i="1"/>
  <c r="O128" i="1"/>
  <c r="O132" i="1"/>
  <c r="O136" i="1"/>
  <c r="O140" i="1"/>
  <c r="O144" i="1"/>
  <c r="O148" i="1"/>
  <c r="O153" i="1"/>
  <c r="O157" i="1"/>
  <c r="O161" i="1"/>
  <c r="O165" i="1"/>
  <c r="O29" i="1"/>
  <c r="O34" i="1"/>
  <c r="O39" i="1"/>
  <c r="O44" i="1"/>
  <c r="O48" i="1"/>
  <c r="O52" i="1"/>
  <c r="O57" i="1"/>
  <c r="O61" i="1"/>
  <c r="O65" i="1"/>
  <c r="O69" i="1"/>
  <c r="O73" i="1"/>
  <c r="O77" i="1"/>
  <c r="O81" i="1"/>
  <c r="O85" i="1"/>
  <c r="O89" i="1"/>
  <c r="O93" i="1"/>
  <c r="O97" i="1"/>
  <c r="O101" i="1"/>
  <c r="O106" i="1"/>
  <c r="O110" i="1"/>
  <c r="O114" i="1"/>
  <c r="O118" i="1"/>
  <c r="O123" i="1"/>
  <c r="O127" i="1"/>
  <c r="O122" i="1"/>
  <c r="O156" i="1"/>
  <c r="O163" i="1"/>
  <c r="O173" i="1"/>
  <c r="O181" i="1"/>
  <c r="O250" i="1"/>
  <c r="O174" i="1"/>
  <c r="O182" i="1"/>
  <c r="O72" i="1"/>
  <c r="O113" i="1"/>
  <c r="O158" i="1"/>
  <c r="O170" i="1"/>
  <c r="O178" i="1"/>
  <c r="O186" i="1"/>
  <c r="O195" i="1"/>
  <c r="O203" i="1"/>
  <c r="O206" i="1"/>
  <c r="O167" i="1"/>
  <c r="O191" i="1"/>
  <c r="O213" i="1"/>
  <c r="O217" i="1"/>
  <c r="O245" i="1"/>
  <c r="O224" i="1"/>
  <c r="O166" i="1"/>
  <c r="O38" i="1"/>
  <c r="O64" i="1"/>
  <c r="O126" i="1"/>
  <c r="O135" i="1"/>
  <c r="O143" i="1"/>
  <c r="O33" i="1"/>
  <c r="O42" i="1"/>
  <c r="O51" i="1"/>
  <c r="O60" i="1"/>
  <c r="O68" i="1"/>
  <c r="O76" i="1"/>
  <c r="O84" i="1"/>
  <c r="O92" i="1"/>
  <c r="O100" i="1"/>
  <c r="O109" i="1"/>
  <c r="O117" i="1"/>
  <c r="O138" i="1"/>
  <c r="O142" i="1"/>
  <c r="O146" i="1"/>
  <c r="O150" i="1"/>
  <c r="O160" i="1"/>
  <c r="O175" i="1"/>
  <c r="O183" i="1"/>
  <c r="O200" i="1"/>
  <c r="O229" i="1"/>
  <c r="O233" i="1"/>
  <c r="O237" i="1"/>
  <c r="O241" i="1"/>
  <c r="O249" i="1"/>
  <c r="O134" i="1"/>
  <c r="O162" i="1"/>
  <c r="O172" i="1"/>
  <c r="O180" i="1"/>
  <c r="O188" i="1"/>
  <c r="O197" i="1"/>
  <c r="O205" i="1"/>
  <c r="O155" i="1"/>
  <c r="O164" i="1"/>
  <c r="O212" i="1"/>
  <c r="O216" i="1"/>
  <c r="O220" i="1"/>
  <c r="O232" i="1"/>
  <c r="O47" i="1"/>
  <c r="O55" i="1"/>
  <c r="O80" i="1"/>
  <c r="O139" i="1"/>
  <c r="O147" i="1"/>
  <c r="O130" i="1"/>
  <c r="O169" i="1"/>
  <c r="O177" i="1"/>
  <c r="O185" i="1"/>
  <c r="O193" i="1"/>
  <c r="O202" i="1"/>
  <c r="O208" i="1"/>
  <c r="O228" i="1"/>
  <c r="O248" i="1"/>
  <c r="O131" i="1"/>
  <c r="O154" i="1"/>
  <c r="O168" i="1"/>
  <c r="O176" i="1"/>
  <c r="O184" i="1"/>
  <c r="O192" i="1"/>
  <c r="O201" i="1"/>
  <c r="O189" i="1"/>
  <c r="O198" i="1"/>
  <c r="O210" i="1"/>
  <c r="O214" i="1"/>
  <c r="O218" i="1"/>
  <c r="O222" i="1"/>
  <c r="O226" i="1"/>
  <c r="O230" i="1"/>
  <c r="O234" i="1"/>
  <c r="O238" i="1"/>
  <c r="O242" i="1"/>
  <c r="O246" i="1"/>
  <c r="O209" i="1"/>
  <c r="O221" i="1"/>
  <c r="O225" i="1"/>
  <c r="O236" i="1"/>
  <c r="O240" i="1"/>
  <c r="O244" i="1"/>
  <c r="O190" i="1"/>
  <c r="O199" i="1"/>
  <c r="O88" i="1"/>
  <c r="O96" i="1"/>
  <c r="O105" i="1"/>
  <c r="O151" i="1"/>
  <c r="O159" i="1"/>
  <c r="O171" i="1"/>
  <c r="O179" i="1"/>
  <c r="O187" i="1"/>
  <c r="O196" i="1"/>
  <c r="O204" i="1"/>
  <c r="O215" i="1"/>
  <c r="O247" i="1"/>
  <c r="O227" i="1"/>
  <c r="O239" i="1"/>
  <c r="O223" i="1"/>
  <c r="O207" i="1"/>
  <c r="O243" i="1"/>
  <c r="O219" i="1"/>
  <c r="O231" i="1"/>
  <c r="O211" i="1"/>
  <c r="O235" i="1"/>
  <c r="O256" i="1"/>
  <c r="O23" i="1"/>
  <c r="O21" i="1"/>
  <c r="O32" i="1"/>
  <c r="O255" i="1"/>
  <c r="O25" i="1"/>
  <c r="O35" i="1"/>
  <c r="O26" i="1"/>
  <c r="O194" i="1"/>
  <c r="O56" i="1"/>
  <c r="O252" i="1"/>
  <c r="O43" i="1"/>
  <c r="O152" i="1"/>
  <c r="O27" i="1"/>
  <c r="O251" i="1"/>
  <c r="C15" i="1"/>
  <c r="F16" i="1" s="1"/>
  <c r="F17" i="1" s="1"/>
  <c r="O103" i="1"/>
  <c r="O254" i="1"/>
  <c r="O119" i="1"/>
  <c r="O28" i="1"/>
  <c r="O257" i="1"/>
  <c r="O24" i="1"/>
  <c r="O253" i="1"/>
  <c r="O22" i="1"/>
  <c r="C16" i="1"/>
  <c r="D18" i="1" s="1"/>
  <c r="J21" i="1"/>
  <c r="C18" i="1" l="1"/>
  <c r="F18" i="1"/>
</calcChain>
</file>

<file path=xl/sharedStrings.xml><?xml version="1.0" encoding="utf-8"?>
<sst xmlns="http://schemas.openxmlformats.org/spreadsheetml/2006/main" count="672" uniqueCount="152">
  <si>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</si>
  <si>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</si>
  <si>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</si>
  <si>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</si>
  <si>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</si>
  <si>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</si>
  <si>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</si>
  <si>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</si>
  <si>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</si>
  <si>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</si>
  <si>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</si>
  <si>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</si>
  <si>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</si>
  <si>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</si>
  <si>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</si>
  <si>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</si>
  <si>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</si>
  <si>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</si>
  <si>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</si>
  <si>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</si>
  <si>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</si>
  <si>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</si>
  <si>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</si>
  <si>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</si>
  <si>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</si>
  <si>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</si>
  <si>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</si>
  <si>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</si>
  <si>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</si>
  <si>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</si>
  <si>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</si>
  <si>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</si>
  <si>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V1112 Tau / GSC 0669-1442</t>
  </si>
  <si>
    <t>IBVS 4712</t>
  </si>
  <si>
    <t>I</t>
  </si>
  <si>
    <t>IBVS 5653</t>
  </si>
  <si>
    <t>IBVS 5871</t>
  </si>
  <si>
    <t>II</t>
  </si>
  <si>
    <t>not avail.</t>
  </si>
  <si>
    <t>Kreiner</t>
  </si>
  <si>
    <t>NSV 1651</t>
  </si>
  <si>
    <t>IBVS 4562</t>
  </si>
  <si>
    <t>EW</t>
  </si>
  <si>
    <t>Add cycle</t>
  </si>
  <si>
    <t>Old Cycle</t>
  </si>
  <si>
    <t>IBVS 5966</t>
  </si>
  <si>
    <t>IBVS 5960</t>
  </si>
  <si>
    <t>IBVS 5918</t>
  </si>
  <si>
    <t>IBVS 6011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</si>
  <si>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</si>
  <si>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</si>
  <si>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</si>
  <si>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</si>
  <si>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</si>
  <si>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</si>
  <si>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</si>
  <si>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</si>
  <si>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</si>
  <si>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</si>
  <si>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</si>
  <si>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</si>
  <si>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</si>
  <si>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2450381.6571 </t>
  </si>
  <si>
    <t> 25.10.1996 03:46 </t>
  </si>
  <si>
    <t> 0.0038 </t>
  </si>
  <si>
    <t>E </t>
  </si>
  <si>
    <t>o</t>
  </si>
  <si>
    <t> W.Moschner </t>
  </si>
  <si>
    <t>BAVM 102 </t>
  </si>
  <si>
    <t>2450457.3057 </t>
  </si>
  <si>
    <t> 08.01.1997 19:20 </t>
  </si>
  <si>
    <t> -0.0022 </t>
  </si>
  <si>
    <t>2450464.3023 </t>
  </si>
  <si>
    <t> 15.01.1997 19:15 </t>
  </si>
  <si>
    <t> 0.0011 </t>
  </si>
  <si>
    <t>BAVM 118 </t>
  </si>
  <si>
    <t>2450465.3591 </t>
  </si>
  <si>
    <t> 16.01.1997 20:37 </t>
  </si>
  <si>
    <t> -0.0017 </t>
  </si>
  <si>
    <t> W.Kleikamp </t>
  </si>
  <si>
    <t>2450841.2966 </t>
  </si>
  <si>
    <t> 27.01.1998 19:07 </t>
  </si>
  <si>
    <t> -0.0065 </t>
  </si>
  <si>
    <t>2451140.5268 </t>
  </si>
  <si>
    <t> 23.11.1998 00:38 </t>
  </si>
  <si>
    <t> -0.0043 </t>
  </si>
  <si>
    <t>-I</t>
  </si>
  <si>
    <t>2452296.542 </t>
  </si>
  <si>
    <t> 22.01.2002 01:00 </t>
  </si>
  <si>
    <t>-480.5</t>
  </si>
  <si>
    <t> -0.001 </t>
  </si>
  <si>
    <t>?</t>
  </si>
  <si>
    <t> R.Diethelm </t>
  </si>
  <si>
    <t> BBS 127 </t>
  </si>
  <si>
    <t>2453381.359 </t>
  </si>
  <si>
    <t> 10.01.2005 20:36 </t>
  </si>
  <si>
    <t>2079</t>
  </si>
  <si>
    <t> 0.009 </t>
  </si>
  <si>
    <t>IBVS 5653 </t>
  </si>
  <si>
    <t>2454756.9081 </t>
  </si>
  <si>
    <t> 17.10.2008 09:47 </t>
  </si>
  <si>
    <t>5324.5</t>
  </si>
  <si>
    <t> -0.0011 </t>
  </si>
  <si>
    <t>C </t>
  </si>
  <si>
    <t>B</t>
  </si>
  <si>
    <t>IBVS 5871 </t>
  </si>
  <si>
    <t>2454774.919 </t>
  </si>
  <si>
    <t> 04.11.2008 10:03 </t>
  </si>
  <si>
    <t>5367</t>
  </si>
  <si>
    <t>2454814.3401 </t>
  </si>
  <si>
    <t> 13.12.2008 20:09 </t>
  </si>
  <si>
    <t>5460</t>
  </si>
  <si>
    <t> 0.0012 </t>
  </si>
  <si>
    <t> U.Schmidt </t>
  </si>
  <si>
    <t>BAVM 203 </t>
  </si>
  <si>
    <t>2454860.3314 </t>
  </si>
  <si>
    <t> 28.01.2009 19:57 </t>
  </si>
  <si>
    <t>5568.5</t>
  </si>
  <si>
    <t> 0.0063 </t>
  </si>
  <si>
    <t> W.Moschner &amp; P.Frank </t>
  </si>
  <si>
    <t>BAVM 209 </t>
  </si>
  <si>
    <t>2455502.8711 </t>
  </si>
  <si>
    <t> 02.11.2010 08:54 </t>
  </si>
  <si>
    <t>7084.5</t>
  </si>
  <si>
    <t> 0.0111 </t>
  </si>
  <si>
    <t>IBVS 5960 </t>
  </si>
  <si>
    <t>2455553.7278 </t>
  </si>
  <si>
    <t> 23.12.2010 05:28 </t>
  </si>
  <si>
    <t>7204.5</t>
  </si>
  <si>
    <t> 0.0075 </t>
  </si>
  <si>
    <t> R.Nelson </t>
  </si>
  <si>
    <t>IBVS 5966 </t>
  </si>
  <si>
    <t>2455868.8482 </t>
  </si>
  <si>
    <t> 03.11.2011 08:21 </t>
  </si>
  <si>
    <t>7948</t>
  </si>
  <si>
    <t> 0.0061 </t>
  </si>
  <si>
    <t>IBVS 6011 </t>
  </si>
  <si>
    <t>2456310.6961 </t>
  </si>
  <si>
    <t> 18.01.2013 04:42 </t>
  </si>
  <si>
    <t>8990.5</t>
  </si>
  <si>
    <t> 0.0052 </t>
  </si>
  <si>
    <t>IBVS 6063 </t>
  </si>
  <si>
    <t>IBVS 6196</t>
  </si>
  <si>
    <t>JBAV, 60</t>
  </si>
  <si>
    <t>JBAV, 76</t>
  </si>
  <si>
    <t>BAV Journal 95</t>
  </si>
  <si>
    <t xml:space="preserve">Mag </t>
  </si>
  <si>
    <t>Next ToM-P</t>
  </si>
  <si>
    <t>Next ToM-S</t>
  </si>
  <si>
    <t>13.10 (0.62)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</si>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</sst>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6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/>
    <xf numFmtId="14" fontId="14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165" fontId="36" fillId="0" borderId="0" xfId="0" applyNumberFormat="1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/>
    </xf>
    <xf numFmtId="166" fontId="36" fillId="0" borderId="0" xfId="0" applyNumberFormat="1" applyFont="1" applyAlignment="1" applyProtection="1">
      <alignment horizontal="left" vertical="center" wrapText="1"/>
      <protection locked="0"/>
    </xf>
    <xf numFmtId="166" fontId="36" fillId="0" borderId="0" xfId="0" applyNumberFormat="1" applyFont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37" fillId="0" borderId="21" xfId="0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0" fontId="14" fillId="25" borderId="19" xfId="0" applyFont="1" applyFill="1" applyBorder="1" applyAlignment="1">
      <alignment horizontal="right" vertical="center"/>
    </xf>
    <xf numFmtId="0" fontId="14" fillId="25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22" fontId="38" fillId="0" borderId="22" xfId="0" applyNumberFormat="1" applyFont="1" applyBorder="1" applyAlignment="1">
      <alignment horizontal="right" vertical="center"/>
    </xf>
    <xf numFmtId="22" fontId="38" fillId="0" borderId="24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V1112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D0-49ED-A0F5-D71231DBEA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0-49ED-A0F5-D71231DBEA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-6.1751100001856685E-2</c:v>
                </c:pt>
                <c:pt idx="1">
                  <c:v>-6.8109150000964291E-2</c:v>
                </c:pt>
                <c:pt idx="2">
                  <c:v>-6.4824599990970455E-2</c:v>
                </c:pt>
                <c:pt idx="3">
                  <c:v>-6.7617849992529955E-2</c:v>
                </c:pt>
                <c:pt idx="4">
                  <c:v>-7.3802949998935219E-2</c:v>
                </c:pt>
                <c:pt idx="5">
                  <c:v>-7.2736750000331085E-2</c:v>
                </c:pt>
                <c:pt idx="35">
                  <c:v>-7.6200199997401796E-2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0-49ED-A0F5-D71231DBEA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">
                  <c:v>-7.3772499992628582E-2</c:v>
                </c:pt>
                <c:pt idx="7">
                  <c:v>-6.8341849997523241E-2</c:v>
                </c:pt>
                <c:pt idx="11">
                  <c:v>-8.3198999993328471E-2</c:v>
                </c:pt>
                <c:pt idx="14">
                  <c:v>-8.5384249992785044E-2</c:v>
                </c:pt>
                <c:pt idx="22">
                  <c:v>-8.1153149993042462E-2</c:v>
                </c:pt>
                <c:pt idx="82">
                  <c:v>-7.3846999999659602E-2</c:v>
                </c:pt>
                <c:pt idx="98">
                  <c:v>-7.7622999997402076E-2</c:v>
                </c:pt>
                <c:pt idx="131">
                  <c:v>-8.025554999767337E-2</c:v>
                </c:pt>
                <c:pt idx="173">
                  <c:v>-8.2740799996827263E-2</c:v>
                </c:pt>
                <c:pt idx="230">
                  <c:v>-7.7588849992025644E-2</c:v>
                </c:pt>
                <c:pt idx="231">
                  <c:v>-7.5406700001622085E-2</c:v>
                </c:pt>
                <c:pt idx="232">
                  <c:v>-7.4894699995638803E-2</c:v>
                </c:pt>
                <c:pt idx="233">
                  <c:v>-7.4907100002747029E-2</c:v>
                </c:pt>
                <c:pt idx="234">
                  <c:v>-7.6483649994770531E-2</c:v>
                </c:pt>
                <c:pt idx="235">
                  <c:v>-7.2437449998687953E-2</c:v>
                </c:pt>
                <c:pt idx="236">
                  <c:v>-6.542349998926511E-2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D0-49ED-A0F5-D71231DBEA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8">
                  <c:v>-8.3130549865018111E-2</c:v>
                </c:pt>
                <c:pt idx="9">
                  <c:v>-8.4200349963793997E-2</c:v>
                </c:pt>
                <c:pt idx="10">
                  <c:v>-8.2187099978909828E-2</c:v>
                </c:pt>
                <c:pt idx="12">
                  <c:v>-8.213470002374379E-2</c:v>
                </c:pt>
                <c:pt idx="13">
                  <c:v>-8.0889050048426725E-2</c:v>
                </c:pt>
                <c:pt idx="15">
                  <c:v>-8.0826700075704139E-2</c:v>
                </c:pt>
                <c:pt idx="16">
                  <c:v>-8.1303250066412147E-2</c:v>
                </c:pt>
                <c:pt idx="17">
                  <c:v>-7.8571099918917753E-2</c:v>
                </c:pt>
                <c:pt idx="18">
                  <c:v>-8.0418699995789211E-2</c:v>
                </c:pt>
                <c:pt idx="19">
                  <c:v>-7.8340899897739291E-2</c:v>
                </c:pt>
                <c:pt idx="20">
                  <c:v>-7.949525003641611E-2</c:v>
                </c:pt>
                <c:pt idx="21">
                  <c:v>-7.9349600055138581E-2</c:v>
                </c:pt>
                <c:pt idx="23">
                  <c:v>-7.9532899893820286E-2</c:v>
                </c:pt>
                <c:pt idx="24">
                  <c:v>-7.9526150089805014E-2</c:v>
                </c:pt>
                <c:pt idx="25">
                  <c:v>-7.7300749828282278E-2</c:v>
                </c:pt>
                <c:pt idx="26">
                  <c:v>-7.7416199921572115E-2</c:v>
                </c:pt>
                <c:pt idx="27">
                  <c:v>-7.3177300189854577E-2</c:v>
                </c:pt>
                <c:pt idx="28">
                  <c:v>-7.8031650089542381E-2</c:v>
                </c:pt>
                <c:pt idx="29">
                  <c:v>-7.6924899825826287E-2</c:v>
                </c:pt>
                <c:pt idx="30">
                  <c:v>-7.9518149796058424E-2</c:v>
                </c:pt>
                <c:pt idx="31">
                  <c:v>-7.729470018966822E-2</c:v>
                </c:pt>
                <c:pt idx="32">
                  <c:v>-7.5910150029812939E-2</c:v>
                </c:pt>
                <c:pt idx="33">
                  <c:v>-7.3284749982121866E-2</c:v>
                </c:pt>
                <c:pt idx="34">
                  <c:v>-7.5471249896509107E-2</c:v>
                </c:pt>
                <c:pt idx="36">
                  <c:v>-7.7093450039683376E-2</c:v>
                </c:pt>
                <c:pt idx="37">
                  <c:v>-7.1680199769616593E-2</c:v>
                </c:pt>
                <c:pt idx="38">
                  <c:v>-7.0534550090087578E-2</c:v>
                </c:pt>
                <c:pt idx="39">
                  <c:v>-7.0927800072240643E-2</c:v>
                </c:pt>
                <c:pt idx="40">
                  <c:v>-7.1356750195263885E-2</c:v>
                </c:pt>
                <c:pt idx="41">
                  <c:v>-7.1349999925587326E-2</c:v>
                </c:pt>
                <c:pt idx="42">
                  <c:v>-6.9843249875702895E-2</c:v>
                </c:pt>
                <c:pt idx="43">
                  <c:v>-7.2111100082111079E-2</c:v>
                </c:pt>
                <c:pt idx="44">
                  <c:v>-7.1904350152180996E-2</c:v>
                </c:pt>
                <c:pt idx="45">
                  <c:v>-7.2026550042210147E-2</c:v>
                </c:pt>
                <c:pt idx="46">
                  <c:v>-7.2819799810531549E-2</c:v>
                </c:pt>
                <c:pt idx="47">
                  <c:v>-7.464200007962063E-2</c:v>
                </c:pt>
                <c:pt idx="48">
                  <c:v>-7.0489600097062066E-2</c:v>
                </c:pt>
                <c:pt idx="49">
                  <c:v>-7.0864200075448025E-2</c:v>
                </c:pt>
                <c:pt idx="50">
                  <c:v>-7.1957449799811002E-2</c:v>
                </c:pt>
                <c:pt idx="51">
                  <c:v>-7.0750700171629433E-2</c:v>
                </c:pt>
                <c:pt idx="52">
                  <c:v>-7.1179649828991387E-2</c:v>
                </c:pt>
                <c:pt idx="53">
                  <c:v>-7.1227250169613399E-2</c:v>
                </c:pt>
                <c:pt idx="54">
                  <c:v>-7.1801849800976925E-2</c:v>
                </c:pt>
                <c:pt idx="55">
                  <c:v>-7.3095100116916001E-2</c:v>
                </c:pt>
                <c:pt idx="56">
                  <c:v>-7.2088350148987956E-2</c:v>
                </c:pt>
                <c:pt idx="57">
                  <c:v>-7.3403800066444091E-2</c:v>
                </c:pt>
                <c:pt idx="58">
                  <c:v>-7.5197049998678267E-2</c:v>
                </c:pt>
                <c:pt idx="59">
                  <c:v>-7.0771650214737747E-2</c:v>
                </c:pt>
                <c:pt idx="60">
                  <c:v>-7.0564899819146376E-2</c:v>
                </c:pt>
                <c:pt idx="61">
                  <c:v>-7.2758150003210176E-2</c:v>
                </c:pt>
                <c:pt idx="62">
                  <c:v>-7.13327497796854E-2</c:v>
                </c:pt>
                <c:pt idx="63">
                  <c:v>-7.0309299990185536E-2</c:v>
                </c:pt>
                <c:pt idx="64">
                  <c:v>-7.1748899987142067E-2</c:v>
                </c:pt>
                <c:pt idx="65">
                  <c:v>-7.0642150189087261E-2</c:v>
                </c:pt>
                <c:pt idx="66">
                  <c:v>-7.2816749896446709E-2</c:v>
                </c:pt>
                <c:pt idx="67">
                  <c:v>-7.1903249954630155E-2</c:v>
                </c:pt>
                <c:pt idx="68">
                  <c:v>-7.1664349947241135E-2</c:v>
                </c:pt>
                <c:pt idx="69">
                  <c:v>-7.1557599847437814E-2</c:v>
                </c:pt>
                <c:pt idx="70">
                  <c:v>-7.2032200121611822E-2</c:v>
                </c:pt>
                <c:pt idx="71">
                  <c:v>-7.0618700097838882E-2</c:v>
                </c:pt>
                <c:pt idx="72">
                  <c:v>-7.1686550014419481E-2</c:v>
                </c:pt>
                <c:pt idx="73">
                  <c:v>-7.3479799946653657E-2</c:v>
                </c:pt>
                <c:pt idx="74">
                  <c:v>-7.1656350119155832E-2</c:v>
                </c:pt>
                <c:pt idx="75">
                  <c:v>-7.1249600063310936E-2</c:v>
                </c:pt>
                <c:pt idx="76">
                  <c:v>-7.4775249930098653E-2</c:v>
                </c:pt>
                <c:pt idx="77">
                  <c:v>-7.5049850078357849E-2</c:v>
                </c:pt>
                <c:pt idx="78">
                  <c:v>-7.4874000201816671E-2</c:v>
                </c:pt>
                <c:pt idx="79">
                  <c:v>-7.3867249768227339E-2</c:v>
                </c:pt>
                <c:pt idx="80">
                  <c:v>-7.5941850118397269E-2</c:v>
                </c:pt>
                <c:pt idx="81">
                  <c:v>-7.6528349956788588E-2</c:v>
                </c:pt>
                <c:pt idx="83">
                  <c:v>-7.5682699767639861E-2</c:v>
                </c:pt>
                <c:pt idx="84">
                  <c:v>-7.5757299782708287E-2</c:v>
                </c:pt>
                <c:pt idx="85">
                  <c:v>-7.4743800010764971E-2</c:v>
                </c:pt>
                <c:pt idx="86">
                  <c:v>-7.3818399869196583E-2</c:v>
                </c:pt>
                <c:pt idx="87">
                  <c:v>-7.7337049980997108E-2</c:v>
                </c:pt>
                <c:pt idx="88">
                  <c:v>-7.5211650015262421E-2</c:v>
                </c:pt>
                <c:pt idx="89">
                  <c:v>-7.5198149941570591E-2</c:v>
                </c:pt>
                <c:pt idx="90">
                  <c:v>-7.7372750121867284E-2</c:v>
                </c:pt>
                <c:pt idx="91">
                  <c:v>-7.5359250186011195E-2</c:v>
                </c:pt>
                <c:pt idx="92">
                  <c:v>-7.8227099838841241E-2</c:v>
                </c:pt>
                <c:pt idx="93">
                  <c:v>-7.4764750053873286E-2</c:v>
                </c:pt>
                <c:pt idx="94">
                  <c:v>-7.5958000074024312E-2</c:v>
                </c:pt>
                <c:pt idx="95">
                  <c:v>-7.5027799844974652E-2</c:v>
                </c:pt>
                <c:pt idx="96">
                  <c:v>-7.3602400087111164E-2</c:v>
                </c:pt>
                <c:pt idx="97">
                  <c:v>-7.7604350000910927E-2</c:v>
                </c:pt>
                <c:pt idx="99">
                  <c:v>-7.919759980723029E-2</c:v>
                </c:pt>
                <c:pt idx="100">
                  <c:v>-7.7065450030204374E-2</c:v>
                </c:pt>
                <c:pt idx="101">
                  <c:v>-7.6033299788832664E-2</c:v>
                </c:pt>
                <c:pt idx="102">
                  <c:v>-8.1880900055693928E-2</c:v>
                </c:pt>
                <c:pt idx="103">
                  <c:v>-7.5074150161526632E-2</c:v>
                </c:pt>
                <c:pt idx="104">
                  <c:v>-7.6041999782319181E-2</c:v>
                </c:pt>
                <c:pt idx="105">
                  <c:v>-7.6909850038646255E-2</c:v>
                </c:pt>
                <c:pt idx="106">
                  <c:v>-7.556420022592647E-2</c:v>
                </c:pt>
                <c:pt idx="107">
                  <c:v>-7.7257449862372596E-2</c:v>
                </c:pt>
                <c:pt idx="108">
                  <c:v>-7.4750700114236679E-2</c:v>
                </c:pt>
                <c:pt idx="109">
                  <c:v>-7.9025299986824393E-2</c:v>
                </c:pt>
                <c:pt idx="110">
                  <c:v>-7.6572899917664472E-2</c:v>
                </c:pt>
                <c:pt idx="111">
                  <c:v>-7.9764899775909726E-2</c:v>
                </c:pt>
                <c:pt idx="112">
                  <c:v>-7.6158150033734273E-2</c:v>
                </c:pt>
                <c:pt idx="113">
                  <c:v>-8.160529983433662E-2</c:v>
                </c:pt>
                <c:pt idx="114">
                  <c:v>-8.1298550074279774E-2</c:v>
                </c:pt>
                <c:pt idx="115">
                  <c:v>-7.9366399964783341E-2</c:v>
                </c:pt>
                <c:pt idx="116">
                  <c:v>-8.1813999953737948E-2</c:v>
                </c:pt>
                <c:pt idx="117">
                  <c:v>-8.1168349883228075E-2</c:v>
                </c:pt>
                <c:pt idx="118">
                  <c:v>-7.8842949791578576E-2</c:v>
                </c:pt>
                <c:pt idx="119">
                  <c:v>-7.993619998160284E-2</c:v>
                </c:pt>
                <c:pt idx="120">
                  <c:v>-8.0560350143059622E-2</c:v>
                </c:pt>
                <c:pt idx="121">
                  <c:v>-8.0853599829424638E-2</c:v>
                </c:pt>
                <c:pt idx="122">
                  <c:v>-8.2521450123749673E-2</c:v>
                </c:pt>
                <c:pt idx="123">
                  <c:v>-8.1014700073865242E-2</c:v>
                </c:pt>
                <c:pt idx="124">
                  <c:v>-8.0689299844380002E-2</c:v>
                </c:pt>
                <c:pt idx="125">
                  <c:v>-8.2507950050057843E-2</c:v>
                </c:pt>
                <c:pt idx="126">
                  <c:v>-8.418255014839815E-2</c:v>
                </c:pt>
                <c:pt idx="127">
                  <c:v>-8.0550400132779032E-2</c:v>
                </c:pt>
                <c:pt idx="128">
                  <c:v>-7.9569049972633366E-2</c:v>
                </c:pt>
                <c:pt idx="129">
                  <c:v>-8.3443650059052743E-2</c:v>
                </c:pt>
                <c:pt idx="130">
                  <c:v>-8.3443650059052743E-2</c:v>
                </c:pt>
                <c:pt idx="132">
                  <c:v>-8.1304750012350269E-2</c:v>
                </c:pt>
                <c:pt idx="133">
                  <c:v>-8.2698000158416107E-2</c:v>
                </c:pt>
                <c:pt idx="134">
                  <c:v>-8.3191249970695935E-2</c:v>
                </c:pt>
                <c:pt idx="135">
                  <c:v>-8.0065849841048475E-2</c:v>
                </c:pt>
                <c:pt idx="136">
                  <c:v>-8.115910003107274E-2</c:v>
                </c:pt>
                <c:pt idx="137">
                  <c:v>-8.008130010421155E-2</c:v>
                </c:pt>
                <c:pt idx="138">
                  <c:v>-8.3974550194398034E-2</c:v>
                </c:pt>
                <c:pt idx="139">
                  <c:v>-8.0942400090862066E-2</c:v>
                </c:pt>
                <c:pt idx="140">
                  <c:v>-8.2861050126666669E-2</c:v>
                </c:pt>
                <c:pt idx="141">
                  <c:v>-8.1735649859183468E-2</c:v>
                </c:pt>
                <c:pt idx="142">
                  <c:v>-8.3022149905445985E-2</c:v>
                </c:pt>
                <c:pt idx="143">
                  <c:v>-7.8651099793205503E-2</c:v>
                </c:pt>
                <c:pt idx="144">
                  <c:v>-7.9496200123685412E-2</c:v>
                </c:pt>
                <c:pt idx="145">
                  <c:v>-8.2272749932599254E-2</c:v>
                </c:pt>
                <c:pt idx="146">
                  <c:v>-8.2266000128583983E-2</c:v>
                </c:pt>
                <c:pt idx="147">
                  <c:v>-8.2859249770990573E-2</c:v>
                </c:pt>
                <c:pt idx="148">
                  <c:v>-8.2327100077236537E-2</c:v>
                </c:pt>
                <c:pt idx="149">
                  <c:v>-8.3120349845557939E-2</c:v>
                </c:pt>
                <c:pt idx="150">
                  <c:v>-8.3488200019928627E-2</c:v>
                </c:pt>
                <c:pt idx="151">
                  <c:v>-8.378145017195493E-2</c:v>
                </c:pt>
                <c:pt idx="152">
                  <c:v>-8.297469986428041E-2</c:v>
                </c:pt>
                <c:pt idx="153">
                  <c:v>-8.2042549911420792E-2</c:v>
                </c:pt>
                <c:pt idx="154">
                  <c:v>-8.263580001948867E-2</c:v>
                </c:pt>
                <c:pt idx="155">
                  <c:v>-8.2796899798267987E-2</c:v>
                </c:pt>
                <c:pt idx="156">
                  <c:v>-8.2236749884032179E-2</c:v>
                </c:pt>
                <c:pt idx="157">
                  <c:v>-8.3428749880113173E-2</c:v>
                </c:pt>
                <c:pt idx="158">
                  <c:v>-8.2522000207973178E-2</c:v>
                </c:pt>
                <c:pt idx="159">
                  <c:v>-8.0883099784841761E-2</c:v>
                </c:pt>
                <c:pt idx="160">
                  <c:v>-8.2944200054043904E-2</c:v>
                </c:pt>
                <c:pt idx="161">
                  <c:v>-8.273745012411382E-2</c:v>
                </c:pt>
                <c:pt idx="162">
                  <c:v>-8.2098549864895176E-2</c:v>
                </c:pt>
                <c:pt idx="163">
                  <c:v>-8.2806000042182859E-2</c:v>
                </c:pt>
                <c:pt idx="164">
                  <c:v>-8.2373850171279628E-2</c:v>
                </c:pt>
                <c:pt idx="165">
                  <c:v>-8.2004749972838908E-2</c:v>
                </c:pt>
                <c:pt idx="166">
                  <c:v>-8.0497999922954477E-2</c:v>
                </c:pt>
                <c:pt idx="167">
                  <c:v>-8.2665849833574612E-2</c:v>
                </c:pt>
                <c:pt idx="168">
                  <c:v>-8.1959099821688142E-2</c:v>
                </c:pt>
                <c:pt idx="169">
                  <c:v>-8.2820199808338657E-2</c:v>
                </c:pt>
                <c:pt idx="170">
                  <c:v>-8.311344996036496E-2</c:v>
                </c:pt>
                <c:pt idx="171">
                  <c:v>-7.7781300038623158E-2</c:v>
                </c:pt>
                <c:pt idx="172">
                  <c:v>-8.2035650033503771E-2</c:v>
                </c:pt>
                <c:pt idx="174">
                  <c:v>-7.9896749986801296E-2</c:v>
                </c:pt>
                <c:pt idx="175">
                  <c:v>-7.334584987256676E-2</c:v>
                </c:pt>
                <c:pt idx="176">
                  <c:v>-7.6283499925921205E-2</c:v>
                </c:pt>
                <c:pt idx="177">
                  <c:v>-7.3476750221743714E-2</c:v>
                </c:pt>
                <c:pt idx="178">
                  <c:v>-7.4231100108590908E-2</c:v>
                </c:pt>
                <c:pt idx="179">
                  <c:v>-7.282434988883324E-2</c:v>
                </c:pt>
                <c:pt idx="180">
                  <c:v>-7.3298950163007248E-2</c:v>
                </c:pt>
                <c:pt idx="181">
                  <c:v>-7.2292200195079204E-2</c:v>
                </c:pt>
                <c:pt idx="182">
                  <c:v>-7.2685450177232269E-2</c:v>
                </c:pt>
                <c:pt idx="183">
                  <c:v>-7.2460049777873792E-2</c:v>
                </c:pt>
                <c:pt idx="184">
                  <c:v>-7.2253299847943708E-2</c:v>
                </c:pt>
                <c:pt idx="185">
                  <c:v>-7.2246550043928437E-2</c:v>
                </c:pt>
                <c:pt idx="186">
                  <c:v>-7.2239799774251878E-2</c:v>
                </c:pt>
                <c:pt idx="187">
                  <c:v>-7.4014400161104277E-2</c:v>
                </c:pt>
                <c:pt idx="188">
                  <c:v>-7.3507649809471332E-2</c:v>
                </c:pt>
                <c:pt idx="189">
                  <c:v>-7.3000899923499674E-2</c:v>
                </c:pt>
                <c:pt idx="190">
                  <c:v>-7.139415004348848E-2</c:v>
                </c:pt>
                <c:pt idx="191">
                  <c:v>-6.8768749995797407E-2</c:v>
                </c:pt>
                <c:pt idx="192">
                  <c:v>-7.0931799826212227E-2</c:v>
                </c:pt>
                <c:pt idx="193">
                  <c:v>-7.1806399879278615E-2</c:v>
                </c:pt>
                <c:pt idx="194">
                  <c:v>-7.2025050016236492E-2</c:v>
                </c:pt>
                <c:pt idx="195">
                  <c:v>-7.1699649779475294E-2</c:v>
                </c:pt>
                <c:pt idx="196">
                  <c:v>-7.406749981601024E-2</c:v>
                </c:pt>
                <c:pt idx="197">
                  <c:v>-7.2886149995611049E-2</c:v>
                </c:pt>
                <c:pt idx="198">
                  <c:v>-7.1453999968071003E-2</c:v>
                </c:pt>
                <c:pt idx="199">
                  <c:v>-7.194724978035083E-2</c:v>
                </c:pt>
                <c:pt idx="200">
                  <c:v>-7.2115099828806706E-2</c:v>
                </c:pt>
                <c:pt idx="201">
                  <c:v>-7.3308349848957732E-2</c:v>
                </c:pt>
                <c:pt idx="202">
                  <c:v>-7.2601599837071262E-2</c:v>
                </c:pt>
                <c:pt idx="203">
                  <c:v>-7.2669450055400375E-2</c:v>
                </c:pt>
                <c:pt idx="204">
                  <c:v>-7.1144050001748838E-2</c:v>
                </c:pt>
                <c:pt idx="205">
                  <c:v>-7.1162700005515944E-2</c:v>
                </c:pt>
                <c:pt idx="206">
                  <c:v>-7.2837300103856251E-2</c:v>
                </c:pt>
                <c:pt idx="207">
                  <c:v>-7.1874949797347654E-2</c:v>
                </c:pt>
                <c:pt idx="208">
                  <c:v>-7.0893600102863275E-2</c:v>
                </c:pt>
                <c:pt idx="209">
                  <c:v>-7.1268200081249233E-2</c:v>
                </c:pt>
                <c:pt idx="210">
                  <c:v>-7.1454700133472215E-2</c:v>
                </c:pt>
                <c:pt idx="211">
                  <c:v>-6.9776899821590632E-2</c:v>
                </c:pt>
                <c:pt idx="212">
                  <c:v>-7.0914550138695631E-2</c:v>
                </c:pt>
                <c:pt idx="213">
                  <c:v>-6.9907800170767587E-2</c:v>
                </c:pt>
                <c:pt idx="214">
                  <c:v>-6.8875649929395877E-2</c:v>
                </c:pt>
                <c:pt idx="215">
                  <c:v>-7.1862149881781079E-2</c:v>
                </c:pt>
                <c:pt idx="216">
                  <c:v>-7.0830000106070656E-2</c:v>
                </c:pt>
                <c:pt idx="217">
                  <c:v>-7.1097849984653294E-2</c:v>
                </c:pt>
                <c:pt idx="218">
                  <c:v>-7.3958949826192111E-2</c:v>
                </c:pt>
                <c:pt idx="219">
                  <c:v>-6.867759999295231E-2</c:v>
                </c:pt>
                <c:pt idx="220">
                  <c:v>-6.8152200095937587E-2</c:v>
                </c:pt>
                <c:pt idx="221">
                  <c:v>-6.9745449902256951E-2</c:v>
                </c:pt>
                <c:pt idx="222">
                  <c:v>-6.9613299994671252E-2</c:v>
                </c:pt>
                <c:pt idx="223">
                  <c:v>-7.1499799953016918E-2</c:v>
                </c:pt>
                <c:pt idx="224">
                  <c:v>-7.0874399767490104E-2</c:v>
                </c:pt>
                <c:pt idx="225">
                  <c:v>-6.9893050073005725E-2</c:v>
                </c:pt>
                <c:pt idx="226">
                  <c:v>-7.1367650045431219E-2</c:v>
                </c:pt>
                <c:pt idx="227">
                  <c:v>-7.0214000072155613E-2</c:v>
                </c:pt>
                <c:pt idx="228">
                  <c:v>-6.9875099768978544E-2</c:v>
                </c:pt>
                <c:pt idx="229">
                  <c:v>-6.9861600160948001E-2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D0-49ED-A0F5-D71231DBEA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D0-49ED-A0F5-D71231DBEA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6.9999999999999999E-4</c:v>
                  </c:pt>
                  <c:pt idx="13">
                    <c:v>6.9999999999999999E-4</c:v>
                  </c:pt>
                  <c:pt idx="14">
                    <c:v>3.0000000000000001E-3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1.1000000000000001E-3</c:v>
                  </c:pt>
                  <c:pt idx="18">
                    <c:v>8.0000000000000004E-4</c:v>
                  </c:pt>
                  <c:pt idx="19">
                    <c:v>1.1999999999999999E-3</c:v>
                  </c:pt>
                  <c:pt idx="20">
                    <c:v>8.9999999999999998E-4</c:v>
                  </c:pt>
                  <c:pt idx="21">
                    <c:v>1.1000000000000001E-3</c:v>
                  </c:pt>
                  <c:pt idx="23">
                    <c:v>1.4E-3</c:v>
                  </c:pt>
                  <c:pt idx="24">
                    <c:v>1.2999999999999999E-3</c:v>
                  </c:pt>
                  <c:pt idx="25">
                    <c:v>8.0000000000000004E-4</c:v>
                  </c:pt>
                  <c:pt idx="26">
                    <c:v>5.9999999999999995E-4</c:v>
                  </c:pt>
                  <c:pt idx="27">
                    <c:v>1.2999999999999999E-3</c:v>
                  </c:pt>
                  <c:pt idx="28">
                    <c:v>5.9999999999999995E-4</c:v>
                  </c:pt>
                  <c:pt idx="29">
                    <c:v>6.9999999999999999E-4</c:v>
                  </c:pt>
                  <c:pt idx="30">
                    <c:v>1E-3</c:v>
                  </c:pt>
                  <c:pt idx="31">
                    <c:v>1.6999999999999999E-3</c:v>
                  </c:pt>
                  <c:pt idx="32">
                    <c:v>8.0000000000000004E-4</c:v>
                  </c:pt>
                  <c:pt idx="33">
                    <c:v>8.0000000000000004E-4</c:v>
                  </c:pt>
                  <c:pt idx="34">
                    <c:v>1.1000000000000001E-3</c:v>
                  </c:pt>
                  <c:pt idx="35">
                    <c:v>2.9999999999999997E-4</c:v>
                  </c:pt>
                  <c:pt idx="36">
                    <c:v>6.9999999999999999E-4</c:v>
                  </c:pt>
                  <c:pt idx="37">
                    <c:v>1.9E-3</c:v>
                  </c:pt>
                  <c:pt idx="38">
                    <c:v>8.0000000000000004E-4</c:v>
                  </c:pt>
                  <c:pt idx="39">
                    <c:v>5.9999999999999995E-4</c:v>
                  </c:pt>
                  <c:pt idx="40">
                    <c:v>6.9999999999999999E-4</c:v>
                  </c:pt>
                  <c:pt idx="41">
                    <c:v>6.9999999999999999E-4</c:v>
                  </c:pt>
                  <c:pt idx="42">
                    <c:v>5.9999999999999995E-4</c:v>
                  </c:pt>
                  <c:pt idx="43">
                    <c:v>8.0000000000000004E-4</c:v>
                  </c:pt>
                  <c:pt idx="44">
                    <c:v>6.9999999999999999E-4</c:v>
                  </c:pt>
                  <c:pt idx="45">
                    <c:v>1.1999999999999999E-3</c:v>
                  </c:pt>
                  <c:pt idx="46">
                    <c:v>1.2999999999999999E-3</c:v>
                  </c:pt>
                  <c:pt idx="47">
                    <c:v>8.9999999999999998E-4</c:v>
                  </c:pt>
                  <c:pt idx="48">
                    <c:v>8.0000000000000004E-4</c:v>
                  </c:pt>
                  <c:pt idx="49">
                    <c:v>8.9999999999999998E-4</c:v>
                  </c:pt>
                  <c:pt idx="50">
                    <c:v>6.9999999999999999E-4</c:v>
                  </c:pt>
                  <c:pt idx="51">
                    <c:v>5.0000000000000001E-4</c:v>
                  </c:pt>
                  <c:pt idx="52">
                    <c:v>6.9999999999999999E-4</c:v>
                  </c:pt>
                  <c:pt idx="53">
                    <c:v>5.0000000000000001E-4</c:v>
                  </c:pt>
                  <c:pt idx="54">
                    <c:v>8.9999999999999998E-4</c:v>
                  </c:pt>
                  <c:pt idx="55">
                    <c:v>2.0999999999999999E-3</c:v>
                  </c:pt>
                  <c:pt idx="56">
                    <c:v>1E-3</c:v>
                  </c:pt>
                  <c:pt idx="57">
                    <c:v>1.5E-3</c:v>
                  </c:pt>
                  <c:pt idx="58">
                    <c:v>1.2999999999999999E-3</c:v>
                  </c:pt>
                  <c:pt idx="59">
                    <c:v>1E-3</c:v>
                  </c:pt>
                  <c:pt idx="60">
                    <c:v>6.9999999999999999E-4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1.1000000000000001E-3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1.1999999999999999E-3</c:v>
                  </c:pt>
                  <c:pt idx="67">
                    <c:v>1.1000000000000001E-3</c:v>
                  </c:pt>
                  <c:pt idx="68">
                    <c:v>5.0000000000000001E-4</c:v>
                  </c:pt>
                  <c:pt idx="69">
                    <c:v>1.2999999999999999E-3</c:v>
                  </c:pt>
                  <c:pt idx="70">
                    <c:v>5.9999999999999995E-4</c:v>
                  </c:pt>
                  <c:pt idx="71">
                    <c:v>6.9999999999999999E-4</c:v>
                  </c:pt>
                  <c:pt idx="72">
                    <c:v>8.0000000000000004E-4</c:v>
                  </c:pt>
                  <c:pt idx="73">
                    <c:v>8.0000000000000004E-4</c:v>
                  </c:pt>
                  <c:pt idx="74">
                    <c:v>4.0000000000000002E-4</c:v>
                  </c:pt>
                  <c:pt idx="75">
                    <c:v>1E-3</c:v>
                  </c:pt>
                  <c:pt idx="76">
                    <c:v>5.0000000000000001E-4</c:v>
                  </c:pt>
                  <c:pt idx="77">
                    <c:v>1.1000000000000001E-3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8.0000000000000004E-4</c:v>
                  </c:pt>
                  <c:pt idx="81">
                    <c:v>5.9999999999999995E-4</c:v>
                  </c:pt>
                  <c:pt idx="82">
                    <c:v>1.4E-3</c:v>
                  </c:pt>
                  <c:pt idx="83">
                    <c:v>6.9999999999999999E-4</c:v>
                  </c:pt>
                  <c:pt idx="84">
                    <c:v>8.0000000000000004E-4</c:v>
                  </c:pt>
                  <c:pt idx="85">
                    <c:v>6.9999999999999999E-4</c:v>
                  </c:pt>
                  <c:pt idx="86">
                    <c:v>5.9999999999999995E-4</c:v>
                  </c:pt>
                  <c:pt idx="87">
                    <c:v>5.0000000000000001E-4</c:v>
                  </c:pt>
                  <c:pt idx="88">
                    <c:v>6.9999999999999999E-4</c:v>
                  </c:pt>
                  <c:pt idx="89">
                    <c:v>8.0000000000000004E-4</c:v>
                  </c:pt>
                  <c:pt idx="90">
                    <c:v>1.2999999999999999E-3</c:v>
                  </c:pt>
                  <c:pt idx="91">
                    <c:v>5.9999999999999995E-4</c:v>
                  </c:pt>
                  <c:pt idx="92">
                    <c:v>1.2999999999999999E-3</c:v>
                  </c:pt>
                  <c:pt idx="93">
                    <c:v>8.0000000000000004E-4</c:v>
                  </c:pt>
                  <c:pt idx="94">
                    <c:v>8.0000000000000004E-4</c:v>
                  </c:pt>
                  <c:pt idx="95">
                    <c:v>6.9999999999999999E-4</c:v>
                  </c:pt>
                  <c:pt idx="96">
                    <c:v>8.0000000000000004E-4</c:v>
                  </c:pt>
                  <c:pt idx="97">
                    <c:v>2E-3</c:v>
                  </c:pt>
                  <c:pt idx="98">
                    <c:v>2.0000000000000001E-4</c:v>
                  </c:pt>
                  <c:pt idx="99">
                    <c:v>2.5000000000000001E-3</c:v>
                  </c:pt>
                  <c:pt idx="100">
                    <c:v>1E-3</c:v>
                  </c:pt>
                  <c:pt idx="101">
                    <c:v>1E-3</c:v>
                  </c:pt>
                  <c:pt idx="102">
                    <c:v>2.2000000000000001E-3</c:v>
                  </c:pt>
                  <c:pt idx="103">
                    <c:v>1.1999999999999999E-3</c:v>
                  </c:pt>
                  <c:pt idx="104">
                    <c:v>8.9999999999999998E-4</c:v>
                  </c:pt>
                  <c:pt idx="105">
                    <c:v>5.9999999999999995E-4</c:v>
                  </c:pt>
                  <c:pt idx="106">
                    <c:v>8.0000000000000004E-4</c:v>
                  </c:pt>
                  <c:pt idx="107">
                    <c:v>8.0000000000000004E-4</c:v>
                  </c:pt>
                  <c:pt idx="108">
                    <c:v>1.5E-3</c:v>
                  </c:pt>
                  <c:pt idx="109">
                    <c:v>8.9999999999999998E-4</c:v>
                  </c:pt>
                  <c:pt idx="110">
                    <c:v>2E-3</c:v>
                  </c:pt>
                  <c:pt idx="111">
                    <c:v>1.2999999999999999E-3</c:v>
                  </c:pt>
                  <c:pt idx="112">
                    <c:v>8.0000000000000004E-4</c:v>
                  </c:pt>
                  <c:pt idx="113">
                    <c:v>1E-3</c:v>
                  </c:pt>
                  <c:pt idx="114">
                    <c:v>6.9999999999999999E-4</c:v>
                  </c:pt>
                  <c:pt idx="115">
                    <c:v>8.0000000000000004E-4</c:v>
                  </c:pt>
                  <c:pt idx="116">
                    <c:v>8.9999999999999998E-4</c:v>
                  </c:pt>
                  <c:pt idx="117">
                    <c:v>4.0000000000000002E-4</c:v>
                  </c:pt>
                  <c:pt idx="118">
                    <c:v>1E-3</c:v>
                  </c:pt>
                  <c:pt idx="119">
                    <c:v>1.1999999999999999E-3</c:v>
                  </c:pt>
                  <c:pt idx="120">
                    <c:v>8.0000000000000004E-4</c:v>
                  </c:pt>
                  <c:pt idx="121">
                    <c:v>5.0000000000000001E-4</c:v>
                  </c:pt>
                  <c:pt idx="122">
                    <c:v>2.3E-3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2.8E-3</c:v>
                  </c:pt>
                  <c:pt idx="126">
                    <c:v>1E-3</c:v>
                  </c:pt>
                  <c:pt idx="127">
                    <c:v>8.9999999999999998E-4</c:v>
                  </c:pt>
                  <c:pt idx="128">
                    <c:v>5.0000000000000001E-4</c:v>
                  </c:pt>
                  <c:pt idx="129">
                    <c:v>5.9999999999999995E-4</c:v>
                  </c:pt>
                  <c:pt idx="130">
                    <c:v>5.9999999999999995E-4</c:v>
                  </c:pt>
                  <c:pt idx="131">
                    <c:v>2.0000000000000001E-4</c:v>
                  </c:pt>
                  <c:pt idx="132">
                    <c:v>8.9999999999999998E-4</c:v>
                  </c:pt>
                  <c:pt idx="133">
                    <c:v>8.9999999999999998E-4</c:v>
                  </c:pt>
                  <c:pt idx="134">
                    <c:v>1.1999999999999999E-3</c:v>
                  </c:pt>
                  <c:pt idx="135">
                    <c:v>8.9999999999999998E-4</c:v>
                  </c:pt>
                  <c:pt idx="136">
                    <c:v>8.9999999999999998E-4</c:v>
                  </c:pt>
                  <c:pt idx="137">
                    <c:v>1.6000000000000001E-3</c:v>
                  </c:pt>
                  <c:pt idx="138">
                    <c:v>1.1000000000000001E-3</c:v>
                  </c:pt>
                  <c:pt idx="139">
                    <c:v>8.0000000000000004E-4</c:v>
                  </c:pt>
                  <c:pt idx="140">
                    <c:v>1.6000000000000001E-3</c:v>
                  </c:pt>
                  <c:pt idx="141">
                    <c:v>5.0000000000000001E-4</c:v>
                  </c:pt>
                  <c:pt idx="142">
                    <c:v>8.0000000000000004E-4</c:v>
                  </c:pt>
                  <c:pt idx="143">
                    <c:v>8.9999999999999998E-4</c:v>
                  </c:pt>
                  <c:pt idx="144">
                    <c:v>1.5E-3</c:v>
                  </c:pt>
                  <c:pt idx="145">
                    <c:v>4.0000000000000002E-4</c:v>
                  </c:pt>
                  <c:pt idx="146">
                    <c:v>4.0000000000000002E-4</c:v>
                  </c:pt>
                  <c:pt idx="147">
                    <c:v>8.9999999999999998E-4</c:v>
                  </c:pt>
                  <c:pt idx="148">
                    <c:v>5.0000000000000001E-4</c:v>
                  </c:pt>
                  <c:pt idx="149">
                    <c:v>6.9999999999999999E-4</c:v>
                  </c:pt>
                  <c:pt idx="150">
                    <c:v>5.0000000000000001E-4</c:v>
                  </c:pt>
                  <c:pt idx="151">
                    <c:v>5.0000000000000001E-4</c:v>
                  </c:pt>
                  <c:pt idx="152">
                    <c:v>8.0000000000000004E-4</c:v>
                  </c:pt>
                  <c:pt idx="153">
                    <c:v>4.0000000000000002E-4</c:v>
                  </c:pt>
                  <c:pt idx="154">
                    <c:v>6.9999999999999999E-4</c:v>
                  </c:pt>
                  <c:pt idx="155">
                    <c:v>5.9999999999999995E-4</c:v>
                  </c:pt>
                  <c:pt idx="156">
                    <c:v>1.6000000000000001E-3</c:v>
                  </c:pt>
                  <c:pt idx="157">
                    <c:v>5.0000000000000001E-4</c:v>
                  </c:pt>
                  <c:pt idx="158">
                    <c:v>5.0000000000000001E-4</c:v>
                  </c:pt>
                  <c:pt idx="159">
                    <c:v>8.0000000000000004E-4</c:v>
                  </c:pt>
                  <c:pt idx="160">
                    <c:v>5.0000000000000001E-4</c:v>
                  </c:pt>
                  <c:pt idx="161">
                    <c:v>8.0000000000000004E-4</c:v>
                  </c:pt>
                  <c:pt idx="162">
                    <c:v>8.9999999999999998E-4</c:v>
                  </c:pt>
                  <c:pt idx="163">
                    <c:v>5.0000000000000001E-4</c:v>
                  </c:pt>
                  <c:pt idx="164">
                    <c:v>6.9999999999999999E-4</c:v>
                  </c:pt>
                  <c:pt idx="165">
                    <c:v>2.9999999999999997E-4</c:v>
                  </c:pt>
                  <c:pt idx="166">
                    <c:v>1.2999999999999999E-3</c:v>
                  </c:pt>
                  <c:pt idx="167">
                    <c:v>4.0000000000000002E-4</c:v>
                  </c:pt>
                  <c:pt idx="168">
                    <c:v>2.9999999999999997E-4</c:v>
                  </c:pt>
                  <c:pt idx="169">
                    <c:v>4.0000000000000002E-4</c:v>
                  </c:pt>
                  <c:pt idx="170">
                    <c:v>4.0000000000000002E-4</c:v>
                  </c:pt>
                  <c:pt idx="171">
                    <c:v>1.1999999999999999E-3</c:v>
                  </c:pt>
                  <c:pt idx="172">
                    <c:v>4.0000000000000002E-4</c:v>
                  </c:pt>
                  <c:pt idx="173">
                    <c:v>2.9999999999999997E-4</c:v>
                  </c:pt>
                  <c:pt idx="174">
                    <c:v>6.9999999999999999E-4</c:v>
                  </c:pt>
                  <c:pt idx="175">
                    <c:v>8.0000000000000004E-4</c:v>
                  </c:pt>
                  <c:pt idx="176">
                    <c:v>1.2999999999999999E-3</c:v>
                  </c:pt>
                  <c:pt idx="177">
                    <c:v>6.9999999999999999E-4</c:v>
                  </c:pt>
                  <c:pt idx="178">
                    <c:v>5.0000000000000001E-4</c:v>
                  </c:pt>
                  <c:pt idx="179">
                    <c:v>5.0000000000000001E-4</c:v>
                  </c:pt>
                  <c:pt idx="180">
                    <c:v>5.0000000000000001E-4</c:v>
                  </c:pt>
                  <c:pt idx="181">
                    <c:v>5.9999999999999995E-4</c:v>
                  </c:pt>
                  <c:pt idx="182">
                    <c:v>5.9999999999999995E-4</c:v>
                  </c:pt>
                  <c:pt idx="183">
                    <c:v>6.9999999999999999E-4</c:v>
                  </c:pt>
                  <c:pt idx="184">
                    <c:v>5.9999999999999995E-4</c:v>
                  </c:pt>
                  <c:pt idx="185">
                    <c:v>5.9999999999999995E-4</c:v>
                  </c:pt>
                  <c:pt idx="186">
                    <c:v>5.0000000000000001E-4</c:v>
                  </c:pt>
                  <c:pt idx="187">
                    <c:v>1E-3</c:v>
                  </c:pt>
                  <c:pt idx="188">
                    <c:v>5.9999999999999995E-4</c:v>
                  </c:pt>
                  <c:pt idx="189">
                    <c:v>5.0000000000000001E-4</c:v>
                  </c:pt>
                  <c:pt idx="190">
                    <c:v>5.9999999999999995E-4</c:v>
                  </c:pt>
                  <c:pt idx="191">
                    <c:v>8.9999999999999998E-4</c:v>
                  </c:pt>
                  <c:pt idx="192">
                    <c:v>8.0000000000000004E-4</c:v>
                  </c:pt>
                  <c:pt idx="193">
                    <c:v>5.9999999999999995E-4</c:v>
                  </c:pt>
                  <c:pt idx="194">
                    <c:v>5.0000000000000001E-4</c:v>
                  </c:pt>
                  <c:pt idx="195">
                    <c:v>5.9999999999999995E-4</c:v>
                  </c:pt>
                  <c:pt idx="196">
                    <c:v>8.0000000000000004E-4</c:v>
                  </c:pt>
                  <c:pt idx="197">
                    <c:v>5.9999999999999995E-4</c:v>
                  </c:pt>
                  <c:pt idx="198">
                    <c:v>8.0000000000000004E-4</c:v>
                  </c:pt>
                  <c:pt idx="199">
                    <c:v>5.9999999999999995E-4</c:v>
                  </c:pt>
                  <c:pt idx="200">
                    <c:v>5.9999999999999995E-4</c:v>
                  </c:pt>
                  <c:pt idx="201">
                    <c:v>6.9999999999999999E-4</c:v>
                  </c:pt>
                  <c:pt idx="202">
                    <c:v>5.0000000000000001E-4</c:v>
                  </c:pt>
                  <c:pt idx="203">
                    <c:v>5.9999999999999995E-4</c:v>
                  </c:pt>
                  <c:pt idx="204">
                    <c:v>6.9999999999999999E-4</c:v>
                  </c:pt>
                  <c:pt idx="205">
                    <c:v>5.9999999999999995E-4</c:v>
                  </c:pt>
                  <c:pt idx="206">
                    <c:v>8.0000000000000004E-4</c:v>
                  </c:pt>
                  <c:pt idx="207">
                    <c:v>5.0000000000000001E-4</c:v>
                  </c:pt>
                  <c:pt idx="208">
                    <c:v>8.0000000000000004E-4</c:v>
                  </c:pt>
                  <c:pt idx="209">
                    <c:v>2.5000000000000001E-3</c:v>
                  </c:pt>
                  <c:pt idx="210">
                    <c:v>6.9999999999999999E-4</c:v>
                  </c:pt>
                  <c:pt idx="211">
                    <c:v>8.0000000000000004E-4</c:v>
                  </c:pt>
                  <c:pt idx="212">
                    <c:v>1.6000000000000001E-3</c:v>
                  </c:pt>
                  <c:pt idx="213">
                    <c:v>1.6999999999999999E-3</c:v>
                  </c:pt>
                  <c:pt idx="214">
                    <c:v>8.0000000000000004E-4</c:v>
                  </c:pt>
                  <c:pt idx="215">
                    <c:v>2.2000000000000001E-3</c:v>
                  </c:pt>
                  <c:pt idx="216">
                    <c:v>8.0000000000000004E-4</c:v>
                  </c:pt>
                  <c:pt idx="217">
                    <c:v>5.0000000000000001E-4</c:v>
                  </c:pt>
                  <c:pt idx="218">
                    <c:v>5.9999999999999995E-4</c:v>
                  </c:pt>
                  <c:pt idx="219">
                    <c:v>2.5999999999999999E-3</c:v>
                  </c:pt>
                  <c:pt idx="220">
                    <c:v>3.3E-3</c:v>
                  </c:pt>
                  <c:pt idx="221">
                    <c:v>8.0000000000000004E-4</c:v>
                  </c:pt>
                  <c:pt idx="222">
                    <c:v>5.9999999999999995E-4</c:v>
                  </c:pt>
                  <c:pt idx="223">
                    <c:v>6.9999999999999999E-4</c:v>
                  </c:pt>
                  <c:pt idx="224">
                    <c:v>1E-3</c:v>
                  </c:pt>
                  <c:pt idx="225">
                    <c:v>5.9999999999999995E-4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5.0000000000000001E-4</c:v>
                  </c:pt>
                  <c:pt idx="230">
                    <c:v>3.2000000000000002E-3</c:v>
                  </c:pt>
                  <c:pt idx="231">
                    <c:v>2.0000000000000001E-4</c:v>
                  </c:pt>
                  <c:pt idx="232">
                    <c:v>3.5000000000000001E-3</c:v>
                  </c:pt>
                  <c:pt idx="233">
                    <c:v>3.5000000000000001E-3</c:v>
                  </c:pt>
                  <c:pt idx="234">
                    <c:v>3.5000000000000001E-3</c:v>
                  </c:pt>
                  <c:pt idx="235">
                    <c:v>1E-4</c:v>
                  </c:pt>
                  <c:pt idx="2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D0-49ED-A0F5-D71231DBEA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-3693</c:v>
                </c:pt>
                <c:pt idx="1">
                  <c:v>-3514.5</c:v>
                </c:pt>
                <c:pt idx="2">
                  <c:v>-3498</c:v>
                </c:pt>
                <c:pt idx="3">
                  <c:v>-3495.5</c:v>
                </c:pt>
                <c:pt idx="4">
                  <c:v>-2608.5</c:v>
                </c:pt>
                <c:pt idx="5">
                  <c:v>-1902.5</c:v>
                </c:pt>
                <c:pt idx="6">
                  <c:v>825</c:v>
                </c:pt>
                <c:pt idx="7">
                  <c:v>3384.5</c:v>
                </c:pt>
                <c:pt idx="8">
                  <c:v>6003.5</c:v>
                </c:pt>
                <c:pt idx="9">
                  <c:v>6029.5</c:v>
                </c:pt>
                <c:pt idx="10">
                  <c:v>6627</c:v>
                </c:pt>
                <c:pt idx="11">
                  <c:v>6630</c:v>
                </c:pt>
                <c:pt idx="12">
                  <c:v>6639</c:v>
                </c:pt>
                <c:pt idx="13">
                  <c:v>6648.5</c:v>
                </c:pt>
                <c:pt idx="14">
                  <c:v>6672.5</c:v>
                </c:pt>
                <c:pt idx="15">
                  <c:v>6679</c:v>
                </c:pt>
                <c:pt idx="16">
                  <c:v>6702.5</c:v>
                </c:pt>
                <c:pt idx="17">
                  <c:v>6707</c:v>
                </c:pt>
                <c:pt idx="18">
                  <c:v>6719</c:v>
                </c:pt>
                <c:pt idx="19">
                  <c:v>6733</c:v>
                </c:pt>
                <c:pt idx="20">
                  <c:v>6742.5</c:v>
                </c:pt>
                <c:pt idx="21">
                  <c:v>6752</c:v>
                </c:pt>
                <c:pt idx="22">
                  <c:v>6765.5</c:v>
                </c:pt>
                <c:pt idx="23">
                  <c:v>6773</c:v>
                </c:pt>
                <c:pt idx="24">
                  <c:v>6775.5</c:v>
                </c:pt>
                <c:pt idx="25">
                  <c:v>6777.5</c:v>
                </c:pt>
                <c:pt idx="26">
                  <c:v>6794</c:v>
                </c:pt>
                <c:pt idx="27">
                  <c:v>6801</c:v>
                </c:pt>
                <c:pt idx="28">
                  <c:v>6810.5</c:v>
                </c:pt>
                <c:pt idx="29">
                  <c:v>6813</c:v>
                </c:pt>
                <c:pt idx="30">
                  <c:v>6815.5</c:v>
                </c:pt>
                <c:pt idx="31">
                  <c:v>6839</c:v>
                </c:pt>
                <c:pt idx="32">
                  <c:v>6855.5</c:v>
                </c:pt>
                <c:pt idx="33">
                  <c:v>6857.5</c:v>
                </c:pt>
                <c:pt idx="34">
                  <c:v>6862.5</c:v>
                </c:pt>
                <c:pt idx="35">
                  <c:v>6874</c:v>
                </c:pt>
                <c:pt idx="36">
                  <c:v>6876.5</c:v>
                </c:pt>
                <c:pt idx="37">
                  <c:v>7474</c:v>
                </c:pt>
                <c:pt idx="38">
                  <c:v>7483.5</c:v>
                </c:pt>
                <c:pt idx="39">
                  <c:v>7486</c:v>
                </c:pt>
                <c:pt idx="40">
                  <c:v>7497.5</c:v>
                </c:pt>
                <c:pt idx="41">
                  <c:v>7500</c:v>
                </c:pt>
                <c:pt idx="42">
                  <c:v>7502.5</c:v>
                </c:pt>
                <c:pt idx="43">
                  <c:v>7507</c:v>
                </c:pt>
                <c:pt idx="44">
                  <c:v>7509.5</c:v>
                </c:pt>
                <c:pt idx="45">
                  <c:v>7523.5</c:v>
                </c:pt>
                <c:pt idx="46">
                  <c:v>7526</c:v>
                </c:pt>
                <c:pt idx="47">
                  <c:v>7540</c:v>
                </c:pt>
                <c:pt idx="48">
                  <c:v>7552</c:v>
                </c:pt>
                <c:pt idx="49">
                  <c:v>7554</c:v>
                </c:pt>
                <c:pt idx="50">
                  <c:v>7556.5</c:v>
                </c:pt>
                <c:pt idx="51">
                  <c:v>7559</c:v>
                </c:pt>
                <c:pt idx="52">
                  <c:v>7570.5</c:v>
                </c:pt>
                <c:pt idx="53">
                  <c:v>7582.5</c:v>
                </c:pt>
                <c:pt idx="54">
                  <c:v>7584.5</c:v>
                </c:pt>
                <c:pt idx="55">
                  <c:v>7587</c:v>
                </c:pt>
                <c:pt idx="56">
                  <c:v>7589.5</c:v>
                </c:pt>
                <c:pt idx="57">
                  <c:v>7606</c:v>
                </c:pt>
                <c:pt idx="58">
                  <c:v>7608.5</c:v>
                </c:pt>
                <c:pt idx="59">
                  <c:v>7610.5</c:v>
                </c:pt>
                <c:pt idx="60">
                  <c:v>7613</c:v>
                </c:pt>
                <c:pt idx="61">
                  <c:v>7615.5</c:v>
                </c:pt>
                <c:pt idx="62">
                  <c:v>7617.5</c:v>
                </c:pt>
                <c:pt idx="63">
                  <c:v>7641</c:v>
                </c:pt>
                <c:pt idx="64">
                  <c:v>7693</c:v>
                </c:pt>
                <c:pt idx="65">
                  <c:v>7695.5</c:v>
                </c:pt>
                <c:pt idx="66">
                  <c:v>7697.5</c:v>
                </c:pt>
                <c:pt idx="67">
                  <c:v>7702.5</c:v>
                </c:pt>
                <c:pt idx="68">
                  <c:v>7709.5</c:v>
                </c:pt>
                <c:pt idx="69">
                  <c:v>7712</c:v>
                </c:pt>
                <c:pt idx="70">
                  <c:v>7714</c:v>
                </c:pt>
                <c:pt idx="71">
                  <c:v>7719</c:v>
                </c:pt>
                <c:pt idx="72">
                  <c:v>7723.5</c:v>
                </c:pt>
                <c:pt idx="73">
                  <c:v>7726</c:v>
                </c:pt>
                <c:pt idx="74">
                  <c:v>7749.5</c:v>
                </c:pt>
                <c:pt idx="75">
                  <c:v>7752</c:v>
                </c:pt>
                <c:pt idx="76">
                  <c:v>8342.5</c:v>
                </c:pt>
                <c:pt idx="77">
                  <c:v>8344.5</c:v>
                </c:pt>
                <c:pt idx="78">
                  <c:v>8380</c:v>
                </c:pt>
                <c:pt idx="79">
                  <c:v>8382.5</c:v>
                </c:pt>
                <c:pt idx="80">
                  <c:v>8384.5</c:v>
                </c:pt>
                <c:pt idx="81">
                  <c:v>8389.5</c:v>
                </c:pt>
                <c:pt idx="82">
                  <c:v>8390</c:v>
                </c:pt>
                <c:pt idx="83">
                  <c:v>8399</c:v>
                </c:pt>
                <c:pt idx="84">
                  <c:v>8401</c:v>
                </c:pt>
                <c:pt idx="85">
                  <c:v>8406</c:v>
                </c:pt>
                <c:pt idx="86">
                  <c:v>8408</c:v>
                </c:pt>
                <c:pt idx="87">
                  <c:v>8408.5</c:v>
                </c:pt>
                <c:pt idx="88">
                  <c:v>8410.5</c:v>
                </c:pt>
                <c:pt idx="89">
                  <c:v>8415.5</c:v>
                </c:pt>
                <c:pt idx="90">
                  <c:v>8417.5</c:v>
                </c:pt>
                <c:pt idx="91">
                  <c:v>8422.5</c:v>
                </c:pt>
                <c:pt idx="92">
                  <c:v>8427</c:v>
                </c:pt>
                <c:pt idx="93">
                  <c:v>8457.5</c:v>
                </c:pt>
                <c:pt idx="94">
                  <c:v>8460</c:v>
                </c:pt>
                <c:pt idx="95">
                  <c:v>8486</c:v>
                </c:pt>
                <c:pt idx="96">
                  <c:v>8488</c:v>
                </c:pt>
                <c:pt idx="97">
                  <c:v>8509.5</c:v>
                </c:pt>
                <c:pt idx="98">
                  <c:v>8510</c:v>
                </c:pt>
                <c:pt idx="99">
                  <c:v>8512</c:v>
                </c:pt>
                <c:pt idx="100">
                  <c:v>8516.5</c:v>
                </c:pt>
                <c:pt idx="101">
                  <c:v>8521</c:v>
                </c:pt>
                <c:pt idx="102">
                  <c:v>8533</c:v>
                </c:pt>
                <c:pt idx="103">
                  <c:v>8535.5</c:v>
                </c:pt>
                <c:pt idx="104">
                  <c:v>8540</c:v>
                </c:pt>
                <c:pt idx="105">
                  <c:v>8544.5</c:v>
                </c:pt>
                <c:pt idx="106">
                  <c:v>8554</c:v>
                </c:pt>
                <c:pt idx="107">
                  <c:v>8556.5</c:v>
                </c:pt>
                <c:pt idx="108">
                  <c:v>8559</c:v>
                </c:pt>
                <c:pt idx="109">
                  <c:v>8561</c:v>
                </c:pt>
                <c:pt idx="110">
                  <c:v>8573</c:v>
                </c:pt>
                <c:pt idx="111">
                  <c:v>8613</c:v>
                </c:pt>
                <c:pt idx="112">
                  <c:v>8615.5</c:v>
                </c:pt>
                <c:pt idx="113">
                  <c:v>9161</c:v>
                </c:pt>
                <c:pt idx="114">
                  <c:v>9163.5</c:v>
                </c:pt>
                <c:pt idx="115">
                  <c:v>9168</c:v>
                </c:pt>
                <c:pt idx="116">
                  <c:v>9180</c:v>
                </c:pt>
                <c:pt idx="117">
                  <c:v>9189.5</c:v>
                </c:pt>
                <c:pt idx="118">
                  <c:v>9191.5</c:v>
                </c:pt>
                <c:pt idx="119">
                  <c:v>9194</c:v>
                </c:pt>
                <c:pt idx="120">
                  <c:v>9229.5</c:v>
                </c:pt>
                <c:pt idx="121">
                  <c:v>9232</c:v>
                </c:pt>
                <c:pt idx="122">
                  <c:v>9236.5</c:v>
                </c:pt>
                <c:pt idx="123">
                  <c:v>9239</c:v>
                </c:pt>
                <c:pt idx="124">
                  <c:v>9241</c:v>
                </c:pt>
                <c:pt idx="125">
                  <c:v>9241.5</c:v>
                </c:pt>
                <c:pt idx="126">
                  <c:v>9243.5</c:v>
                </c:pt>
                <c:pt idx="127">
                  <c:v>9248</c:v>
                </c:pt>
                <c:pt idx="128">
                  <c:v>9248.5</c:v>
                </c:pt>
                <c:pt idx="129">
                  <c:v>9250.5</c:v>
                </c:pt>
                <c:pt idx="130">
                  <c:v>9250.5</c:v>
                </c:pt>
                <c:pt idx="131">
                  <c:v>9253.5</c:v>
                </c:pt>
                <c:pt idx="132">
                  <c:v>9257.5</c:v>
                </c:pt>
                <c:pt idx="133">
                  <c:v>9260</c:v>
                </c:pt>
                <c:pt idx="134">
                  <c:v>9262.5</c:v>
                </c:pt>
                <c:pt idx="135">
                  <c:v>9264.5</c:v>
                </c:pt>
                <c:pt idx="136">
                  <c:v>9267</c:v>
                </c:pt>
                <c:pt idx="137">
                  <c:v>9281</c:v>
                </c:pt>
                <c:pt idx="138">
                  <c:v>9283.5</c:v>
                </c:pt>
                <c:pt idx="139">
                  <c:v>9288</c:v>
                </c:pt>
                <c:pt idx="140">
                  <c:v>9288.5</c:v>
                </c:pt>
                <c:pt idx="141">
                  <c:v>9290.5</c:v>
                </c:pt>
                <c:pt idx="142">
                  <c:v>9295.5</c:v>
                </c:pt>
                <c:pt idx="143">
                  <c:v>9307</c:v>
                </c:pt>
                <c:pt idx="144">
                  <c:v>9394</c:v>
                </c:pt>
                <c:pt idx="145">
                  <c:v>9417.5</c:v>
                </c:pt>
                <c:pt idx="146">
                  <c:v>9420</c:v>
                </c:pt>
                <c:pt idx="147">
                  <c:v>9422.5</c:v>
                </c:pt>
                <c:pt idx="148">
                  <c:v>9427</c:v>
                </c:pt>
                <c:pt idx="149">
                  <c:v>9429.5</c:v>
                </c:pt>
                <c:pt idx="150">
                  <c:v>9434</c:v>
                </c:pt>
                <c:pt idx="151">
                  <c:v>9436.5</c:v>
                </c:pt>
                <c:pt idx="152">
                  <c:v>9439</c:v>
                </c:pt>
                <c:pt idx="153">
                  <c:v>9443.5</c:v>
                </c:pt>
                <c:pt idx="154">
                  <c:v>9446</c:v>
                </c:pt>
                <c:pt idx="155">
                  <c:v>9453</c:v>
                </c:pt>
                <c:pt idx="156">
                  <c:v>10097.5</c:v>
                </c:pt>
                <c:pt idx="157">
                  <c:v>10137.5</c:v>
                </c:pt>
                <c:pt idx="158">
                  <c:v>10140</c:v>
                </c:pt>
                <c:pt idx="159">
                  <c:v>10147</c:v>
                </c:pt>
                <c:pt idx="160">
                  <c:v>10154</c:v>
                </c:pt>
                <c:pt idx="161">
                  <c:v>10156.5</c:v>
                </c:pt>
                <c:pt idx="162">
                  <c:v>10163.5</c:v>
                </c:pt>
                <c:pt idx="163">
                  <c:v>10220</c:v>
                </c:pt>
                <c:pt idx="164">
                  <c:v>10224.5</c:v>
                </c:pt>
                <c:pt idx="165">
                  <c:v>10257.5</c:v>
                </c:pt>
                <c:pt idx="166">
                  <c:v>10260</c:v>
                </c:pt>
                <c:pt idx="167">
                  <c:v>10264.5</c:v>
                </c:pt>
                <c:pt idx="168">
                  <c:v>10267</c:v>
                </c:pt>
                <c:pt idx="169">
                  <c:v>10274</c:v>
                </c:pt>
                <c:pt idx="170">
                  <c:v>10276.5</c:v>
                </c:pt>
                <c:pt idx="171">
                  <c:v>10281</c:v>
                </c:pt>
                <c:pt idx="172">
                  <c:v>10290.5</c:v>
                </c:pt>
                <c:pt idx="173">
                  <c:v>10296</c:v>
                </c:pt>
                <c:pt idx="174">
                  <c:v>10297.5</c:v>
                </c:pt>
                <c:pt idx="175">
                  <c:v>10864.5</c:v>
                </c:pt>
                <c:pt idx="176">
                  <c:v>10895</c:v>
                </c:pt>
                <c:pt idx="177">
                  <c:v>10897.5</c:v>
                </c:pt>
                <c:pt idx="178">
                  <c:v>10907</c:v>
                </c:pt>
                <c:pt idx="179">
                  <c:v>10909.5</c:v>
                </c:pt>
                <c:pt idx="180">
                  <c:v>10911.5</c:v>
                </c:pt>
                <c:pt idx="181">
                  <c:v>10914</c:v>
                </c:pt>
                <c:pt idx="182">
                  <c:v>10916.5</c:v>
                </c:pt>
                <c:pt idx="183">
                  <c:v>10918.5</c:v>
                </c:pt>
                <c:pt idx="184">
                  <c:v>10921</c:v>
                </c:pt>
                <c:pt idx="185">
                  <c:v>10923.5</c:v>
                </c:pt>
                <c:pt idx="186">
                  <c:v>10926</c:v>
                </c:pt>
                <c:pt idx="187">
                  <c:v>10928</c:v>
                </c:pt>
                <c:pt idx="188">
                  <c:v>10930.5</c:v>
                </c:pt>
                <c:pt idx="189">
                  <c:v>10933</c:v>
                </c:pt>
                <c:pt idx="190">
                  <c:v>10935.5</c:v>
                </c:pt>
                <c:pt idx="191">
                  <c:v>10937.5</c:v>
                </c:pt>
                <c:pt idx="192">
                  <c:v>10966</c:v>
                </c:pt>
                <c:pt idx="193">
                  <c:v>10968</c:v>
                </c:pt>
                <c:pt idx="194">
                  <c:v>10968.5</c:v>
                </c:pt>
                <c:pt idx="195">
                  <c:v>10970.5</c:v>
                </c:pt>
                <c:pt idx="196">
                  <c:v>10975</c:v>
                </c:pt>
                <c:pt idx="197">
                  <c:v>10975.5</c:v>
                </c:pt>
                <c:pt idx="198">
                  <c:v>10980</c:v>
                </c:pt>
                <c:pt idx="199">
                  <c:v>10982.5</c:v>
                </c:pt>
                <c:pt idx="200">
                  <c:v>10987</c:v>
                </c:pt>
                <c:pt idx="201">
                  <c:v>10989.5</c:v>
                </c:pt>
                <c:pt idx="202">
                  <c:v>10992</c:v>
                </c:pt>
                <c:pt idx="203">
                  <c:v>10996.5</c:v>
                </c:pt>
                <c:pt idx="204">
                  <c:v>10998.5</c:v>
                </c:pt>
                <c:pt idx="205">
                  <c:v>10999</c:v>
                </c:pt>
                <c:pt idx="206">
                  <c:v>11001</c:v>
                </c:pt>
                <c:pt idx="207">
                  <c:v>11031.5</c:v>
                </c:pt>
                <c:pt idx="208">
                  <c:v>11032</c:v>
                </c:pt>
                <c:pt idx="209">
                  <c:v>11034</c:v>
                </c:pt>
                <c:pt idx="210">
                  <c:v>11039</c:v>
                </c:pt>
                <c:pt idx="211">
                  <c:v>11053</c:v>
                </c:pt>
                <c:pt idx="212">
                  <c:v>11083.5</c:v>
                </c:pt>
                <c:pt idx="213">
                  <c:v>11086</c:v>
                </c:pt>
                <c:pt idx="214">
                  <c:v>11090.5</c:v>
                </c:pt>
                <c:pt idx="215">
                  <c:v>11095.5</c:v>
                </c:pt>
                <c:pt idx="216">
                  <c:v>11100</c:v>
                </c:pt>
                <c:pt idx="217">
                  <c:v>11104.5</c:v>
                </c:pt>
                <c:pt idx="218">
                  <c:v>11111.5</c:v>
                </c:pt>
                <c:pt idx="219">
                  <c:v>11112</c:v>
                </c:pt>
                <c:pt idx="220">
                  <c:v>11114</c:v>
                </c:pt>
                <c:pt idx="221">
                  <c:v>11116.5</c:v>
                </c:pt>
                <c:pt idx="222">
                  <c:v>11121</c:v>
                </c:pt>
                <c:pt idx="223">
                  <c:v>11126</c:v>
                </c:pt>
                <c:pt idx="224">
                  <c:v>11128</c:v>
                </c:pt>
                <c:pt idx="225">
                  <c:v>11128.5</c:v>
                </c:pt>
                <c:pt idx="226">
                  <c:v>11130.5</c:v>
                </c:pt>
                <c:pt idx="227">
                  <c:v>11180</c:v>
                </c:pt>
                <c:pt idx="228">
                  <c:v>11187</c:v>
                </c:pt>
                <c:pt idx="229">
                  <c:v>11192</c:v>
                </c:pt>
                <c:pt idx="230">
                  <c:v>12774.5</c:v>
                </c:pt>
                <c:pt idx="231">
                  <c:v>17279</c:v>
                </c:pt>
                <c:pt idx="232">
                  <c:v>17839</c:v>
                </c:pt>
                <c:pt idx="233">
                  <c:v>18027</c:v>
                </c:pt>
                <c:pt idx="234">
                  <c:v>18050.5</c:v>
                </c:pt>
                <c:pt idx="235">
                  <c:v>18156.5</c:v>
                </c:pt>
                <c:pt idx="236">
                  <c:v>18695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-7.4457729826423916E-2</c:v>
                </c:pt>
                <c:pt idx="1">
                  <c:v>-7.4478701528430141E-2</c:v>
                </c:pt>
                <c:pt idx="2">
                  <c:v>-7.4480640089119796E-2</c:v>
                </c:pt>
                <c:pt idx="3">
                  <c:v>-7.4480933810436412E-2</c:v>
                </c:pt>
                <c:pt idx="4">
                  <c:v>-7.4585146133570979E-2</c:v>
                </c:pt>
                <c:pt idx="5">
                  <c:v>-7.4668093033382704E-2</c:v>
                </c:pt>
                <c:pt idx="6">
                  <c:v>-7.4988542989808352E-2</c:v>
                </c:pt>
                <c:pt idx="7">
                  <c:v>-7.5289254873757538E-2</c:v>
                </c:pt>
                <c:pt idx="8">
                  <c:v>-7.5596957325042138E-2</c:v>
                </c:pt>
                <c:pt idx="9">
                  <c:v>-7.5600012026734928E-2</c:v>
                </c:pt>
                <c:pt idx="10">
                  <c:v>-7.567021142140562E-2</c:v>
                </c:pt>
                <c:pt idx="11">
                  <c:v>-7.5670563886985551E-2</c:v>
                </c:pt>
                <c:pt idx="12">
                  <c:v>-7.5671621283725371E-2</c:v>
                </c:pt>
                <c:pt idx="13">
                  <c:v>-7.5672737424728492E-2</c:v>
                </c:pt>
                <c:pt idx="14">
                  <c:v>-7.5675557149367995E-2</c:v>
                </c:pt>
                <c:pt idx="15">
                  <c:v>-7.5676320824791185E-2</c:v>
                </c:pt>
                <c:pt idx="16">
                  <c:v>-7.5679081805167359E-2</c:v>
                </c:pt>
                <c:pt idx="17">
                  <c:v>-7.5679610503537262E-2</c:v>
                </c:pt>
                <c:pt idx="18">
                  <c:v>-7.5681020365857013E-2</c:v>
                </c:pt>
                <c:pt idx="19">
                  <c:v>-7.5682665205230037E-2</c:v>
                </c:pt>
                <c:pt idx="20">
                  <c:v>-7.5683781346233173E-2</c:v>
                </c:pt>
                <c:pt idx="21">
                  <c:v>-7.5684897487236308E-2</c:v>
                </c:pt>
                <c:pt idx="22">
                  <c:v>-7.5686483582346017E-2</c:v>
                </c:pt>
                <c:pt idx="23">
                  <c:v>-7.5687364746295865E-2</c:v>
                </c:pt>
                <c:pt idx="24">
                  <c:v>-7.5687658467612481E-2</c:v>
                </c:pt>
                <c:pt idx="25">
                  <c:v>-7.5687893444665769E-2</c:v>
                </c:pt>
                <c:pt idx="26">
                  <c:v>-7.5689832005355423E-2</c:v>
                </c:pt>
                <c:pt idx="27">
                  <c:v>-7.5690654425041942E-2</c:v>
                </c:pt>
                <c:pt idx="28">
                  <c:v>-7.5691770566045077E-2</c:v>
                </c:pt>
                <c:pt idx="29">
                  <c:v>-7.5692064287361679E-2</c:v>
                </c:pt>
                <c:pt idx="30">
                  <c:v>-7.5692358008678295E-2</c:v>
                </c:pt>
                <c:pt idx="31">
                  <c:v>-7.5695118989054469E-2</c:v>
                </c:pt>
                <c:pt idx="32">
                  <c:v>-7.5697057549744123E-2</c:v>
                </c:pt>
                <c:pt idx="33">
                  <c:v>-7.5697292526797411E-2</c:v>
                </c:pt>
                <c:pt idx="34">
                  <c:v>-7.5697879969430643E-2</c:v>
                </c:pt>
                <c:pt idx="35">
                  <c:v>-7.5699231087487065E-2</c:v>
                </c:pt>
                <c:pt idx="36">
                  <c:v>-7.5699524808803681E-2</c:v>
                </c:pt>
                <c:pt idx="37">
                  <c:v>-7.5769724203474373E-2</c:v>
                </c:pt>
                <c:pt idx="38">
                  <c:v>-7.5770840344477508E-2</c:v>
                </c:pt>
                <c:pt idx="39">
                  <c:v>-7.577113406579411E-2</c:v>
                </c:pt>
                <c:pt idx="40">
                  <c:v>-7.5772485183850533E-2</c:v>
                </c:pt>
                <c:pt idx="41">
                  <c:v>-7.5772778905167149E-2</c:v>
                </c:pt>
                <c:pt idx="42">
                  <c:v>-7.5773072626483765E-2</c:v>
                </c:pt>
                <c:pt idx="43">
                  <c:v>-7.5773601324853668E-2</c:v>
                </c:pt>
                <c:pt idx="44">
                  <c:v>-7.5773895046170284E-2</c:v>
                </c:pt>
                <c:pt idx="45">
                  <c:v>-7.5775539885543322E-2</c:v>
                </c:pt>
                <c:pt idx="46">
                  <c:v>-7.5775833606859938E-2</c:v>
                </c:pt>
                <c:pt idx="47">
                  <c:v>-7.5777478446232976E-2</c:v>
                </c:pt>
                <c:pt idx="48">
                  <c:v>-7.5778888308552714E-2</c:v>
                </c:pt>
                <c:pt idx="49">
                  <c:v>-7.5779123285606015E-2</c:v>
                </c:pt>
                <c:pt idx="50">
                  <c:v>-7.5779417006922617E-2</c:v>
                </c:pt>
                <c:pt idx="51">
                  <c:v>-7.5779710728239233E-2</c:v>
                </c:pt>
                <c:pt idx="52">
                  <c:v>-7.5781061846295655E-2</c:v>
                </c:pt>
                <c:pt idx="53">
                  <c:v>-7.5782471708615406E-2</c:v>
                </c:pt>
                <c:pt idx="54">
                  <c:v>-7.5782706685668694E-2</c:v>
                </c:pt>
                <c:pt idx="55">
                  <c:v>-7.578300040698531E-2</c:v>
                </c:pt>
                <c:pt idx="56">
                  <c:v>-7.5783294128301926E-2</c:v>
                </c:pt>
                <c:pt idx="57">
                  <c:v>-7.578523268899158E-2</c:v>
                </c:pt>
                <c:pt idx="58">
                  <c:v>-7.5785526410308196E-2</c:v>
                </c:pt>
                <c:pt idx="59">
                  <c:v>-7.5785761387361483E-2</c:v>
                </c:pt>
                <c:pt idx="60">
                  <c:v>-7.5786055108678099E-2</c:v>
                </c:pt>
                <c:pt idx="61">
                  <c:v>-7.5786348829994715E-2</c:v>
                </c:pt>
                <c:pt idx="62">
                  <c:v>-7.5786583807048002E-2</c:v>
                </c:pt>
                <c:pt idx="63">
                  <c:v>-7.5789344787424176E-2</c:v>
                </c:pt>
                <c:pt idx="64">
                  <c:v>-7.5795454190809741E-2</c:v>
                </c:pt>
                <c:pt idx="65">
                  <c:v>-7.5795747912126343E-2</c:v>
                </c:pt>
                <c:pt idx="66">
                  <c:v>-7.5795982889179644E-2</c:v>
                </c:pt>
                <c:pt idx="67">
                  <c:v>-7.5796570331812863E-2</c:v>
                </c:pt>
                <c:pt idx="68">
                  <c:v>-7.5797392751499382E-2</c:v>
                </c:pt>
                <c:pt idx="69">
                  <c:v>-7.5797686472815998E-2</c:v>
                </c:pt>
                <c:pt idx="70">
                  <c:v>-7.5797921449869299E-2</c:v>
                </c:pt>
                <c:pt idx="71">
                  <c:v>-7.5798508892502517E-2</c:v>
                </c:pt>
                <c:pt idx="72">
                  <c:v>-7.579903759087242E-2</c:v>
                </c:pt>
                <c:pt idx="73">
                  <c:v>-7.5799331312189036E-2</c:v>
                </c:pt>
                <c:pt idx="74">
                  <c:v>-7.580209229256521E-2</c:v>
                </c:pt>
                <c:pt idx="75">
                  <c:v>-7.5802386013881826E-2</c:v>
                </c:pt>
                <c:pt idx="76">
                  <c:v>-7.5871762988865998E-2</c:v>
                </c:pt>
                <c:pt idx="77">
                  <c:v>-7.5871997965919286E-2</c:v>
                </c:pt>
                <c:pt idx="78">
                  <c:v>-7.587616880861521E-2</c:v>
                </c:pt>
                <c:pt idx="79">
                  <c:v>-7.5876462529931812E-2</c:v>
                </c:pt>
                <c:pt idx="80">
                  <c:v>-7.5876697506985114E-2</c:v>
                </c:pt>
                <c:pt idx="81">
                  <c:v>-7.5877284949618332E-2</c:v>
                </c:pt>
                <c:pt idx="82">
                  <c:v>-7.587734369388166E-2</c:v>
                </c:pt>
                <c:pt idx="83">
                  <c:v>-7.5878401090621467E-2</c:v>
                </c:pt>
                <c:pt idx="84">
                  <c:v>-7.5878636067674754E-2</c:v>
                </c:pt>
                <c:pt idx="85">
                  <c:v>-7.5879223510307986E-2</c:v>
                </c:pt>
                <c:pt idx="86">
                  <c:v>-7.5879458487361273E-2</c:v>
                </c:pt>
                <c:pt idx="87">
                  <c:v>-7.5879517231624602E-2</c:v>
                </c:pt>
                <c:pt idx="88">
                  <c:v>-7.5879752208677889E-2</c:v>
                </c:pt>
                <c:pt idx="89">
                  <c:v>-7.5880339651311121E-2</c:v>
                </c:pt>
                <c:pt idx="90">
                  <c:v>-7.5880574628364408E-2</c:v>
                </c:pt>
                <c:pt idx="91">
                  <c:v>-7.588116207099764E-2</c:v>
                </c:pt>
                <c:pt idx="92">
                  <c:v>-7.5881690769367544E-2</c:v>
                </c:pt>
                <c:pt idx="93">
                  <c:v>-7.5885274169430236E-2</c:v>
                </c:pt>
                <c:pt idx="94">
                  <c:v>-7.5885567890746852E-2</c:v>
                </c:pt>
                <c:pt idx="95">
                  <c:v>-7.5888622592439628E-2</c:v>
                </c:pt>
                <c:pt idx="96">
                  <c:v>-7.5888857569492915E-2</c:v>
                </c:pt>
                <c:pt idx="97">
                  <c:v>-7.5891383572815801E-2</c:v>
                </c:pt>
                <c:pt idx="98">
                  <c:v>-7.5891442317079116E-2</c:v>
                </c:pt>
                <c:pt idx="99">
                  <c:v>-7.5891677294132417E-2</c:v>
                </c:pt>
                <c:pt idx="100">
                  <c:v>-7.5892205992502321E-2</c:v>
                </c:pt>
                <c:pt idx="101">
                  <c:v>-7.5892734690872224E-2</c:v>
                </c:pt>
                <c:pt idx="102">
                  <c:v>-7.5894144553191961E-2</c:v>
                </c:pt>
                <c:pt idx="103">
                  <c:v>-7.5894438274508577E-2</c:v>
                </c:pt>
                <c:pt idx="104">
                  <c:v>-7.589496697287848E-2</c:v>
                </c:pt>
                <c:pt idx="105">
                  <c:v>-7.5895495671248397E-2</c:v>
                </c:pt>
                <c:pt idx="106">
                  <c:v>-7.5896611812251519E-2</c:v>
                </c:pt>
                <c:pt idx="107">
                  <c:v>-7.5896905533568135E-2</c:v>
                </c:pt>
                <c:pt idx="108">
                  <c:v>-7.5897199254884751E-2</c:v>
                </c:pt>
                <c:pt idx="109">
                  <c:v>-7.5897434231938038E-2</c:v>
                </c:pt>
                <c:pt idx="110">
                  <c:v>-7.5898844094257789E-2</c:v>
                </c:pt>
                <c:pt idx="111">
                  <c:v>-7.5903543635323603E-2</c:v>
                </c:pt>
                <c:pt idx="112">
                  <c:v>-7.5903837356640219E-2</c:v>
                </c:pt>
                <c:pt idx="113">
                  <c:v>-7.5967927347925346E-2</c:v>
                </c:pt>
                <c:pt idx="114">
                  <c:v>-7.5968221069241962E-2</c:v>
                </c:pt>
                <c:pt idx="115">
                  <c:v>-7.5968749767611865E-2</c:v>
                </c:pt>
                <c:pt idx="116">
                  <c:v>-7.5970159629931616E-2</c:v>
                </c:pt>
                <c:pt idx="117">
                  <c:v>-7.5971275770934751E-2</c:v>
                </c:pt>
                <c:pt idx="118">
                  <c:v>-7.5971510747988039E-2</c:v>
                </c:pt>
                <c:pt idx="119">
                  <c:v>-7.5971804469304655E-2</c:v>
                </c:pt>
                <c:pt idx="120">
                  <c:v>-7.5975975312000565E-2</c:v>
                </c:pt>
                <c:pt idx="121">
                  <c:v>-7.5976269033317181E-2</c:v>
                </c:pt>
                <c:pt idx="122">
                  <c:v>-7.5976797731687085E-2</c:v>
                </c:pt>
                <c:pt idx="123">
                  <c:v>-7.5977091453003701E-2</c:v>
                </c:pt>
                <c:pt idx="124">
                  <c:v>-7.5977326430056988E-2</c:v>
                </c:pt>
                <c:pt idx="125">
                  <c:v>-7.5977385174320317E-2</c:v>
                </c:pt>
                <c:pt idx="126">
                  <c:v>-7.5977620151373604E-2</c:v>
                </c:pt>
                <c:pt idx="127">
                  <c:v>-7.5978148849743507E-2</c:v>
                </c:pt>
                <c:pt idx="128">
                  <c:v>-7.5978207594006836E-2</c:v>
                </c:pt>
                <c:pt idx="129">
                  <c:v>-7.5978442571060123E-2</c:v>
                </c:pt>
                <c:pt idx="130">
                  <c:v>-7.5978442571060123E-2</c:v>
                </c:pt>
                <c:pt idx="131">
                  <c:v>-7.5978795036640054E-2</c:v>
                </c:pt>
                <c:pt idx="132">
                  <c:v>-7.5979264990746642E-2</c:v>
                </c:pt>
                <c:pt idx="133">
                  <c:v>-7.5979558712063258E-2</c:v>
                </c:pt>
                <c:pt idx="134">
                  <c:v>-7.5979852433379874E-2</c:v>
                </c:pt>
                <c:pt idx="135">
                  <c:v>-7.5980087410433161E-2</c:v>
                </c:pt>
                <c:pt idx="136">
                  <c:v>-7.5980381131749777E-2</c:v>
                </c:pt>
                <c:pt idx="137">
                  <c:v>-7.5982025971122816E-2</c:v>
                </c:pt>
                <c:pt idx="138">
                  <c:v>-7.5982319692439432E-2</c:v>
                </c:pt>
                <c:pt idx="139">
                  <c:v>-7.5982848390809335E-2</c:v>
                </c:pt>
                <c:pt idx="140">
                  <c:v>-7.598290713507265E-2</c:v>
                </c:pt>
                <c:pt idx="141">
                  <c:v>-7.5983142112125951E-2</c:v>
                </c:pt>
                <c:pt idx="142">
                  <c:v>-7.5983729554759169E-2</c:v>
                </c:pt>
                <c:pt idx="143">
                  <c:v>-7.5985080672815591E-2</c:v>
                </c:pt>
                <c:pt idx="144">
                  <c:v>-7.5995302174633753E-2</c:v>
                </c:pt>
                <c:pt idx="145">
                  <c:v>-7.5998063155009926E-2</c:v>
                </c:pt>
                <c:pt idx="146">
                  <c:v>-7.5998356876326542E-2</c:v>
                </c:pt>
                <c:pt idx="147">
                  <c:v>-7.5998650597643158E-2</c:v>
                </c:pt>
                <c:pt idx="148">
                  <c:v>-7.5999179296013061E-2</c:v>
                </c:pt>
                <c:pt idx="149">
                  <c:v>-7.5999473017329677E-2</c:v>
                </c:pt>
                <c:pt idx="150">
                  <c:v>-7.6000001715699581E-2</c:v>
                </c:pt>
                <c:pt idx="151">
                  <c:v>-7.6000295437016196E-2</c:v>
                </c:pt>
                <c:pt idx="152">
                  <c:v>-7.6000589158332799E-2</c:v>
                </c:pt>
                <c:pt idx="153">
                  <c:v>-7.6001117856702702E-2</c:v>
                </c:pt>
                <c:pt idx="154">
                  <c:v>-7.6001411578019318E-2</c:v>
                </c:pt>
                <c:pt idx="155">
                  <c:v>-7.6002233997705837E-2</c:v>
                </c:pt>
                <c:pt idx="156">
                  <c:v>-7.6077955353128876E-2</c:v>
                </c:pt>
                <c:pt idx="157">
                  <c:v>-7.608265489419469E-2</c:v>
                </c:pt>
                <c:pt idx="158">
                  <c:v>-7.6082948615511306E-2</c:v>
                </c:pt>
                <c:pt idx="159">
                  <c:v>-7.6083771035197825E-2</c:v>
                </c:pt>
                <c:pt idx="160">
                  <c:v>-7.6084593454884344E-2</c:v>
                </c:pt>
                <c:pt idx="161">
                  <c:v>-7.608488717620096E-2</c:v>
                </c:pt>
                <c:pt idx="162">
                  <c:v>-7.608570959588748E-2</c:v>
                </c:pt>
                <c:pt idx="163">
                  <c:v>-7.6092347697642948E-2</c:v>
                </c:pt>
                <c:pt idx="164">
                  <c:v>-7.6092876396012851E-2</c:v>
                </c:pt>
                <c:pt idx="165">
                  <c:v>-7.609675351739216E-2</c:v>
                </c:pt>
                <c:pt idx="166">
                  <c:v>-7.6097047238708776E-2</c:v>
                </c:pt>
                <c:pt idx="167">
                  <c:v>-7.6097575937078679E-2</c:v>
                </c:pt>
                <c:pt idx="168">
                  <c:v>-7.6097869658395295E-2</c:v>
                </c:pt>
                <c:pt idx="169">
                  <c:v>-7.60986920780818E-2</c:v>
                </c:pt>
                <c:pt idx="170">
                  <c:v>-7.6098985799398416E-2</c:v>
                </c:pt>
                <c:pt idx="171">
                  <c:v>-7.609951449776832E-2</c:v>
                </c:pt>
                <c:pt idx="172">
                  <c:v>-7.6100630638771455E-2</c:v>
                </c:pt>
                <c:pt idx="173">
                  <c:v>-7.6101276825668002E-2</c:v>
                </c:pt>
                <c:pt idx="174">
                  <c:v>-7.6101453058457974E-2</c:v>
                </c:pt>
                <c:pt idx="175">
                  <c:v>-7.6168069053065987E-2</c:v>
                </c:pt>
                <c:pt idx="176">
                  <c:v>-7.6171652453128666E-2</c:v>
                </c:pt>
                <c:pt idx="177">
                  <c:v>-7.6171946174445282E-2</c:v>
                </c:pt>
                <c:pt idx="178">
                  <c:v>-7.6173062315448417E-2</c:v>
                </c:pt>
                <c:pt idx="179">
                  <c:v>-7.6173356036765033E-2</c:v>
                </c:pt>
                <c:pt idx="180">
                  <c:v>-7.617359101381832E-2</c:v>
                </c:pt>
                <c:pt idx="181">
                  <c:v>-7.6173884735134936E-2</c:v>
                </c:pt>
                <c:pt idx="182">
                  <c:v>-7.6174178456451552E-2</c:v>
                </c:pt>
                <c:pt idx="183">
                  <c:v>-7.617441343350484E-2</c:v>
                </c:pt>
                <c:pt idx="184">
                  <c:v>-7.6174707154821455E-2</c:v>
                </c:pt>
                <c:pt idx="185">
                  <c:v>-7.6175000876138071E-2</c:v>
                </c:pt>
                <c:pt idx="186">
                  <c:v>-7.6175294597454687E-2</c:v>
                </c:pt>
                <c:pt idx="187">
                  <c:v>-7.6175529574507975E-2</c:v>
                </c:pt>
                <c:pt idx="188">
                  <c:v>-7.6175823295824591E-2</c:v>
                </c:pt>
                <c:pt idx="189">
                  <c:v>-7.6176117017141207E-2</c:v>
                </c:pt>
                <c:pt idx="190">
                  <c:v>-7.6176410738457809E-2</c:v>
                </c:pt>
                <c:pt idx="191">
                  <c:v>-7.617664571551111E-2</c:v>
                </c:pt>
                <c:pt idx="192">
                  <c:v>-7.6179994138520502E-2</c:v>
                </c:pt>
                <c:pt idx="193">
                  <c:v>-7.6180229115573789E-2</c:v>
                </c:pt>
                <c:pt idx="194">
                  <c:v>-7.6180287859837117E-2</c:v>
                </c:pt>
                <c:pt idx="195">
                  <c:v>-7.6180522836890405E-2</c:v>
                </c:pt>
                <c:pt idx="196">
                  <c:v>-7.6181051535260308E-2</c:v>
                </c:pt>
                <c:pt idx="197">
                  <c:v>-7.6181110279523637E-2</c:v>
                </c:pt>
                <c:pt idx="198">
                  <c:v>-7.618163897789354E-2</c:v>
                </c:pt>
                <c:pt idx="199">
                  <c:v>-7.6181932699210156E-2</c:v>
                </c:pt>
                <c:pt idx="200">
                  <c:v>-7.6182461397580059E-2</c:v>
                </c:pt>
                <c:pt idx="201">
                  <c:v>-7.6182755118896675E-2</c:v>
                </c:pt>
                <c:pt idx="202">
                  <c:v>-7.6183048840213291E-2</c:v>
                </c:pt>
                <c:pt idx="203">
                  <c:v>-7.6183577538583194E-2</c:v>
                </c:pt>
                <c:pt idx="204">
                  <c:v>-7.6183812515636481E-2</c:v>
                </c:pt>
                <c:pt idx="205">
                  <c:v>-7.618387125989981E-2</c:v>
                </c:pt>
                <c:pt idx="206">
                  <c:v>-7.6184106236953097E-2</c:v>
                </c:pt>
                <c:pt idx="207">
                  <c:v>-7.618768963701579E-2</c:v>
                </c:pt>
                <c:pt idx="208">
                  <c:v>-7.6187748381279105E-2</c:v>
                </c:pt>
                <c:pt idx="209">
                  <c:v>-7.6187983358332392E-2</c:v>
                </c:pt>
                <c:pt idx="210">
                  <c:v>-7.6188570800965624E-2</c:v>
                </c:pt>
                <c:pt idx="211">
                  <c:v>-7.6190215640338663E-2</c:v>
                </c:pt>
                <c:pt idx="212">
                  <c:v>-7.6193799040401355E-2</c:v>
                </c:pt>
                <c:pt idx="213">
                  <c:v>-7.6194092761717958E-2</c:v>
                </c:pt>
                <c:pt idx="214">
                  <c:v>-7.6194621460087875E-2</c:v>
                </c:pt>
                <c:pt idx="215">
                  <c:v>-7.6195208902721093E-2</c:v>
                </c:pt>
                <c:pt idx="216">
                  <c:v>-7.6195737601090996E-2</c:v>
                </c:pt>
                <c:pt idx="217">
                  <c:v>-7.6196266299460913E-2</c:v>
                </c:pt>
                <c:pt idx="218">
                  <c:v>-7.6197088719147418E-2</c:v>
                </c:pt>
                <c:pt idx="219">
                  <c:v>-7.6197147463410747E-2</c:v>
                </c:pt>
                <c:pt idx="220">
                  <c:v>-7.6197382440464034E-2</c:v>
                </c:pt>
                <c:pt idx="221">
                  <c:v>-7.619767616178065E-2</c:v>
                </c:pt>
                <c:pt idx="222">
                  <c:v>-7.6198204860150553E-2</c:v>
                </c:pt>
                <c:pt idx="223">
                  <c:v>-7.6198792302783785E-2</c:v>
                </c:pt>
                <c:pt idx="224">
                  <c:v>-7.6199027279837073E-2</c:v>
                </c:pt>
                <c:pt idx="225">
                  <c:v>-7.6199086024100401E-2</c:v>
                </c:pt>
                <c:pt idx="226">
                  <c:v>-7.6199321001153689E-2</c:v>
                </c:pt>
                <c:pt idx="227">
                  <c:v>-7.6205136683222638E-2</c:v>
                </c:pt>
                <c:pt idx="228">
                  <c:v>-7.6205959102909157E-2</c:v>
                </c:pt>
                <c:pt idx="229">
                  <c:v>-7.6206546545542389E-2</c:v>
                </c:pt>
                <c:pt idx="230">
                  <c:v>-7.6392472138958917E-2</c:v>
                </c:pt>
                <c:pt idx="231">
                  <c:v>-7.6921699207233629E-2</c:v>
                </c:pt>
                <c:pt idx="232">
                  <c:v>-7.6987492782155123E-2</c:v>
                </c:pt>
                <c:pt idx="233">
                  <c:v>-7.700958062516447E-2</c:v>
                </c:pt>
                <c:pt idx="234">
                  <c:v>-7.7012341605540643E-2</c:v>
                </c:pt>
                <c:pt idx="235">
                  <c:v>-7.7024795389365075E-2</c:v>
                </c:pt>
                <c:pt idx="236">
                  <c:v>-7.7088062960963682E-2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D0-49ED-A0F5-D71231DB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06816"/>
        <c:axId val="1"/>
      </c:scatterChart>
      <c:valAx>
        <c:axId val="87980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0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9883B-543F-3424-107E-26BA7AA59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102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8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18" TargetMode="External"/><Relationship Id="rId1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7" activePane="bottomRight" state="frozen"/>
      <selection pane="topRight" activeCell="O1" sqref="O1"/>
      <selection pane="bottomLeft" activeCell="A23" sqref="A23"/>
      <selection pane="bottomRight" activeCell="W17" sqref="W1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7" customFormat="1" ht="20.25" x14ac:dyDescent="0.2">
      <c r="A1" s="66" t="s">
        <v>32</v>
      </c>
    </row>
    <row r="2" spans="1:6" s="37" customFormat="1" ht="12.95" customHeight="1" x14ac:dyDescent="0.2">
      <c r="A2" s="37" t="s">
        <v>23</v>
      </c>
      <c r="B2" s="37" t="s">
        <v>42</v>
      </c>
      <c r="C2" s="38" t="s">
        <v>40</v>
      </c>
      <c r="D2" s="38"/>
    </row>
    <row r="3" spans="1:6" s="37" customFormat="1" ht="12.95" customHeight="1" thickBot="1" x14ac:dyDescent="0.25"/>
    <row r="4" spans="1:6" s="37" customFormat="1" ht="12.95" customHeight="1" thickTop="1" thickBot="1" x14ac:dyDescent="0.25">
      <c r="A4" s="39" t="s">
        <v>0</v>
      </c>
      <c r="C4" s="40" t="s">
        <v>38</v>
      </c>
      <c r="D4" s="41" t="s">
        <v>38</v>
      </c>
    </row>
    <row r="5" spans="1:6" s="37" customFormat="1" ht="12.95" customHeight="1" thickTop="1" x14ac:dyDescent="0.2">
      <c r="A5" s="42" t="s">
        <v>27</v>
      </c>
      <c r="C5" s="43">
        <v>-9.5</v>
      </c>
      <c r="D5" s="37" t="s">
        <v>28</v>
      </c>
    </row>
    <row r="6" spans="1:6" s="37" customFormat="1" ht="12.95" customHeight="1" x14ac:dyDescent="0.2">
      <c r="A6" s="39" t="s">
        <v>1</v>
      </c>
      <c r="E6" s="83" t="s">
        <v>39</v>
      </c>
    </row>
    <row r="7" spans="1:6" s="37" customFormat="1" ht="12.95" customHeight="1" x14ac:dyDescent="0.2">
      <c r="A7" s="37" t="s">
        <v>2</v>
      </c>
      <c r="C7" s="37">
        <v>51946.95</v>
      </c>
      <c r="D7" s="44" t="s">
        <v>150</v>
      </c>
      <c r="E7" s="84">
        <v>50381.657099999997</v>
      </c>
    </row>
    <row r="8" spans="1:6" s="37" customFormat="1" ht="12.95" customHeight="1" x14ac:dyDescent="0.2">
      <c r="A8" s="37" t="s">
        <v>3</v>
      </c>
      <c r="C8" s="37">
        <v>0.42383729999999997</v>
      </c>
      <c r="D8" s="44" t="s">
        <v>150</v>
      </c>
      <c r="E8" s="85">
        <v>0.42383537039958002</v>
      </c>
    </row>
    <row r="9" spans="1:6" s="37" customFormat="1" ht="12.95" customHeight="1" x14ac:dyDescent="0.2">
      <c r="A9" s="45" t="s">
        <v>31</v>
      </c>
      <c r="B9" s="46">
        <v>21</v>
      </c>
      <c r="C9" s="47" t="str">
        <f>"F"&amp;B9</f>
        <v>F21</v>
      </c>
      <c r="D9" s="48" t="str">
        <f>"G"&amp;B9</f>
        <v>G21</v>
      </c>
    </row>
    <row r="10" spans="1:6" s="37" customFormat="1" ht="12.95" customHeight="1" thickBot="1" x14ac:dyDescent="0.25">
      <c r="C10" s="49" t="s">
        <v>19</v>
      </c>
      <c r="D10" s="49" t="s">
        <v>20</v>
      </c>
    </row>
    <row r="11" spans="1:6" s="37" customFormat="1" ht="12.95" customHeight="1" x14ac:dyDescent="0.2">
      <c r="A11" s="37" t="s">
        <v>15</v>
      </c>
      <c r="C11" s="48">
        <f ca="1">INTERCEPT(INDIRECT($D$9):G992,INDIRECT($C$9):F992)</f>
        <v>-7.48916149553258E-2</v>
      </c>
      <c r="D11" s="38"/>
    </row>
    <row r="12" spans="1:6" s="37" customFormat="1" ht="12.95" customHeight="1" x14ac:dyDescent="0.2">
      <c r="A12" s="37" t="s">
        <v>16</v>
      </c>
      <c r="C12" s="48">
        <f ca="1">SLOPE(INDIRECT($D$9):G992,INDIRECT($C$9):F992)</f>
        <v>-1.1748852664551367E-7</v>
      </c>
      <c r="D12" s="38"/>
      <c r="E12" s="77" t="s">
        <v>146</v>
      </c>
      <c r="F12" s="78" t="s">
        <v>149</v>
      </c>
    </row>
    <row r="13" spans="1:6" s="37" customFormat="1" ht="12.95" customHeight="1" x14ac:dyDescent="0.2">
      <c r="A13" s="37" t="s">
        <v>18</v>
      </c>
      <c r="C13" s="38" t="s">
        <v>13</v>
      </c>
      <c r="E13" s="75" t="s">
        <v>43</v>
      </c>
      <c r="F13" s="79">
        <v>1</v>
      </c>
    </row>
    <row r="14" spans="1:6" s="37" customFormat="1" ht="12.95" customHeight="1" x14ac:dyDescent="0.2">
      <c r="E14" s="75" t="s">
        <v>29</v>
      </c>
      <c r="F14" s="80">
        <f ca="1">NOW()+15018.5+$C$5/24</f>
        <v>60601.74426712963</v>
      </c>
    </row>
    <row r="15" spans="1:6" s="37" customFormat="1" ht="12.95" customHeight="1" x14ac:dyDescent="0.2">
      <c r="A15" s="50" t="s">
        <v>17</v>
      </c>
      <c r="C15" s="51">
        <f ca="1">(C7+C11)+(C8+C12)*INT(MAX(F21:F3533))</f>
        <v>59870.511235437036</v>
      </c>
      <c r="E15" s="75" t="s">
        <v>44</v>
      </c>
      <c r="F15" s="80">
        <f ca="1">ROUND(2*($F$14-$C$7)/$C$8,0)/2+$F$13</f>
        <v>20421</v>
      </c>
    </row>
    <row r="16" spans="1:6" s="37" customFormat="1" ht="12.95" customHeight="1" x14ac:dyDescent="0.2">
      <c r="A16" s="39" t="s">
        <v>4</v>
      </c>
      <c r="C16" s="52">
        <f ca="1">+C8+C12</f>
        <v>0.42383718251147334</v>
      </c>
      <c r="E16" s="75" t="s">
        <v>30</v>
      </c>
      <c r="F16" s="80">
        <f ca="1">ROUND(2*($F$14-$C$15)/$C$16,0)/2+$F$13</f>
        <v>1726.5</v>
      </c>
    </row>
    <row r="17" spans="1:17" s="37" customFormat="1" ht="12.95" customHeight="1" thickBot="1" x14ac:dyDescent="0.25">
      <c r="A17" s="44" t="s">
        <v>26</v>
      </c>
      <c r="C17" s="37">
        <f>COUNT(C21:C2191)</f>
        <v>237</v>
      </c>
      <c r="E17" s="75" t="s">
        <v>147</v>
      </c>
      <c r="F17" s="81">
        <f ca="1">+$C$15+$C$16*$F$16-15018.5-$C$5/24</f>
        <v>45584.161964376428</v>
      </c>
    </row>
    <row r="18" spans="1:17" s="37" customFormat="1" ht="12.95" customHeight="1" thickTop="1" thickBot="1" x14ac:dyDescent="0.25">
      <c r="A18" s="39" t="s">
        <v>5</v>
      </c>
      <c r="C18" s="53">
        <f ca="1">+C15</f>
        <v>59870.511235437036</v>
      </c>
      <c r="D18" s="74">
        <f ca="1">+C16</f>
        <v>0.42383718251147334</v>
      </c>
      <c r="E18" s="76" t="s">
        <v>148</v>
      </c>
      <c r="F18" s="82">
        <f ca="1">+($C$15+$C$16*$F$16)-($C$16/2)-15018.5-$C$5/24</f>
        <v>45583.950045785175</v>
      </c>
    </row>
    <row r="19" spans="1:17" s="37" customFormat="1" ht="12.95" customHeight="1" thickTop="1" x14ac:dyDescent="0.2">
      <c r="E19" s="44"/>
      <c r="F19" s="54"/>
    </row>
    <row r="20" spans="1:17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12</v>
      </c>
      <c r="E20" s="49" t="s">
        <v>9</v>
      </c>
      <c r="F20" s="49" t="s">
        <v>10</v>
      </c>
      <c r="G20" s="49" t="s">
        <v>11</v>
      </c>
      <c r="H20" s="55" t="s">
        <v>57</v>
      </c>
      <c r="I20" s="55" t="s">
        <v>60</v>
      </c>
      <c r="J20" s="55" t="s">
        <v>54</v>
      </c>
      <c r="K20" s="55" t="s">
        <v>52</v>
      </c>
      <c r="L20" s="55" t="s">
        <v>151</v>
      </c>
      <c r="M20" s="55" t="s">
        <v>24</v>
      </c>
      <c r="N20" s="55" t="s">
        <v>25</v>
      </c>
      <c r="O20" s="55" t="s">
        <v>22</v>
      </c>
      <c r="P20" s="56" t="s">
        <v>21</v>
      </c>
      <c r="Q20" s="49" t="s">
        <v>14</v>
      </c>
    </row>
    <row r="21" spans="1:17" s="37" customFormat="1" ht="12.95" customHeight="1" x14ac:dyDescent="0.2">
      <c r="A21" s="45" t="s">
        <v>41</v>
      </c>
      <c r="B21" s="57"/>
      <c r="C21" s="58">
        <v>50381.657099999997</v>
      </c>
      <c r="D21" s="58">
        <v>3.7000000000000002E-3</v>
      </c>
      <c r="E21" s="59">
        <f>+(C21-C$7)/C$8</f>
        <v>-3693.1456952939266</v>
      </c>
      <c r="F21" s="59">
        <f>ROUND(2*E21,0)/2</f>
        <v>-3693</v>
      </c>
      <c r="G21" s="59">
        <f>+C21-(C$7+F21*C$8)</f>
        <v>-6.1751100001856685E-2</v>
      </c>
      <c r="H21" s="59"/>
      <c r="I21" s="59"/>
      <c r="J21" s="59">
        <f>+G21</f>
        <v>-6.1751100001856685E-2</v>
      </c>
      <c r="L21" s="59"/>
      <c r="M21" s="59"/>
      <c r="N21" s="59"/>
      <c r="O21" s="59">
        <f ca="1">+C$11+C$12*$F21</f>
        <v>-7.4457729826423916E-2</v>
      </c>
      <c r="P21" s="59"/>
      <c r="Q21" s="60">
        <f>+C21-15018.5</f>
        <v>35363.157099999997</v>
      </c>
    </row>
    <row r="22" spans="1:17" s="37" customFormat="1" ht="12.95" customHeight="1" x14ac:dyDescent="0.2">
      <c r="A22" s="61" t="s">
        <v>41</v>
      </c>
      <c r="B22" s="61"/>
      <c r="C22" s="62">
        <v>50457.305699999997</v>
      </c>
      <c r="D22" s="62">
        <v>3.0999999999999999E-3</v>
      </c>
      <c r="E22" s="61">
        <f>+(C22-C$7)/C$8</f>
        <v>-3514.6606964512089</v>
      </c>
      <c r="F22" s="59">
        <f>ROUND(2*E22,0)/2</f>
        <v>-3514.5</v>
      </c>
      <c r="G22" s="59">
        <f>+C22-(C$7+F22*C$8)</f>
        <v>-6.8109150000964291E-2</v>
      </c>
      <c r="H22" s="59"/>
      <c r="I22" s="59"/>
      <c r="J22" s="59">
        <f>+G22</f>
        <v>-6.8109150000964291E-2</v>
      </c>
      <c r="L22" s="59"/>
      <c r="M22" s="59"/>
      <c r="N22" s="59"/>
      <c r="O22" s="59">
        <f ca="1">+C$11+C$12*$F22</f>
        <v>-7.4478701528430141E-2</v>
      </c>
      <c r="P22" s="59"/>
      <c r="Q22" s="60">
        <f>+C22-15018.5</f>
        <v>35438.805699999997</v>
      </c>
    </row>
    <row r="23" spans="1:17" s="37" customFormat="1" ht="12.95" customHeight="1" x14ac:dyDescent="0.2">
      <c r="A23" s="61" t="s">
        <v>33</v>
      </c>
      <c r="B23" s="10" t="s">
        <v>34</v>
      </c>
      <c r="C23" s="9">
        <v>50464.302300000003</v>
      </c>
      <c r="D23" s="9">
        <v>1.1000000000000001E-3</v>
      </c>
      <c r="E23" s="61">
        <f>+(C23-C$7)/C$8</f>
        <v>-3498.1529468972981</v>
      </c>
      <c r="F23" s="59">
        <f>ROUND(2*E23,0)/2</f>
        <v>-3498</v>
      </c>
      <c r="G23" s="59">
        <f>+C23-(C$7+F23*C$8)</f>
        <v>-6.4824599990970455E-2</v>
      </c>
      <c r="H23" s="59"/>
      <c r="I23" s="59"/>
      <c r="J23" s="59">
        <f>+G23</f>
        <v>-6.4824599990970455E-2</v>
      </c>
      <c r="L23" s="59"/>
      <c r="M23" s="59"/>
      <c r="N23" s="59"/>
      <c r="O23" s="59">
        <f ca="1">+C$11+C$12*$F23</f>
        <v>-7.4480640089119796E-2</v>
      </c>
      <c r="P23" s="59"/>
      <c r="Q23" s="60">
        <f>+C23-15018.5</f>
        <v>35445.802300000003</v>
      </c>
    </row>
    <row r="24" spans="1:17" s="37" customFormat="1" ht="12.95" customHeight="1" x14ac:dyDescent="0.2">
      <c r="A24" s="9" t="s">
        <v>41</v>
      </c>
      <c r="B24" s="10" t="s">
        <v>34</v>
      </c>
      <c r="C24" s="9">
        <v>50465.359100000001</v>
      </c>
      <c r="D24" s="9">
        <v>2.9999999999999997E-4</v>
      </c>
      <c r="E24" s="61">
        <f>+(C24-C$7)/C$8</f>
        <v>-3495.6595372799793</v>
      </c>
      <c r="F24" s="59">
        <f>ROUND(2*E24,0)/2</f>
        <v>-3495.5</v>
      </c>
      <c r="G24" s="59">
        <f>+C24-(C$7+F24*C$8)</f>
        <v>-6.7617849992529955E-2</v>
      </c>
      <c r="H24" s="59"/>
      <c r="I24" s="59"/>
      <c r="J24" s="59">
        <f>+G24</f>
        <v>-6.7617849992529955E-2</v>
      </c>
      <c r="L24" s="59"/>
      <c r="M24" s="59"/>
      <c r="N24" s="59"/>
      <c r="O24" s="59">
        <f ca="1">+C$11+C$12*$F24</f>
        <v>-7.4480933810436412E-2</v>
      </c>
      <c r="P24" s="59"/>
      <c r="Q24" s="60">
        <f>+C24-15018.5</f>
        <v>35446.859100000001</v>
      </c>
    </row>
    <row r="25" spans="1:17" s="37" customFormat="1" ht="12.95" customHeight="1" x14ac:dyDescent="0.2">
      <c r="A25" s="9" t="s">
        <v>33</v>
      </c>
      <c r="B25" s="10" t="s">
        <v>34</v>
      </c>
      <c r="C25" s="9">
        <v>50841.296600000001</v>
      </c>
      <c r="D25" s="9">
        <v>1.4E-3</v>
      </c>
      <c r="E25" s="61">
        <f>+(C25-C$7)/C$8</f>
        <v>-2608.6741303797371</v>
      </c>
      <c r="F25" s="59">
        <f>ROUND(2*E25,0)/2</f>
        <v>-2608.5</v>
      </c>
      <c r="G25" s="59">
        <f>+C25-(C$7+F25*C$8)</f>
        <v>-7.3802949998935219E-2</v>
      </c>
      <c r="H25" s="59"/>
      <c r="I25" s="59"/>
      <c r="J25" s="59">
        <f>+G25</f>
        <v>-7.3802949998935219E-2</v>
      </c>
      <c r="L25" s="59"/>
      <c r="M25" s="59"/>
      <c r="N25" s="59"/>
      <c r="O25" s="59">
        <f ca="1">+C$11+C$12*$F25</f>
        <v>-7.4585146133570979E-2</v>
      </c>
      <c r="P25" s="59"/>
      <c r="Q25" s="60">
        <f>+C25-15018.5</f>
        <v>35822.796600000001</v>
      </c>
    </row>
    <row r="26" spans="1:17" s="37" customFormat="1" ht="12.95" customHeight="1" x14ac:dyDescent="0.2">
      <c r="A26" s="9" t="s">
        <v>33</v>
      </c>
      <c r="B26" s="10" t="s">
        <v>34</v>
      </c>
      <c r="C26" s="9">
        <v>51140.5268</v>
      </c>
      <c r="D26" s="9">
        <v>6.9999999999999999E-4</v>
      </c>
      <c r="E26" s="61">
        <f>+(C26-C$7)/C$8</f>
        <v>-1902.6716147918021</v>
      </c>
      <c r="F26" s="59">
        <f>ROUND(2*E26,0)/2</f>
        <v>-1902.5</v>
      </c>
      <c r="G26" s="59">
        <f>+C26-(C$7+F26*C$8)</f>
        <v>-7.2736750000331085E-2</v>
      </c>
      <c r="H26" s="59"/>
      <c r="I26" s="59"/>
      <c r="J26" s="59">
        <f>+G26</f>
        <v>-7.2736750000331085E-2</v>
      </c>
      <c r="L26" s="59"/>
      <c r="M26" s="59"/>
      <c r="N26" s="59"/>
      <c r="O26" s="59">
        <f ca="1">+C$11+C$12*$F26</f>
        <v>-7.4668093033382704E-2</v>
      </c>
      <c r="P26" s="59"/>
      <c r="Q26" s="60">
        <f>+C26-15018.5</f>
        <v>36122.0268</v>
      </c>
    </row>
    <row r="27" spans="1:17" s="37" customFormat="1" ht="12.95" customHeight="1" x14ac:dyDescent="0.2">
      <c r="A27" s="63" t="s">
        <v>93</v>
      </c>
      <c r="B27" s="64" t="s">
        <v>37</v>
      </c>
      <c r="C27" s="65">
        <v>52296.542000000001</v>
      </c>
      <c r="D27" s="9"/>
      <c r="E27" s="61">
        <f>+(C27-C$7)/C$8</f>
        <v>824.82594146386884</v>
      </c>
      <c r="F27" s="59">
        <f>ROUND(2*E27,0)/2</f>
        <v>825</v>
      </c>
      <c r="G27" s="59">
        <f>+C27-(C$7+F27*C$8)</f>
        <v>-7.3772499992628582E-2</v>
      </c>
      <c r="I27" s="59"/>
      <c r="K27" s="59">
        <f>+G27</f>
        <v>-7.3772499992628582E-2</v>
      </c>
      <c r="L27" s="59"/>
      <c r="M27" s="59"/>
      <c r="N27" s="59"/>
      <c r="O27" s="59">
        <f ca="1">+C$11+C$12*$F27</f>
        <v>-7.4988542989808352E-2</v>
      </c>
      <c r="P27" s="59"/>
      <c r="Q27" s="60">
        <f>+C27-15018.5</f>
        <v>37278.042000000001</v>
      </c>
    </row>
    <row r="28" spans="1:17" s="37" customFormat="1" ht="12.95" customHeight="1" x14ac:dyDescent="0.2">
      <c r="A28" s="61" t="s">
        <v>35</v>
      </c>
      <c r="B28" s="10" t="s">
        <v>34</v>
      </c>
      <c r="C28" s="9">
        <v>53381.358999999997</v>
      </c>
      <c r="D28" s="9">
        <v>5.0000000000000001E-3</v>
      </c>
      <c r="E28" s="61">
        <f>+(C28-C$7)/C$8</f>
        <v>3384.3387545173578</v>
      </c>
      <c r="F28" s="59">
        <f>ROUND(2*E28,0)/2</f>
        <v>3384.5</v>
      </c>
      <c r="G28" s="59">
        <f>+C28-(C$7+F28*C$8)</f>
        <v>-6.8341849997523241E-2</v>
      </c>
      <c r="H28" s="59"/>
      <c r="I28" s="59"/>
      <c r="J28" s="59"/>
      <c r="K28" s="59">
        <f>+G28</f>
        <v>-6.8341849997523241E-2</v>
      </c>
      <c r="L28" s="59"/>
      <c r="M28" s="59"/>
      <c r="N28" s="59"/>
      <c r="O28" s="59">
        <f ca="1">+C$11+C$12*$F28</f>
        <v>-7.5289254873757538E-2</v>
      </c>
      <c r="P28" s="59"/>
      <c r="Q28" s="60">
        <f>+C28-15018.5</f>
        <v>38362.858999999997</v>
      </c>
    </row>
    <row r="29" spans="1:17" x14ac:dyDescent="0.2">
      <c r="A29" s="70" t="s">
        <v>145</v>
      </c>
      <c r="B29" s="71" t="s">
        <v>34</v>
      </c>
      <c r="C29" s="72">
        <v>54491.374100000132</v>
      </c>
      <c r="D29" s="73">
        <v>4.0000000000000002E-4</v>
      </c>
      <c r="E29" s="6">
        <f>+(C29-C$7)/C$8</f>
        <v>6003.3038621191081</v>
      </c>
      <c r="F29" s="4">
        <f>ROUND(2*E29,0)/2</f>
        <v>6003.5</v>
      </c>
      <c r="G29" s="4">
        <f>+C29-(C$7+F29*C$8)</f>
        <v>-8.3130549865018111E-2</v>
      </c>
      <c r="I29" s="4"/>
      <c r="J29" s="4"/>
      <c r="L29" s="4">
        <f>+G29</f>
        <v>-8.3130549865018111E-2</v>
      </c>
      <c r="M29" s="4"/>
      <c r="N29" s="4"/>
      <c r="O29" s="4">
        <f ca="1">+C$11+C$12*$F29</f>
        <v>-7.5596957325042138E-2</v>
      </c>
      <c r="P29" s="4"/>
      <c r="Q29" s="5">
        <f>+C29-15018.5</f>
        <v>39472.874100000132</v>
      </c>
    </row>
    <row r="30" spans="1:17" x14ac:dyDescent="0.2">
      <c r="A30" s="70" t="s">
        <v>145</v>
      </c>
      <c r="B30" s="71" t="s">
        <v>34</v>
      </c>
      <c r="C30" s="72">
        <v>54502.392800000031</v>
      </c>
      <c r="D30" s="73">
        <v>4.0000000000000002E-4</v>
      </c>
      <c r="E30" s="6">
        <f>+(C30-C$7)/C$8</f>
        <v>6029.301338037104</v>
      </c>
      <c r="F30" s="4">
        <f>ROUND(2*E30,0)/2</f>
        <v>6029.5</v>
      </c>
      <c r="G30" s="4">
        <f>+C30-(C$7+F30*C$8)</f>
        <v>-8.4200349963793997E-2</v>
      </c>
      <c r="I30" s="4"/>
      <c r="J30" s="4"/>
      <c r="L30" s="4">
        <f>+G30</f>
        <v>-8.4200349963793997E-2</v>
      </c>
      <c r="M30" s="4"/>
      <c r="N30" s="4"/>
      <c r="O30" s="4">
        <f ca="1">+C$11+C$12*$F30</f>
        <v>-7.5600012026734928E-2</v>
      </c>
      <c r="P30" s="4"/>
      <c r="Q30" s="5">
        <f>+C30-15018.5</f>
        <v>39483.892800000031</v>
      </c>
    </row>
    <row r="31" spans="1:17" x14ac:dyDescent="0.2">
      <c r="A31" s="70" t="s">
        <v>145</v>
      </c>
      <c r="B31" s="71" t="s">
        <v>37</v>
      </c>
      <c r="C31" s="72">
        <v>54755.637600000016</v>
      </c>
      <c r="D31" s="73">
        <v>8.9999999999999998E-4</v>
      </c>
      <c r="E31" s="6">
        <f>+(C31-C$7)/C$8</f>
        <v>6626.8060880909243</v>
      </c>
      <c r="F31" s="4">
        <f>ROUND(2*E31,0)/2</f>
        <v>6627</v>
      </c>
      <c r="G31" s="4">
        <f>+C31-(C$7+F31*C$8)</f>
        <v>-8.2187099978909828E-2</v>
      </c>
      <c r="I31" s="4"/>
      <c r="J31" s="4"/>
      <c r="L31" s="4">
        <f>+G31</f>
        <v>-8.2187099978909828E-2</v>
      </c>
      <c r="M31" s="4"/>
      <c r="N31" s="4"/>
      <c r="O31" s="4">
        <f ca="1">+C$11+C$12*$F31</f>
        <v>-7.567021142140562E-2</v>
      </c>
      <c r="P31" s="4"/>
      <c r="Q31" s="5">
        <f>+C31-15018.5</f>
        <v>39737.137600000016</v>
      </c>
    </row>
    <row r="32" spans="1:17" x14ac:dyDescent="0.2">
      <c r="A32" s="6" t="s">
        <v>36</v>
      </c>
      <c r="B32" s="7" t="s">
        <v>37</v>
      </c>
      <c r="C32" s="8">
        <v>54756.908100000001</v>
      </c>
      <c r="D32" s="8">
        <v>6.9999999999999999E-4</v>
      </c>
      <c r="E32" s="6">
        <f>+(C32-C$7)/C$8</f>
        <v>6629.8037006181466</v>
      </c>
      <c r="F32" s="4">
        <f>ROUND(2*E32,0)/2</f>
        <v>6630</v>
      </c>
      <c r="G32" s="4">
        <f>+C32-(C$7+F32*C$8)</f>
        <v>-8.3198999993328471E-2</v>
      </c>
      <c r="H32" s="4"/>
      <c r="I32" s="4"/>
      <c r="J32" s="4"/>
      <c r="K32" s="4">
        <f>+G32</f>
        <v>-8.3198999993328471E-2</v>
      </c>
      <c r="L32" s="4"/>
      <c r="M32" s="4"/>
      <c r="N32" s="4"/>
      <c r="O32" s="4">
        <f ca="1">+C$11+C$12*$F32</f>
        <v>-7.5670563886985551E-2</v>
      </c>
      <c r="P32" s="4"/>
      <c r="Q32" s="5">
        <f>+C32-15018.5</f>
        <v>39738.408100000001</v>
      </c>
    </row>
    <row r="33" spans="1:17" x14ac:dyDescent="0.2">
      <c r="A33" s="70" t="s">
        <v>145</v>
      </c>
      <c r="B33" s="71" t="s">
        <v>37</v>
      </c>
      <c r="C33" s="72">
        <v>54760.723699999973</v>
      </c>
      <c r="D33" s="73">
        <v>6.9999999999999999E-4</v>
      </c>
      <c r="E33" s="6">
        <f>+(C33-C$7)/C$8</f>
        <v>6638.8062117231693</v>
      </c>
      <c r="F33" s="4">
        <f>ROUND(2*E33,0)/2</f>
        <v>6639</v>
      </c>
      <c r="G33" s="4">
        <f>+C33-(C$7+F33*C$8)</f>
        <v>-8.213470002374379E-2</v>
      </c>
      <c r="I33" s="4"/>
      <c r="J33" s="4"/>
      <c r="L33" s="4">
        <f>+G33</f>
        <v>-8.213470002374379E-2</v>
      </c>
      <c r="M33" s="4"/>
      <c r="N33" s="4"/>
      <c r="O33" s="4">
        <f ca="1">+C$11+C$12*$F33</f>
        <v>-7.5671621283725371E-2</v>
      </c>
      <c r="P33" s="4"/>
      <c r="Q33" s="5">
        <f>+C33-15018.5</f>
        <v>39742.223699999973</v>
      </c>
    </row>
    <row r="34" spans="1:17" x14ac:dyDescent="0.2">
      <c r="A34" s="70" t="s">
        <v>145</v>
      </c>
      <c r="B34" s="71" t="s">
        <v>34</v>
      </c>
      <c r="C34" s="72">
        <v>54764.75139999995</v>
      </c>
      <c r="D34" s="73">
        <v>6.9999999999999999E-4</v>
      </c>
      <c r="E34" s="6">
        <f>+(C34-C$7)/C$8</f>
        <v>6648.3091507046529</v>
      </c>
      <c r="F34" s="4">
        <f>ROUND(2*E34,0)/2</f>
        <v>6648.5</v>
      </c>
      <c r="G34" s="4">
        <f>+C34-(C$7+F34*C$8)</f>
        <v>-8.0889050048426725E-2</v>
      </c>
      <c r="I34" s="4"/>
      <c r="J34" s="4"/>
      <c r="L34" s="4">
        <f>+G34</f>
        <v>-8.0889050048426725E-2</v>
      </c>
      <c r="M34" s="4"/>
      <c r="N34" s="4"/>
      <c r="O34" s="4">
        <f ca="1">+C$11+C$12*$F34</f>
        <v>-7.5672737424728492E-2</v>
      </c>
      <c r="P34" s="4"/>
      <c r="Q34" s="5">
        <f>+C34-15018.5</f>
        <v>39746.25139999995</v>
      </c>
    </row>
    <row r="35" spans="1:17" x14ac:dyDescent="0.2">
      <c r="A35" s="6" t="s">
        <v>36</v>
      </c>
      <c r="B35" s="7" t="s">
        <v>34</v>
      </c>
      <c r="C35" s="8">
        <v>54774.919000000002</v>
      </c>
      <c r="D35" s="8">
        <v>3.0000000000000001E-3</v>
      </c>
      <c r="E35" s="6">
        <f>+(C35-C$7)/C$8</f>
        <v>6672.2985447481969</v>
      </c>
      <c r="F35" s="4">
        <f>ROUND(2*E35,0)/2</f>
        <v>6672.5</v>
      </c>
      <c r="G35" s="4">
        <f>+C35-(C$7+F35*C$8)</f>
        <v>-8.5384249992785044E-2</v>
      </c>
      <c r="H35" s="4"/>
      <c r="I35" s="4"/>
      <c r="J35" s="4"/>
      <c r="K35" s="4">
        <f>+G35</f>
        <v>-8.5384249992785044E-2</v>
      </c>
      <c r="L35" s="4"/>
      <c r="M35" s="4"/>
      <c r="N35" s="4"/>
      <c r="O35" s="4">
        <f ca="1">+C$11+C$12*$F35</f>
        <v>-7.5675557149367995E-2</v>
      </c>
      <c r="P35" s="4"/>
      <c r="Q35" s="5">
        <f>+C35-15018.5</f>
        <v>39756.419000000002</v>
      </c>
    </row>
    <row r="36" spans="1:17" x14ac:dyDescent="0.2">
      <c r="A36" s="70" t="s">
        <v>145</v>
      </c>
      <c r="B36" s="71" t="s">
        <v>37</v>
      </c>
      <c r="C36" s="72">
        <v>54777.678499999922</v>
      </c>
      <c r="D36" s="73">
        <v>1.1000000000000001E-3</v>
      </c>
      <c r="E36" s="6">
        <f>+(C36-C$7)/C$8</f>
        <v>6678.8092978129225</v>
      </c>
      <c r="F36" s="4">
        <f>ROUND(2*E36,0)/2</f>
        <v>6679</v>
      </c>
      <c r="G36" s="4">
        <f>+C36-(C$7+F36*C$8)</f>
        <v>-8.0826700075704139E-2</v>
      </c>
      <c r="I36" s="4"/>
      <c r="J36" s="4"/>
      <c r="L36" s="4">
        <f>+G36</f>
        <v>-8.0826700075704139E-2</v>
      </c>
      <c r="M36" s="4"/>
      <c r="N36" s="4"/>
      <c r="O36" s="4">
        <f ca="1">+C$11+C$12*$F36</f>
        <v>-7.5676320824791185E-2</v>
      </c>
      <c r="P36" s="4"/>
      <c r="Q36" s="5">
        <f>+C36-15018.5</f>
        <v>39759.178499999922</v>
      </c>
    </row>
    <row r="37" spans="1:17" x14ac:dyDescent="0.2">
      <c r="A37" s="70" t="s">
        <v>145</v>
      </c>
      <c r="B37" s="71" t="s">
        <v>34</v>
      </c>
      <c r="C37" s="72">
        <v>54787.638199999928</v>
      </c>
      <c r="D37" s="73">
        <v>1.1000000000000001E-3</v>
      </c>
      <c r="E37" s="6">
        <f>+(C37-C$7)/C$8</f>
        <v>6702.3081734428079</v>
      </c>
      <c r="F37" s="4">
        <f>ROUND(2*E37,0)/2</f>
        <v>6702.5</v>
      </c>
      <c r="G37" s="4">
        <f>+C37-(C$7+F37*C$8)</f>
        <v>-8.1303250066412147E-2</v>
      </c>
      <c r="I37" s="4"/>
      <c r="J37" s="4"/>
      <c r="L37" s="4">
        <f>+G37</f>
        <v>-8.1303250066412147E-2</v>
      </c>
      <c r="M37" s="4"/>
      <c r="N37" s="4"/>
      <c r="O37" s="4">
        <f ca="1">+C$11+C$12*$F37</f>
        <v>-7.5679081805167359E-2</v>
      </c>
      <c r="P37" s="4"/>
      <c r="Q37" s="5">
        <f>+C37-15018.5</f>
        <v>39769.138199999928</v>
      </c>
    </row>
    <row r="38" spans="1:17" x14ac:dyDescent="0.2">
      <c r="A38" s="70" t="s">
        <v>145</v>
      </c>
      <c r="B38" s="71" t="s">
        <v>37</v>
      </c>
      <c r="C38" s="72">
        <v>54789.548200000077</v>
      </c>
      <c r="D38" s="73">
        <v>1.1000000000000001E-3</v>
      </c>
      <c r="E38" s="6">
        <f>+(C38-C$7)/C$8</f>
        <v>6706.8146196667458</v>
      </c>
      <c r="F38" s="4">
        <f>ROUND(2*E38,0)/2</f>
        <v>6707</v>
      </c>
      <c r="G38" s="4">
        <f>+C38-(C$7+F38*C$8)</f>
        <v>-7.8571099918917753E-2</v>
      </c>
      <c r="I38" s="4"/>
      <c r="J38" s="4"/>
      <c r="L38" s="4">
        <f>+G38</f>
        <v>-7.8571099918917753E-2</v>
      </c>
      <c r="M38" s="4"/>
      <c r="N38" s="4"/>
      <c r="O38" s="4">
        <f ca="1">+C$11+C$12*$F38</f>
        <v>-7.5679610503537262E-2</v>
      </c>
      <c r="P38" s="4"/>
      <c r="Q38" s="5">
        <f>+C38-15018.5</f>
        <v>39771.048200000077</v>
      </c>
    </row>
    <row r="39" spans="1:17" x14ac:dyDescent="0.2">
      <c r="A39" s="70" t="s">
        <v>145</v>
      </c>
      <c r="B39" s="71" t="s">
        <v>37</v>
      </c>
      <c r="C39" s="72">
        <v>54794.632400000002</v>
      </c>
      <c r="D39" s="73">
        <v>8.0000000000000004E-4</v>
      </c>
      <c r="E39" s="6">
        <f>+(C39-C$7)/C$8</f>
        <v>6718.8102604466512</v>
      </c>
      <c r="F39" s="4">
        <f>ROUND(2*E39,0)/2</f>
        <v>6719</v>
      </c>
      <c r="G39" s="4">
        <f>+C39-(C$7+F39*C$8)</f>
        <v>-8.0418699995789211E-2</v>
      </c>
      <c r="I39" s="4"/>
      <c r="J39" s="4"/>
      <c r="L39" s="4">
        <f>+G39</f>
        <v>-8.0418699995789211E-2</v>
      </c>
      <c r="M39" s="4"/>
      <c r="N39" s="4"/>
      <c r="O39" s="4">
        <f ca="1">+C$11+C$12*$F39</f>
        <v>-7.5681020365857013E-2</v>
      </c>
      <c r="P39" s="4"/>
      <c r="Q39" s="5">
        <f>+C39-15018.5</f>
        <v>39776.132400000002</v>
      </c>
    </row>
    <row r="40" spans="1:17" x14ac:dyDescent="0.2">
      <c r="A40" s="70" t="s">
        <v>145</v>
      </c>
      <c r="B40" s="71" t="s">
        <v>37</v>
      </c>
      <c r="C40" s="72">
        <v>54800.568200000096</v>
      </c>
      <c r="D40" s="73">
        <v>1.1999999999999999E-3</v>
      </c>
      <c r="E40" s="6">
        <f>+(C40-C$7)/C$8</f>
        <v>6732.8151627997331</v>
      </c>
      <c r="F40" s="4">
        <f>ROUND(2*E40,0)/2</f>
        <v>6733</v>
      </c>
      <c r="G40" s="4">
        <f>+C40-(C$7+F40*C$8)</f>
        <v>-7.8340899897739291E-2</v>
      </c>
      <c r="I40" s="4"/>
      <c r="J40" s="4"/>
      <c r="L40" s="4">
        <f>+G40</f>
        <v>-7.8340899897739291E-2</v>
      </c>
      <c r="M40" s="4"/>
      <c r="N40" s="4"/>
      <c r="O40" s="4">
        <f ca="1">+C$11+C$12*$F40</f>
        <v>-7.5682665205230037E-2</v>
      </c>
      <c r="P40" s="4"/>
      <c r="Q40" s="5">
        <f>+C40-15018.5</f>
        <v>39782.068200000096</v>
      </c>
    </row>
    <row r="41" spans="1:17" x14ac:dyDescent="0.2">
      <c r="A41" s="70" t="s">
        <v>145</v>
      </c>
      <c r="B41" s="71" t="s">
        <v>34</v>
      </c>
      <c r="C41" s="72">
        <v>54804.593499999959</v>
      </c>
      <c r="D41" s="73">
        <v>8.9999999999999998E-4</v>
      </c>
      <c r="E41" s="6">
        <f>+(C41-C$7)/C$8</f>
        <v>6742.3124392307191</v>
      </c>
      <c r="F41" s="4">
        <f>ROUND(2*E41,0)/2</f>
        <v>6742.5</v>
      </c>
      <c r="G41" s="4">
        <f>+C41-(C$7+F41*C$8)</f>
        <v>-7.949525003641611E-2</v>
      </c>
      <c r="I41" s="4"/>
      <c r="J41" s="4"/>
      <c r="L41" s="4">
        <f>+G41</f>
        <v>-7.949525003641611E-2</v>
      </c>
      <c r="M41" s="4"/>
      <c r="N41" s="4"/>
      <c r="O41" s="4">
        <f ca="1">+C$11+C$12*$F41</f>
        <v>-7.5683781346233173E-2</v>
      </c>
      <c r="P41" s="4"/>
      <c r="Q41" s="5">
        <f>+C41-15018.5</f>
        <v>39786.093499999959</v>
      </c>
    </row>
    <row r="42" spans="1:17" x14ac:dyDescent="0.2">
      <c r="A42" s="70" t="s">
        <v>145</v>
      </c>
      <c r="B42" s="71" t="s">
        <v>37</v>
      </c>
      <c r="C42" s="72">
        <v>54808.620099999942</v>
      </c>
      <c r="D42" s="73">
        <v>1.1000000000000001E-3</v>
      </c>
      <c r="E42" s="6">
        <f>+(C42-C$7)/C$8</f>
        <v>6751.8127828766956</v>
      </c>
      <c r="F42" s="4">
        <f>ROUND(2*E42,0)/2</f>
        <v>6752</v>
      </c>
      <c r="G42" s="4">
        <f>+C42-(C$7+F42*C$8)</f>
        <v>-7.9349600055138581E-2</v>
      </c>
      <c r="I42" s="4"/>
      <c r="J42" s="4"/>
      <c r="L42" s="4">
        <f>+G42</f>
        <v>-7.9349600055138581E-2</v>
      </c>
      <c r="M42" s="4"/>
      <c r="N42" s="4"/>
      <c r="O42" s="4">
        <f ca="1">+C$11+C$12*$F42</f>
        <v>-7.5684897487236308E-2</v>
      </c>
      <c r="P42" s="4"/>
      <c r="Q42" s="5">
        <f>+C42-15018.5</f>
        <v>39790.120099999942</v>
      </c>
    </row>
    <row r="43" spans="1:17" x14ac:dyDescent="0.2">
      <c r="A43" s="26" t="s">
        <v>114</v>
      </c>
      <c r="B43" s="28" t="s">
        <v>34</v>
      </c>
      <c r="C43" s="27">
        <v>54814.340100000001</v>
      </c>
      <c r="D43" s="8"/>
      <c r="E43" s="6">
        <f>+(C43-C$7)/C$8</f>
        <v>6765.3085275883086</v>
      </c>
      <c r="F43" s="4">
        <f>ROUND(2*E43,0)/2</f>
        <v>6765.5</v>
      </c>
      <c r="G43" s="4">
        <f>+C43-(C$7+F43*C$8)</f>
        <v>-8.1153149993042462E-2</v>
      </c>
      <c r="I43" s="4"/>
      <c r="K43" s="4">
        <f>+G43</f>
        <v>-8.1153149993042462E-2</v>
      </c>
      <c r="L43" s="4"/>
      <c r="M43" s="4"/>
      <c r="N43" s="4"/>
      <c r="O43" s="4">
        <f ca="1">+C$11+C$12*$F43</f>
        <v>-7.5686483582346017E-2</v>
      </c>
      <c r="P43" s="4"/>
      <c r="Q43" s="5">
        <f>+C43-15018.5</f>
        <v>39795.840100000001</v>
      </c>
    </row>
    <row r="44" spans="1:17" x14ac:dyDescent="0.2">
      <c r="A44" s="70" t="s">
        <v>145</v>
      </c>
      <c r="B44" s="71" t="s">
        <v>37</v>
      </c>
      <c r="C44" s="72">
        <v>54817.520500000101</v>
      </c>
      <c r="D44" s="73">
        <v>1.4E-3</v>
      </c>
      <c r="E44" s="6">
        <f>+(C44-C$7)/C$8</f>
        <v>6772.8123503997967</v>
      </c>
      <c r="F44" s="4">
        <f>ROUND(2*E44,0)/2</f>
        <v>6773</v>
      </c>
      <c r="G44" s="4">
        <f>+C44-(C$7+F44*C$8)</f>
        <v>-7.9532899893820286E-2</v>
      </c>
      <c r="I44" s="4"/>
      <c r="J44" s="4"/>
      <c r="L44" s="4">
        <f>+G44</f>
        <v>-7.9532899893820286E-2</v>
      </c>
      <c r="M44" s="4"/>
      <c r="N44" s="4"/>
      <c r="O44" s="4">
        <f ca="1">+C$11+C$12*$F44</f>
        <v>-7.5687364746295865E-2</v>
      </c>
      <c r="P44" s="4"/>
      <c r="Q44" s="5">
        <f>+C44-15018.5</f>
        <v>39799.020500000101</v>
      </c>
    </row>
    <row r="45" spans="1:17" x14ac:dyDescent="0.2">
      <c r="A45" s="70" t="s">
        <v>145</v>
      </c>
      <c r="B45" s="71" t="s">
        <v>34</v>
      </c>
      <c r="C45" s="72">
        <v>54818.580099999905</v>
      </c>
      <c r="D45" s="73">
        <v>1.2999999999999999E-3</v>
      </c>
      <c r="E45" s="6">
        <f>+(C45-C$7)/C$8</f>
        <v>6775.3123663252563</v>
      </c>
      <c r="F45" s="4">
        <f>ROUND(2*E45,0)/2</f>
        <v>6775.5</v>
      </c>
      <c r="G45" s="4">
        <f>+C45-(C$7+F45*C$8)</f>
        <v>-7.9526150089805014E-2</v>
      </c>
      <c r="I45" s="4"/>
      <c r="J45" s="4"/>
      <c r="L45" s="4">
        <f>+G45</f>
        <v>-7.9526150089805014E-2</v>
      </c>
      <c r="M45" s="4"/>
      <c r="N45" s="4"/>
      <c r="O45" s="4">
        <f ca="1">+C$11+C$12*$F45</f>
        <v>-7.5687658467612481E-2</v>
      </c>
      <c r="P45" s="4"/>
      <c r="Q45" s="5">
        <f>+C45-15018.5</f>
        <v>39800.080099999905</v>
      </c>
    </row>
    <row r="46" spans="1:17" x14ac:dyDescent="0.2">
      <c r="A46" s="70" t="s">
        <v>145</v>
      </c>
      <c r="B46" s="71" t="s">
        <v>34</v>
      </c>
      <c r="C46" s="72">
        <v>54819.430000000168</v>
      </c>
      <c r="D46" s="73">
        <v>8.0000000000000004E-4</v>
      </c>
      <c r="E46" s="6">
        <f>+(C46-C$7)/C$8</f>
        <v>6777.3176169255767</v>
      </c>
      <c r="F46" s="4">
        <f>ROUND(2*E46,0)/2</f>
        <v>6777.5</v>
      </c>
      <c r="G46" s="4">
        <f>+C46-(C$7+F46*C$8)</f>
        <v>-7.7300749828282278E-2</v>
      </c>
      <c r="I46" s="4"/>
      <c r="J46" s="4"/>
      <c r="L46" s="4">
        <f>+G46</f>
        <v>-7.7300749828282278E-2</v>
      </c>
      <c r="M46" s="4"/>
      <c r="N46" s="4"/>
      <c r="O46" s="4">
        <f ca="1">+C$11+C$12*$F46</f>
        <v>-7.5687893444665769E-2</v>
      </c>
      <c r="P46" s="4"/>
      <c r="Q46" s="5">
        <f>+C46-15018.5</f>
        <v>39800.930000000168</v>
      </c>
    </row>
    <row r="47" spans="1:17" x14ac:dyDescent="0.2">
      <c r="A47" s="70" t="s">
        <v>145</v>
      </c>
      <c r="B47" s="71" t="s">
        <v>37</v>
      </c>
      <c r="C47" s="72">
        <v>54826.423200000077</v>
      </c>
      <c r="D47" s="73">
        <v>5.9999999999999995E-4</v>
      </c>
      <c r="E47" s="6">
        <f>+(C47-C$7)/C$8</f>
        <v>6793.817344533104</v>
      </c>
      <c r="F47" s="4">
        <f>ROUND(2*E47,0)/2</f>
        <v>6794</v>
      </c>
      <c r="G47" s="4">
        <f>+C47-(C$7+F47*C$8)</f>
        <v>-7.7416199921572115E-2</v>
      </c>
      <c r="I47" s="4"/>
      <c r="J47" s="4"/>
      <c r="L47" s="4">
        <f>+G47</f>
        <v>-7.7416199921572115E-2</v>
      </c>
      <c r="M47" s="4"/>
      <c r="N47" s="4"/>
      <c r="O47" s="4">
        <f ca="1">+C$11+C$12*$F47</f>
        <v>-7.5689832005355423E-2</v>
      </c>
      <c r="P47" s="4"/>
      <c r="Q47" s="5">
        <f>+C47-15018.5</f>
        <v>39807.923200000077</v>
      </c>
    </row>
    <row r="48" spans="1:17" x14ac:dyDescent="0.2">
      <c r="A48" s="70" t="s">
        <v>145</v>
      </c>
      <c r="B48" s="71" t="s">
        <v>37</v>
      </c>
      <c r="C48" s="72">
        <v>54829.394299999811</v>
      </c>
      <c r="D48" s="73">
        <v>1.2999999999999999E-3</v>
      </c>
      <c r="E48" s="6">
        <f>+(C48-C$7)/C$8</f>
        <v>6800.827345775876</v>
      </c>
      <c r="F48" s="4">
        <f>ROUND(2*E48,0)/2</f>
        <v>6801</v>
      </c>
      <c r="G48" s="4">
        <f>+C48-(C$7+F48*C$8)</f>
        <v>-7.3177300189854577E-2</v>
      </c>
      <c r="I48" s="4"/>
      <c r="J48" s="4"/>
      <c r="L48" s="4">
        <f>+G48</f>
        <v>-7.3177300189854577E-2</v>
      </c>
      <c r="M48" s="4"/>
      <c r="N48" s="4"/>
      <c r="O48" s="4">
        <f ca="1">+C$11+C$12*$F48</f>
        <v>-7.5690654425041942E-2</v>
      </c>
      <c r="P48" s="4"/>
      <c r="Q48" s="5">
        <f>+C48-15018.5</f>
        <v>39810.894299999811</v>
      </c>
    </row>
    <row r="49" spans="1:17" x14ac:dyDescent="0.2">
      <c r="A49" s="70" t="s">
        <v>145</v>
      </c>
      <c r="B49" s="71" t="s">
        <v>34</v>
      </c>
      <c r="C49" s="72">
        <v>54833.415899999905</v>
      </c>
      <c r="D49" s="73">
        <v>5.9999999999999995E-4</v>
      </c>
      <c r="E49" s="6">
        <f>+(C49-C$7)/C$8</f>
        <v>6810.3158924424733</v>
      </c>
      <c r="F49" s="4">
        <f>ROUND(2*E49,0)/2</f>
        <v>6810.5</v>
      </c>
      <c r="G49" s="4">
        <f>+C49-(C$7+F49*C$8)</f>
        <v>-7.8031650089542381E-2</v>
      </c>
      <c r="I49" s="4"/>
      <c r="J49" s="4"/>
      <c r="L49" s="4">
        <f>+G49</f>
        <v>-7.8031650089542381E-2</v>
      </c>
      <c r="M49" s="4"/>
      <c r="N49" s="4"/>
      <c r="O49" s="4">
        <f ca="1">+C$11+C$12*$F49</f>
        <v>-7.5691770566045077E-2</v>
      </c>
      <c r="P49" s="4"/>
      <c r="Q49" s="5">
        <f>+C49-15018.5</f>
        <v>39814.915899999905</v>
      </c>
    </row>
    <row r="50" spans="1:17" x14ac:dyDescent="0.2">
      <c r="A50" s="70" t="s">
        <v>145</v>
      </c>
      <c r="B50" s="71" t="s">
        <v>37</v>
      </c>
      <c r="C50" s="72">
        <v>54834.476600000169</v>
      </c>
      <c r="D50" s="73">
        <v>6.9999999999999999E-4</v>
      </c>
      <c r="E50" s="6">
        <f>+(C50-C$7)/C$8</f>
        <v>6812.8185037045396</v>
      </c>
      <c r="F50" s="4">
        <f>ROUND(2*E50,0)/2</f>
        <v>6813</v>
      </c>
      <c r="G50" s="4">
        <f>+C50-(C$7+F50*C$8)</f>
        <v>-7.6924899825826287E-2</v>
      </c>
      <c r="I50" s="4"/>
      <c r="J50" s="4"/>
      <c r="L50" s="4">
        <f>+G50</f>
        <v>-7.6924899825826287E-2</v>
      </c>
      <c r="M50" s="4"/>
      <c r="N50" s="4"/>
      <c r="O50" s="4">
        <f ca="1">+C$11+C$12*$F50</f>
        <v>-7.5692064287361679E-2</v>
      </c>
      <c r="P50" s="4"/>
      <c r="Q50" s="5">
        <f>+C50-15018.5</f>
        <v>39815.976600000169</v>
      </c>
    </row>
    <row r="51" spans="1:17" x14ac:dyDescent="0.2">
      <c r="A51" s="70" t="s">
        <v>145</v>
      </c>
      <c r="B51" s="71" t="s">
        <v>34</v>
      </c>
      <c r="C51" s="72">
        <v>54835.533600000199</v>
      </c>
      <c r="D51" s="73">
        <v>1E-3</v>
      </c>
      <c r="E51" s="6">
        <f>+(C51-C$7)/C$8</f>
        <v>6815.3123852011186</v>
      </c>
      <c r="F51" s="4">
        <f>ROUND(2*E51,0)/2</f>
        <v>6815.5</v>
      </c>
      <c r="G51" s="4">
        <f>+C51-(C$7+F51*C$8)</f>
        <v>-7.9518149796058424E-2</v>
      </c>
      <c r="I51" s="4"/>
      <c r="J51" s="4"/>
      <c r="L51" s="4">
        <f>+G51</f>
        <v>-7.9518149796058424E-2</v>
      </c>
      <c r="M51" s="4"/>
      <c r="N51" s="4"/>
      <c r="O51" s="4">
        <f ca="1">+C$11+C$12*$F51</f>
        <v>-7.5692358008678295E-2</v>
      </c>
      <c r="P51" s="4"/>
      <c r="Q51" s="5">
        <f>+C51-15018.5</f>
        <v>39817.033600000199</v>
      </c>
    </row>
    <row r="52" spans="1:17" x14ac:dyDescent="0.2">
      <c r="A52" s="70" t="s">
        <v>145</v>
      </c>
      <c r="B52" s="71" t="s">
        <v>37</v>
      </c>
      <c r="C52" s="72">
        <v>54845.49599999981</v>
      </c>
      <c r="D52" s="73">
        <v>1.6999999999999999E-3</v>
      </c>
      <c r="E52" s="6">
        <f>+(C52-C$7)/C$8</f>
        <v>6838.8176311990783</v>
      </c>
      <c r="F52" s="4">
        <f>ROUND(2*E52,0)/2</f>
        <v>6839</v>
      </c>
      <c r="G52" s="4">
        <f>+C52-(C$7+F52*C$8)</f>
        <v>-7.729470018966822E-2</v>
      </c>
      <c r="I52" s="4"/>
      <c r="J52" s="4"/>
      <c r="L52" s="4">
        <f>+G52</f>
        <v>-7.729470018966822E-2</v>
      </c>
      <c r="M52" s="4"/>
      <c r="N52" s="4"/>
      <c r="O52" s="4">
        <f ca="1">+C$11+C$12*$F52</f>
        <v>-7.5695118989054469E-2</v>
      </c>
      <c r="P52" s="4"/>
      <c r="Q52" s="5">
        <f>+C52-15018.5</f>
        <v>39826.99599999981</v>
      </c>
    </row>
    <row r="53" spans="1:17" x14ac:dyDescent="0.2">
      <c r="A53" s="70" t="s">
        <v>145</v>
      </c>
      <c r="B53" s="71" t="s">
        <v>34</v>
      </c>
      <c r="C53" s="72">
        <v>54852.490699999966</v>
      </c>
      <c r="D53" s="73">
        <v>8.0000000000000004E-4</v>
      </c>
      <c r="E53" s="6">
        <f>+(C53-C$7)/C$8</f>
        <v>6855.3208979010788</v>
      </c>
      <c r="F53" s="4">
        <f>ROUND(2*E53,0)/2</f>
        <v>6855.5</v>
      </c>
      <c r="G53" s="4">
        <f>+C53-(C$7+F53*C$8)</f>
        <v>-7.5910150029812939E-2</v>
      </c>
      <c r="I53" s="4"/>
      <c r="J53" s="4"/>
      <c r="L53" s="4">
        <f>+G53</f>
        <v>-7.5910150029812939E-2</v>
      </c>
      <c r="M53" s="4"/>
      <c r="N53" s="4"/>
      <c r="O53" s="4">
        <f ca="1">+C$11+C$12*$F53</f>
        <v>-7.5697057549744123E-2</v>
      </c>
      <c r="P53" s="4"/>
      <c r="Q53" s="5">
        <f>+C53-15018.5</f>
        <v>39833.990699999966</v>
      </c>
    </row>
    <row r="54" spans="1:17" x14ac:dyDescent="0.2">
      <c r="A54" s="70" t="s">
        <v>145</v>
      </c>
      <c r="B54" s="71" t="s">
        <v>34</v>
      </c>
      <c r="C54" s="72">
        <v>54853.341000000015</v>
      </c>
      <c r="D54" s="73">
        <v>8.0000000000000004E-4</v>
      </c>
      <c r="E54" s="6">
        <f>+(C54-C$7)/C$8</f>
        <v>6857.3270922592656</v>
      </c>
      <c r="F54" s="4">
        <f>ROUND(2*E54,0)/2</f>
        <v>6857.5</v>
      </c>
      <c r="G54" s="4">
        <f>+C54-(C$7+F54*C$8)</f>
        <v>-7.3284749982121866E-2</v>
      </c>
      <c r="I54" s="4"/>
      <c r="J54" s="4"/>
      <c r="L54" s="4">
        <f>+G54</f>
        <v>-7.3284749982121866E-2</v>
      </c>
      <c r="M54" s="4"/>
      <c r="N54" s="4"/>
      <c r="O54" s="4">
        <f ca="1">+C$11+C$12*$F54</f>
        <v>-7.5697292526797411E-2</v>
      </c>
      <c r="P54" s="4"/>
      <c r="Q54" s="5">
        <f>+C54-15018.5</f>
        <v>39834.841000000015</v>
      </c>
    </row>
    <row r="55" spans="1:17" x14ac:dyDescent="0.2">
      <c r="A55" s="70" t="s">
        <v>145</v>
      </c>
      <c r="B55" s="71" t="s">
        <v>34</v>
      </c>
      <c r="C55" s="72">
        <v>54855.458000000101</v>
      </c>
      <c r="D55" s="73">
        <v>1.1000000000000001E-3</v>
      </c>
      <c r="E55" s="6">
        <f>+(C55-C$7)/C$8</f>
        <v>6862.3219334402702</v>
      </c>
      <c r="F55" s="4">
        <f>ROUND(2*E55,0)/2</f>
        <v>6862.5</v>
      </c>
      <c r="G55" s="4">
        <f>+C55-(C$7+F55*C$8)</f>
        <v>-7.5471249896509107E-2</v>
      </c>
      <c r="I55" s="4"/>
      <c r="J55" s="4"/>
      <c r="L55" s="4">
        <f>+G55</f>
        <v>-7.5471249896509107E-2</v>
      </c>
      <c r="M55" s="4"/>
      <c r="N55" s="4"/>
      <c r="O55" s="4">
        <f ca="1">+C$11+C$12*$F55</f>
        <v>-7.5697879969430643E-2</v>
      </c>
      <c r="P55" s="4"/>
      <c r="Q55" s="5">
        <f>+C55-15018.5</f>
        <v>39836.958000000101</v>
      </c>
    </row>
    <row r="56" spans="1:17" x14ac:dyDescent="0.2">
      <c r="A56" s="9" t="s">
        <v>47</v>
      </c>
      <c r="B56" s="10" t="s">
        <v>34</v>
      </c>
      <c r="C56" s="9">
        <v>54860.331400000003</v>
      </c>
      <c r="D56" s="9">
        <v>2.9999999999999997E-4</v>
      </c>
      <c r="E56" s="6">
        <f>+(C56-C$7)/C$8</f>
        <v>6873.820213558377</v>
      </c>
      <c r="F56" s="4">
        <f>ROUND(2*E56,0)/2</f>
        <v>6874</v>
      </c>
      <c r="G56" s="4">
        <f>+C56-(C$7+F56*C$8)</f>
        <v>-7.6200199997401796E-2</v>
      </c>
      <c r="H56" s="4"/>
      <c r="I56" s="4"/>
      <c r="J56" s="4">
        <f>+G56</f>
        <v>-7.6200199997401796E-2</v>
      </c>
      <c r="L56" s="4"/>
      <c r="M56" s="4"/>
      <c r="N56" s="4"/>
      <c r="O56" s="4">
        <f ca="1">+C$11+C$12*$F56</f>
        <v>-7.5699231087487065E-2</v>
      </c>
      <c r="P56" s="4"/>
      <c r="Q56" s="5">
        <f>+C56-15018.5</f>
        <v>39841.831400000003</v>
      </c>
    </row>
    <row r="57" spans="1:17" x14ac:dyDescent="0.2">
      <c r="A57" s="70" t="s">
        <v>145</v>
      </c>
      <c r="B57" s="71" t="s">
        <v>34</v>
      </c>
      <c r="C57" s="72">
        <v>54861.390099999961</v>
      </c>
      <c r="D57" s="73">
        <v>6.9999999999999999E-4</v>
      </c>
      <c r="E57" s="6">
        <f>+(C57-C$7)/C$8</f>
        <v>6876.3181060278639</v>
      </c>
      <c r="F57" s="4">
        <f>ROUND(2*E57,0)/2</f>
        <v>6876.5</v>
      </c>
      <c r="G57" s="4">
        <f>+C57-(C$7+F57*C$8)</f>
        <v>-7.7093450039683376E-2</v>
      </c>
      <c r="I57" s="4"/>
      <c r="J57" s="4"/>
      <c r="L57" s="4">
        <f>+G57</f>
        <v>-7.7093450039683376E-2</v>
      </c>
      <c r="M57" s="4"/>
      <c r="N57" s="4"/>
      <c r="O57" s="4">
        <f ca="1">+C$11+C$12*$F57</f>
        <v>-7.5699524808803681E-2</v>
      </c>
      <c r="P57" s="4"/>
      <c r="Q57" s="5">
        <f>+C57-15018.5</f>
        <v>39842.890099999961</v>
      </c>
    </row>
    <row r="58" spans="1:17" x14ac:dyDescent="0.2">
      <c r="A58" s="70" t="s">
        <v>145</v>
      </c>
      <c r="B58" s="71" t="s">
        <v>37</v>
      </c>
      <c r="C58" s="72">
        <v>55114.638300000224</v>
      </c>
      <c r="D58" s="73">
        <v>1.9E-3</v>
      </c>
      <c r="E58" s="6">
        <f>+(C58-C$7)/C$8</f>
        <v>7473.830878028497</v>
      </c>
      <c r="F58" s="4">
        <f>ROUND(2*E58,0)/2</f>
        <v>7474</v>
      </c>
      <c r="G58" s="4">
        <f>+C58-(C$7+F58*C$8)</f>
        <v>-7.1680199769616593E-2</v>
      </c>
      <c r="I58" s="4"/>
      <c r="J58" s="4"/>
      <c r="L58" s="4">
        <f>+G58</f>
        <v>-7.1680199769616593E-2</v>
      </c>
      <c r="M58" s="4"/>
      <c r="N58" s="4"/>
      <c r="O58" s="4">
        <f ca="1">+C$11+C$12*$F58</f>
        <v>-7.5769724203474373E-2</v>
      </c>
      <c r="P58" s="4"/>
      <c r="Q58" s="5">
        <f>+C58-15018.5</f>
        <v>40096.138300000224</v>
      </c>
    </row>
    <row r="59" spans="1:17" x14ac:dyDescent="0.2">
      <c r="A59" s="70" t="s">
        <v>145</v>
      </c>
      <c r="B59" s="71" t="s">
        <v>34</v>
      </c>
      <c r="C59" s="72">
        <v>55118.665899999905</v>
      </c>
      <c r="D59" s="73">
        <v>8.0000000000000004E-4</v>
      </c>
      <c r="E59" s="6">
        <f>+(C59-C$7)/C$8</f>
        <v>7483.3335810696899</v>
      </c>
      <c r="F59" s="4">
        <f>ROUND(2*E59,0)/2</f>
        <v>7483.5</v>
      </c>
      <c r="G59" s="4">
        <f>+C59-(C$7+F59*C$8)</f>
        <v>-7.0534550090087578E-2</v>
      </c>
      <c r="I59" s="4"/>
      <c r="J59" s="4"/>
      <c r="L59" s="4">
        <f>+G59</f>
        <v>-7.0534550090087578E-2</v>
      </c>
      <c r="M59" s="4"/>
      <c r="N59" s="4"/>
      <c r="O59" s="4">
        <f ca="1">+C$11+C$12*$F59</f>
        <v>-7.5770840344477508E-2</v>
      </c>
      <c r="P59" s="4"/>
      <c r="Q59" s="5">
        <f>+C59-15018.5</f>
        <v>40100.165899999905</v>
      </c>
    </row>
    <row r="60" spans="1:17" x14ac:dyDescent="0.2">
      <c r="A60" s="70" t="s">
        <v>145</v>
      </c>
      <c r="B60" s="71" t="s">
        <v>37</v>
      </c>
      <c r="C60" s="72">
        <v>55119.725099999923</v>
      </c>
      <c r="D60" s="73">
        <v>5.9999999999999995E-4</v>
      </c>
      <c r="E60" s="6">
        <f>+(C60-C$7)/C$8</f>
        <v>7485.832653237283</v>
      </c>
      <c r="F60" s="4">
        <f>ROUND(2*E60,0)/2</f>
        <v>7486</v>
      </c>
      <c r="G60" s="4">
        <f>+C60-(C$7+F60*C$8)</f>
        <v>-7.0927800072240643E-2</v>
      </c>
      <c r="I60" s="4"/>
      <c r="J60" s="4"/>
      <c r="L60" s="4">
        <f>+G60</f>
        <v>-7.0927800072240643E-2</v>
      </c>
      <c r="M60" s="4"/>
      <c r="N60" s="4"/>
      <c r="O60" s="4">
        <f ca="1">+C$11+C$12*$F60</f>
        <v>-7.577113406579411E-2</v>
      </c>
      <c r="P60" s="4"/>
      <c r="Q60" s="5">
        <f>+C60-15018.5</f>
        <v>40101.225099999923</v>
      </c>
    </row>
    <row r="61" spans="1:17" x14ac:dyDescent="0.2">
      <c r="A61" s="70" t="s">
        <v>145</v>
      </c>
      <c r="B61" s="71" t="s">
        <v>34</v>
      </c>
      <c r="C61" s="72">
        <v>55124.598799999803</v>
      </c>
      <c r="D61" s="73">
        <v>6.9999999999999999E-4</v>
      </c>
      <c r="E61" s="6">
        <f>+(C61-C$7)/C$8</f>
        <v>7497.3316411741171</v>
      </c>
      <c r="F61" s="4">
        <f>ROUND(2*E61,0)/2</f>
        <v>7497.5</v>
      </c>
      <c r="G61" s="4">
        <f>+C61-(C$7+F61*C$8)</f>
        <v>-7.1356750195263885E-2</v>
      </c>
      <c r="I61" s="4"/>
      <c r="J61" s="4"/>
      <c r="L61" s="4">
        <f>+G61</f>
        <v>-7.1356750195263885E-2</v>
      </c>
      <c r="M61" s="4"/>
      <c r="N61" s="4"/>
      <c r="O61" s="4">
        <f ca="1">+C$11+C$12*$F61</f>
        <v>-7.5772485183850533E-2</v>
      </c>
      <c r="P61" s="4"/>
      <c r="Q61" s="5">
        <f>+C61-15018.5</f>
        <v>40106.098799999803</v>
      </c>
    </row>
    <row r="62" spans="1:17" x14ac:dyDescent="0.2">
      <c r="A62" s="70" t="s">
        <v>145</v>
      </c>
      <c r="B62" s="71" t="s">
        <v>37</v>
      </c>
      <c r="C62" s="72">
        <v>55125.658400000073</v>
      </c>
      <c r="D62" s="73">
        <v>6.9999999999999999E-4</v>
      </c>
      <c r="E62" s="6">
        <f>+(C62-C$7)/C$8</f>
        <v>7499.8316571006753</v>
      </c>
      <c r="F62" s="4">
        <f>ROUND(2*E62,0)/2</f>
        <v>7500</v>
      </c>
      <c r="G62" s="4">
        <f>+C62-(C$7+F62*C$8)</f>
        <v>-7.1349999925587326E-2</v>
      </c>
      <c r="I62" s="4"/>
      <c r="J62" s="4"/>
      <c r="L62" s="4">
        <f>+G62</f>
        <v>-7.1349999925587326E-2</v>
      </c>
      <c r="M62" s="4"/>
      <c r="N62" s="4"/>
      <c r="O62" s="4">
        <f ca="1">+C$11+C$12*$F62</f>
        <v>-7.5772778905167149E-2</v>
      </c>
      <c r="P62" s="4"/>
      <c r="Q62" s="5">
        <f>+C62-15018.5</f>
        <v>40107.158400000073</v>
      </c>
    </row>
    <row r="63" spans="1:17" x14ac:dyDescent="0.2">
      <c r="A63" s="70" t="s">
        <v>145</v>
      </c>
      <c r="B63" s="71" t="s">
        <v>34</v>
      </c>
      <c r="C63" s="72">
        <v>55126.719500000123</v>
      </c>
      <c r="D63" s="73">
        <v>5.9999999999999995E-4</v>
      </c>
      <c r="E63" s="6">
        <f>+(C63-C$7)/C$8</f>
        <v>7502.335212120609</v>
      </c>
      <c r="F63" s="4">
        <f>ROUND(2*E63,0)/2</f>
        <v>7502.5</v>
      </c>
      <c r="G63" s="4">
        <f>+C63-(C$7+F63*C$8)</f>
        <v>-6.9843249875702895E-2</v>
      </c>
      <c r="I63" s="4"/>
      <c r="J63" s="4"/>
      <c r="L63" s="4">
        <f>+G63</f>
        <v>-6.9843249875702895E-2</v>
      </c>
      <c r="M63" s="4"/>
      <c r="N63" s="4"/>
      <c r="O63" s="4">
        <f ca="1">+C$11+C$12*$F63</f>
        <v>-7.5773072626483765E-2</v>
      </c>
      <c r="P63" s="4"/>
      <c r="Q63" s="5">
        <f>+C63-15018.5</f>
        <v>40108.219500000123</v>
      </c>
    </row>
    <row r="64" spans="1:17" x14ac:dyDescent="0.2">
      <c r="A64" s="70" t="s">
        <v>145</v>
      </c>
      <c r="B64" s="71" t="s">
        <v>37</v>
      </c>
      <c r="C64" s="72">
        <v>55128.624499999918</v>
      </c>
      <c r="D64" s="73">
        <v>8.0000000000000004E-4</v>
      </c>
      <c r="E64" s="6">
        <f>+(C64-C$7)/C$8</f>
        <v>7506.8298613640691</v>
      </c>
      <c r="F64" s="4">
        <f>ROUND(2*E64,0)/2</f>
        <v>7507</v>
      </c>
      <c r="G64" s="4">
        <f>+C64-(C$7+F64*C$8)</f>
        <v>-7.2111100082111079E-2</v>
      </c>
      <c r="I64" s="4"/>
      <c r="J64" s="4"/>
      <c r="L64" s="4">
        <f>+G64</f>
        <v>-7.2111100082111079E-2</v>
      </c>
      <c r="M64" s="4"/>
      <c r="N64" s="4"/>
      <c r="O64" s="4">
        <f ca="1">+C$11+C$12*$F64</f>
        <v>-7.5773601324853668E-2</v>
      </c>
      <c r="P64" s="4"/>
      <c r="Q64" s="5">
        <f>+C64-15018.5</f>
        <v>40110.124499999918</v>
      </c>
    </row>
    <row r="65" spans="1:17" x14ac:dyDescent="0.2">
      <c r="A65" s="70" t="s">
        <v>145</v>
      </c>
      <c r="B65" s="71" t="s">
        <v>34</v>
      </c>
      <c r="C65" s="72">
        <v>55129.684299999848</v>
      </c>
      <c r="D65" s="73">
        <v>6.9999999999999999E-4</v>
      </c>
      <c r="E65" s="6">
        <f>+(C65-C$7)/C$8</f>
        <v>7509.3303491690112</v>
      </c>
      <c r="F65" s="4">
        <f>ROUND(2*E65,0)/2</f>
        <v>7509.5</v>
      </c>
      <c r="G65" s="4">
        <f>+C65-(C$7+F65*C$8)</f>
        <v>-7.1904350152180996E-2</v>
      </c>
      <c r="I65" s="4"/>
      <c r="J65" s="4"/>
      <c r="L65" s="4">
        <f>+G65</f>
        <v>-7.1904350152180996E-2</v>
      </c>
      <c r="M65" s="4"/>
      <c r="N65" s="4"/>
      <c r="O65" s="4">
        <f ca="1">+C$11+C$12*$F65</f>
        <v>-7.5773895046170284E-2</v>
      </c>
      <c r="P65" s="4"/>
      <c r="Q65" s="5">
        <f>+C65-15018.5</f>
        <v>40111.184299999848</v>
      </c>
    </row>
    <row r="66" spans="1:17" x14ac:dyDescent="0.2">
      <c r="A66" s="70" t="s">
        <v>145</v>
      </c>
      <c r="B66" s="71" t="s">
        <v>34</v>
      </c>
      <c r="C66" s="72">
        <v>55135.617899999954</v>
      </c>
      <c r="D66" s="73">
        <v>1.1999999999999999E-3</v>
      </c>
      <c r="E66" s="6">
        <f>+(C66-C$7)/C$8</f>
        <v>7523.330060851079</v>
      </c>
      <c r="F66" s="4">
        <f>ROUND(2*E66,0)/2</f>
        <v>7523.5</v>
      </c>
      <c r="G66" s="4">
        <f>+C66-(C$7+F66*C$8)</f>
        <v>-7.2026550042210147E-2</v>
      </c>
      <c r="I66" s="4"/>
      <c r="J66" s="4"/>
      <c r="L66" s="4">
        <f>+G66</f>
        <v>-7.2026550042210147E-2</v>
      </c>
      <c r="M66" s="4"/>
      <c r="N66" s="4"/>
      <c r="O66" s="4">
        <f ca="1">+C$11+C$12*$F66</f>
        <v>-7.5775539885543322E-2</v>
      </c>
      <c r="P66" s="4"/>
      <c r="Q66" s="5">
        <f>+C66-15018.5</f>
        <v>40117.117899999954</v>
      </c>
    </row>
    <row r="67" spans="1:17" x14ac:dyDescent="0.2">
      <c r="A67" s="70" t="s">
        <v>145</v>
      </c>
      <c r="B67" s="71" t="s">
        <v>37</v>
      </c>
      <c r="C67" s="72">
        <v>55136.676700000186</v>
      </c>
      <c r="D67" s="73">
        <v>1.2999999999999999E-3</v>
      </c>
      <c r="E67" s="6">
        <f>+(C67-C$7)/C$8</f>
        <v>7525.8281892608047</v>
      </c>
      <c r="F67" s="4">
        <f>ROUND(2*E67,0)/2</f>
        <v>7526</v>
      </c>
      <c r="G67" s="4">
        <f>+C67-(C$7+F67*C$8)</f>
        <v>-7.2819799810531549E-2</v>
      </c>
      <c r="I67" s="4"/>
      <c r="J67" s="4"/>
      <c r="L67" s="4">
        <f>+G67</f>
        <v>-7.2819799810531549E-2</v>
      </c>
      <c r="M67" s="4"/>
      <c r="N67" s="4"/>
      <c r="O67" s="4">
        <f ca="1">+C$11+C$12*$F67</f>
        <v>-7.5775833606859938E-2</v>
      </c>
      <c r="P67" s="4"/>
      <c r="Q67" s="5">
        <f>+C67-15018.5</f>
        <v>40118.176700000186</v>
      </c>
    </row>
    <row r="68" spans="1:17" x14ac:dyDescent="0.2">
      <c r="A68" s="70" t="s">
        <v>145</v>
      </c>
      <c r="B68" s="71" t="s">
        <v>37</v>
      </c>
      <c r="C68" s="72">
        <v>55142.60859999992</v>
      </c>
      <c r="D68" s="73">
        <v>8.9999999999999998E-4</v>
      </c>
      <c r="E68" s="6">
        <f>+(C68-C$7)/C$8</f>
        <v>7539.8238899689168</v>
      </c>
      <c r="F68" s="4">
        <f>ROUND(2*E68,0)/2</f>
        <v>7540</v>
      </c>
      <c r="G68" s="4">
        <f>+C68-(C$7+F68*C$8)</f>
        <v>-7.464200007962063E-2</v>
      </c>
      <c r="I68" s="4"/>
      <c r="J68" s="4"/>
      <c r="L68" s="4">
        <f>+G68</f>
        <v>-7.464200007962063E-2</v>
      </c>
      <c r="M68" s="4"/>
      <c r="N68" s="4"/>
      <c r="O68" s="4">
        <f ca="1">+C$11+C$12*$F68</f>
        <v>-7.5777478446232976E-2</v>
      </c>
      <c r="P68" s="4"/>
      <c r="Q68" s="5">
        <f>+C68-15018.5</f>
        <v>40124.10859999992</v>
      </c>
    </row>
    <row r="69" spans="1:17" x14ac:dyDescent="0.2">
      <c r="A69" s="70" t="s">
        <v>145</v>
      </c>
      <c r="B69" s="71" t="s">
        <v>37</v>
      </c>
      <c r="C69" s="72">
        <v>55147.698799999896</v>
      </c>
      <c r="D69" s="73">
        <v>8.0000000000000004E-4</v>
      </c>
      <c r="E69" s="6">
        <f>+(C69-C$7)/C$8</f>
        <v>7551.8336871245156</v>
      </c>
      <c r="F69" s="4">
        <f>ROUND(2*E69,0)/2</f>
        <v>7552</v>
      </c>
      <c r="G69" s="4">
        <f>+C69-(C$7+F69*C$8)</f>
        <v>-7.0489600097062066E-2</v>
      </c>
      <c r="I69" s="4"/>
      <c r="J69" s="4"/>
      <c r="L69" s="4">
        <f>+G69</f>
        <v>-7.0489600097062066E-2</v>
      </c>
      <c r="M69" s="4"/>
      <c r="N69" s="4"/>
      <c r="O69" s="4">
        <f ca="1">+C$11+C$12*$F69</f>
        <v>-7.5778888308552714E-2</v>
      </c>
      <c r="P69" s="4"/>
      <c r="Q69" s="5">
        <f>+C69-15018.5</f>
        <v>40129.198799999896</v>
      </c>
    </row>
    <row r="70" spans="1:17" x14ac:dyDescent="0.2">
      <c r="A70" s="70" t="s">
        <v>145</v>
      </c>
      <c r="B70" s="71" t="s">
        <v>37</v>
      </c>
      <c r="C70" s="72">
        <v>55148.54609999992</v>
      </c>
      <c r="D70" s="73">
        <v>8.9999999999999998E-4</v>
      </c>
      <c r="E70" s="6">
        <f>+(C70-C$7)/C$8</f>
        <v>7553.8328032948557</v>
      </c>
      <c r="F70" s="4">
        <f>ROUND(2*E70,0)/2</f>
        <v>7554</v>
      </c>
      <c r="G70" s="4">
        <f>+C70-(C$7+F70*C$8)</f>
        <v>-7.0864200075448025E-2</v>
      </c>
      <c r="I70" s="4"/>
      <c r="J70" s="4"/>
      <c r="L70" s="4">
        <f>+G70</f>
        <v>-7.0864200075448025E-2</v>
      </c>
      <c r="M70" s="4"/>
      <c r="N70" s="4"/>
      <c r="O70" s="4">
        <f ca="1">+C$11+C$12*$F70</f>
        <v>-7.5779123285606015E-2</v>
      </c>
      <c r="P70" s="4"/>
      <c r="Q70" s="5">
        <f>+C70-15018.5</f>
        <v>40130.04609999992</v>
      </c>
    </row>
    <row r="71" spans="1:17" x14ac:dyDescent="0.2">
      <c r="A71" s="70" t="s">
        <v>145</v>
      </c>
      <c r="B71" s="71" t="s">
        <v>34</v>
      </c>
      <c r="C71" s="72">
        <v>55149.604600000195</v>
      </c>
      <c r="D71" s="73">
        <v>6.9999999999999999E-4</v>
      </c>
      <c r="E71" s="6">
        <f>+(C71-C$7)/C$8</f>
        <v>7556.3302238859069</v>
      </c>
      <c r="F71" s="4">
        <f>ROUND(2*E71,0)/2</f>
        <v>7556.5</v>
      </c>
      <c r="G71" s="4">
        <f>+C71-(C$7+F71*C$8)</f>
        <v>-7.1957449799811002E-2</v>
      </c>
      <c r="I71" s="4"/>
      <c r="J71" s="4"/>
      <c r="L71" s="4">
        <f>+G71</f>
        <v>-7.1957449799811002E-2</v>
      </c>
      <c r="M71" s="4"/>
      <c r="N71" s="4"/>
      <c r="O71" s="4">
        <f ca="1">+C$11+C$12*$F71</f>
        <v>-7.5779417006922617E-2</v>
      </c>
      <c r="P71" s="4"/>
      <c r="Q71" s="5">
        <f>+C71-15018.5</f>
        <v>40131.104600000195</v>
      </c>
    </row>
    <row r="72" spans="1:17" x14ac:dyDescent="0.2">
      <c r="A72" s="70" t="s">
        <v>145</v>
      </c>
      <c r="B72" s="71" t="s">
        <v>37</v>
      </c>
      <c r="C72" s="72">
        <v>55150.665399999823</v>
      </c>
      <c r="D72" s="73">
        <v>5.0000000000000001E-4</v>
      </c>
      <c r="E72" s="6">
        <f>+(C72-C$7)/C$8</f>
        <v>7558.8330710860664</v>
      </c>
      <c r="F72" s="4">
        <f>ROUND(2*E72,0)/2</f>
        <v>7559</v>
      </c>
      <c r="G72" s="4">
        <f>+C72-(C$7+F72*C$8)</f>
        <v>-7.0750700171629433E-2</v>
      </c>
      <c r="I72" s="4"/>
      <c r="J72" s="4"/>
      <c r="L72" s="4">
        <f>+G72</f>
        <v>-7.0750700171629433E-2</v>
      </c>
      <c r="M72" s="4"/>
      <c r="N72" s="4"/>
      <c r="O72" s="4">
        <f ca="1">+C$11+C$12*$F72</f>
        <v>-7.5779710728239233E-2</v>
      </c>
      <c r="P72" s="4"/>
      <c r="Q72" s="5">
        <f>+C72-15018.5</f>
        <v>40132.165399999823</v>
      </c>
    </row>
    <row r="73" spans="1:17" x14ac:dyDescent="0.2">
      <c r="A73" s="70" t="s">
        <v>145</v>
      </c>
      <c r="B73" s="71" t="s">
        <v>34</v>
      </c>
      <c r="C73" s="72">
        <v>55155.539100000169</v>
      </c>
      <c r="D73" s="73">
        <v>6.9999999999999999E-4</v>
      </c>
      <c r="E73" s="6">
        <f>+(C73-C$7)/C$8</f>
        <v>7570.3320590239991</v>
      </c>
      <c r="F73" s="4">
        <f>ROUND(2*E73,0)/2</f>
        <v>7570.5</v>
      </c>
      <c r="G73" s="4">
        <f>+C73-(C$7+F73*C$8)</f>
        <v>-7.1179649828991387E-2</v>
      </c>
      <c r="I73" s="4"/>
      <c r="J73" s="4"/>
      <c r="L73" s="4">
        <f>+G73</f>
        <v>-7.1179649828991387E-2</v>
      </c>
      <c r="M73" s="4"/>
      <c r="N73" s="4"/>
      <c r="O73" s="4">
        <f ca="1">+C$11+C$12*$F73</f>
        <v>-7.5781061846295655E-2</v>
      </c>
      <c r="P73" s="4"/>
      <c r="Q73" s="5">
        <f>+C73-15018.5</f>
        <v>40137.039100000169</v>
      </c>
    </row>
    <row r="74" spans="1:17" x14ac:dyDescent="0.2">
      <c r="A74" s="70" t="s">
        <v>145</v>
      </c>
      <c r="B74" s="71" t="s">
        <v>34</v>
      </c>
      <c r="C74" s="72">
        <v>55160.62509999983</v>
      </c>
      <c r="D74" s="73">
        <v>5.0000000000000001E-4</v>
      </c>
      <c r="E74" s="6">
        <f>+(C74-C$7)/C$8</f>
        <v>7582.3319467159527</v>
      </c>
      <c r="F74" s="4">
        <f>ROUND(2*E74,0)/2</f>
        <v>7582.5</v>
      </c>
      <c r="G74" s="4">
        <f>+C74-(C$7+F74*C$8)</f>
        <v>-7.1227250169613399E-2</v>
      </c>
      <c r="I74" s="4"/>
      <c r="J74" s="4"/>
      <c r="L74" s="4">
        <f>+G74</f>
        <v>-7.1227250169613399E-2</v>
      </c>
      <c r="M74" s="4"/>
      <c r="N74" s="4"/>
      <c r="O74" s="4">
        <f ca="1">+C$11+C$12*$F74</f>
        <v>-7.5782471708615406E-2</v>
      </c>
      <c r="P74" s="4"/>
      <c r="Q74" s="5">
        <f>+C74-15018.5</f>
        <v>40142.12509999983</v>
      </c>
    </row>
    <row r="75" spans="1:17" x14ac:dyDescent="0.2">
      <c r="A75" s="70" t="s">
        <v>145</v>
      </c>
      <c r="B75" s="71" t="s">
        <v>34</v>
      </c>
      <c r="C75" s="72">
        <v>55161.472200000193</v>
      </c>
      <c r="D75" s="73">
        <v>8.9999999999999998E-4</v>
      </c>
      <c r="E75" s="6">
        <f>+(C75-C$7)/C$8</f>
        <v>7584.330591007908</v>
      </c>
      <c r="F75" s="4">
        <f>ROUND(2*E75,0)/2</f>
        <v>7584.5</v>
      </c>
      <c r="G75" s="4">
        <f>+C75-(C$7+F75*C$8)</f>
        <v>-7.1801849800976925E-2</v>
      </c>
      <c r="I75" s="4"/>
      <c r="J75" s="4"/>
      <c r="L75" s="4">
        <f>+G75</f>
        <v>-7.1801849800976925E-2</v>
      </c>
      <c r="M75" s="4"/>
      <c r="N75" s="4"/>
      <c r="O75" s="4">
        <f ca="1">+C$11+C$12*$F75</f>
        <v>-7.5782706685668694E-2</v>
      </c>
      <c r="P75" s="4"/>
      <c r="Q75" s="5">
        <f>+C75-15018.5</f>
        <v>40142.972200000193</v>
      </c>
    </row>
    <row r="76" spans="1:17" x14ac:dyDescent="0.2">
      <c r="A76" s="70" t="s">
        <v>145</v>
      </c>
      <c r="B76" s="71" t="s">
        <v>37</v>
      </c>
      <c r="C76" s="72">
        <v>55162.530499999877</v>
      </c>
      <c r="D76" s="73">
        <v>2.0999999999999999E-3</v>
      </c>
      <c r="E76" s="6">
        <f>+(C76-C$7)/C$8</f>
        <v>7586.8275397183779</v>
      </c>
      <c r="F76" s="4">
        <f>ROUND(2*E76,0)/2</f>
        <v>7587</v>
      </c>
      <c r="G76" s="4">
        <f>+C76-(C$7+F76*C$8)</f>
        <v>-7.3095100116916001E-2</v>
      </c>
      <c r="I76" s="4"/>
      <c r="J76" s="4"/>
      <c r="L76" s="4">
        <f>+G76</f>
        <v>-7.3095100116916001E-2</v>
      </c>
      <c r="M76" s="4"/>
      <c r="N76" s="4"/>
      <c r="O76" s="4">
        <f ca="1">+C$11+C$12*$F76</f>
        <v>-7.578300040698531E-2</v>
      </c>
      <c r="P76" s="4"/>
      <c r="Q76" s="5">
        <f>+C76-15018.5</f>
        <v>40144.030499999877</v>
      </c>
    </row>
    <row r="77" spans="1:17" x14ac:dyDescent="0.2">
      <c r="A77" s="70" t="s">
        <v>145</v>
      </c>
      <c r="B77" s="71" t="s">
        <v>34</v>
      </c>
      <c r="C77" s="72">
        <v>55163.591099999845</v>
      </c>
      <c r="D77" s="73">
        <v>1E-3</v>
      </c>
      <c r="E77" s="6">
        <f>+(C77-C$7)/C$8</f>
        <v>7589.3299150401535</v>
      </c>
      <c r="F77" s="4">
        <f>ROUND(2*E77,0)/2</f>
        <v>7589.5</v>
      </c>
      <c r="G77" s="4">
        <f>+C77-(C$7+F77*C$8)</f>
        <v>-7.2088350148987956E-2</v>
      </c>
      <c r="I77" s="4"/>
      <c r="J77" s="4"/>
      <c r="L77" s="4">
        <f>+G77</f>
        <v>-7.2088350148987956E-2</v>
      </c>
      <c r="M77" s="4"/>
      <c r="N77" s="4"/>
      <c r="O77" s="4">
        <f ca="1">+C$11+C$12*$F77</f>
        <v>-7.5783294128301926E-2</v>
      </c>
      <c r="P77" s="4"/>
      <c r="Q77" s="5">
        <f>+C77-15018.5</f>
        <v>40145.091099999845</v>
      </c>
    </row>
    <row r="78" spans="1:17" x14ac:dyDescent="0.2">
      <c r="A78" s="70" t="s">
        <v>145</v>
      </c>
      <c r="B78" s="71" t="s">
        <v>37</v>
      </c>
      <c r="C78" s="72">
        <v>55170.583099999931</v>
      </c>
      <c r="D78" s="73">
        <v>1.5E-3</v>
      </c>
      <c r="E78" s="6">
        <f>+(C78-C$7)/C$8</f>
        <v>7605.8268113729819</v>
      </c>
      <c r="F78" s="4">
        <f>ROUND(2*E78,0)/2</f>
        <v>7606</v>
      </c>
      <c r="G78" s="4">
        <f>+C78-(C$7+F78*C$8)</f>
        <v>-7.3403800066444091E-2</v>
      </c>
      <c r="I78" s="4"/>
      <c r="J78" s="4"/>
      <c r="L78" s="4">
        <f>+G78</f>
        <v>-7.3403800066444091E-2</v>
      </c>
      <c r="M78" s="4"/>
      <c r="N78" s="4"/>
      <c r="O78" s="4">
        <f ca="1">+C$11+C$12*$F78</f>
        <v>-7.578523268899158E-2</v>
      </c>
      <c r="P78" s="4"/>
      <c r="Q78" s="5">
        <f>+C78-15018.5</f>
        <v>40152.083099999931</v>
      </c>
    </row>
    <row r="79" spans="1:17" x14ac:dyDescent="0.2">
      <c r="A79" s="70" t="s">
        <v>145</v>
      </c>
      <c r="B79" s="71" t="s">
        <v>34</v>
      </c>
      <c r="C79" s="72">
        <v>55171.640899999999</v>
      </c>
      <c r="D79" s="73">
        <v>1.2999999999999999E-3</v>
      </c>
      <c r="E79" s="6">
        <f>+(C79-C$7)/C$8</f>
        <v>7608.3225803863925</v>
      </c>
      <c r="F79" s="4">
        <f>ROUND(2*E79,0)/2</f>
        <v>7608.5</v>
      </c>
      <c r="G79" s="4">
        <f>+C79-(C$7+F79*C$8)</f>
        <v>-7.5197049998678267E-2</v>
      </c>
      <c r="I79" s="4"/>
      <c r="J79" s="4"/>
      <c r="L79" s="4">
        <f>+G79</f>
        <v>-7.5197049998678267E-2</v>
      </c>
      <c r="M79" s="4"/>
      <c r="N79" s="4"/>
      <c r="O79" s="4">
        <f ca="1">+C$11+C$12*$F79</f>
        <v>-7.5785526410308196E-2</v>
      </c>
      <c r="P79" s="4"/>
      <c r="Q79" s="5">
        <f>+C79-15018.5</f>
        <v>40153.140899999999</v>
      </c>
    </row>
    <row r="80" spans="1:17" x14ac:dyDescent="0.2">
      <c r="A80" s="70" t="s">
        <v>145</v>
      </c>
      <c r="B80" s="71" t="s">
        <v>34</v>
      </c>
      <c r="C80" s="72">
        <v>55172.492999999784</v>
      </c>
      <c r="D80" s="73">
        <v>1E-3</v>
      </c>
      <c r="E80" s="6">
        <f>+(C80-C$7)/C$8</f>
        <v>7610.3330216566292</v>
      </c>
      <c r="F80" s="4">
        <f>ROUND(2*E80,0)/2</f>
        <v>7610.5</v>
      </c>
      <c r="G80" s="4">
        <f>+C80-(C$7+F80*C$8)</f>
        <v>-7.0771650214737747E-2</v>
      </c>
      <c r="I80" s="4"/>
      <c r="J80" s="4"/>
      <c r="L80" s="4">
        <f>+G80</f>
        <v>-7.0771650214737747E-2</v>
      </c>
      <c r="M80" s="4"/>
      <c r="N80" s="4"/>
      <c r="O80" s="4">
        <f ca="1">+C$11+C$12*$F80</f>
        <v>-7.5785761387361483E-2</v>
      </c>
      <c r="P80" s="4"/>
      <c r="Q80" s="5">
        <f>+C80-15018.5</f>
        <v>40153.992999999784</v>
      </c>
    </row>
    <row r="81" spans="1:17" x14ac:dyDescent="0.2">
      <c r="A81" s="70" t="s">
        <v>145</v>
      </c>
      <c r="B81" s="71" t="s">
        <v>37</v>
      </c>
      <c r="C81" s="72">
        <v>55173.55280000018</v>
      </c>
      <c r="D81" s="73">
        <v>6.9999999999999999E-4</v>
      </c>
      <c r="E81" s="6">
        <f>+(C81-C$7)/C$8</f>
        <v>7612.83350946267</v>
      </c>
      <c r="F81" s="4">
        <f>ROUND(2*E81,0)/2</f>
        <v>7613</v>
      </c>
      <c r="G81" s="4">
        <f>+C81-(C$7+F81*C$8)</f>
        <v>-7.0564899819146376E-2</v>
      </c>
      <c r="I81" s="4"/>
      <c r="J81" s="4"/>
      <c r="L81" s="4">
        <f>+G81</f>
        <v>-7.0564899819146376E-2</v>
      </c>
      <c r="M81" s="4"/>
      <c r="N81" s="4"/>
      <c r="O81" s="4">
        <f ca="1">+C$11+C$12*$F81</f>
        <v>-7.5786055108678099E-2</v>
      </c>
      <c r="P81" s="4"/>
      <c r="Q81" s="5">
        <f>+C81-15018.5</f>
        <v>40155.05280000018</v>
      </c>
    </row>
    <row r="82" spans="1:17" x14ac:dyDescent="0.2">
      <c r="A82" s="70" t="s">
        <v>145</v>
      </c>
      <c r="B82" s="71" t="s">
        <v>34</v>
      </c>
      <c r="C82" s="72">
        <v>55174.610199999996</v>
      </c>
      <c r="D82" s="73">
        <v>5.0000000000000001E-4</v>
      </c>
      <c r="E82" s="6">
        <f>+(C82-C$7)/C$8</f>
        <v>7615.3283347171155</v>
      </c>
      <c r="F82" s="4">
        <f>ROUND(2*E82,0)/2</f>
        <v>7615.5</v>
      </c>
      <c r="G82" s="4">
        <f>+C82-(C$7+F82*C$8)</f>
        <v>-7.2758150003210176E-2</v>
      </c>
      <c r="I82" s="4"/>
      <c r="J82" s="4"/>
      <c r="L82" s="4">
        <f>+G82</f>
        <v>-7.2758150003210176E-2</v>
      </c>
      <c r="M82" s="4"/>
      <c r="N82" s="4"/>
      <c r="O82" s="4">
        <f ca="1">+C$11+C$12*$F82</f>
        <v>-7.5786348829994715E-2</v>
      </c>
      <c r="P82" s="4"/>
      <c r="Q82" s="5">
        <f>+C82-15018.5</f>
        <v>40156.110199999996</v>
      </c>
    </row>
    <row r="83" spans="1:17" x14ac:dyDescent="0.2">
      <c r="A83" s="70" t="s">
        <v>145</v>
      </c>
      <c r="B83" s="71" t="s">
        <v>34</v>
      </c>
      <c r="C83" s="72">
        <v>55175.459300000221</v>
      </c>
      <c r="D83" s="73">
        <v>6.9999999999999999E-4</v>
      </c>
      <c r="E83" s="6">
        <f>+(C83-C$7)/C$8</f>
        <v>7617.3316978006033</v>
      </c>
      <c r="F83" s="4">
        <f>ROUND(2*E83,0)/2</f>
        <v>7617.5</v>
      </c>
      <c r="G83" s="4">
        <f>+C83-(C$7+F83*C$8)</f>
        <v>-7.13327497796854E-2</v>
      </c>
      <c r="I83" s="4"/>
      <c r="J83" s="4"/>
      <c r="L83" s="4">
        <f>+G83</f>
        <v>-7.13327497796854E-2</v>
      </c>
      <c r="M83" s="4"/>
      <c r="N83" s="4"/>
      <c r="O83" s="4">
        <f ca="1">+C$11+C$12*$F83</f>
        <v>-7.5786583807048002E-2</v>
      </c>
      <c r="P83" s="4"/>
      <c r="Q83" s="5">
        <f>+C83-15018.5</f>
        <v>40156.959300000221</v>
      </c>
    </row>
    <row r="84" spans="1:17" x14ac:dyDescent="0.2">
      <c r="A84" s="70" t="s">
        <v>145</v>
      </c>
      <c r="B84" s="71" t="s">
        <v>37</v>
      </c>
      <c r="C84" s="72">
        <v>55185.420500000007</v>
      </c>
      <c r="D84" s="73">
        <v>1.1000000000000001E-3</v>
      </c>
      <c r="E84" s="6">
        <f>+(C84-C$7)/C$8</f>
        <v>7640.834112523864</v>
      </c>
      <c r="F84" s="4">
        <f>ROUND(2*E84,0)/2</f>
        <v>7641</v>
      </c>
      <c r="G84" s="4">
        <f>+C84-(C$7+F84*C$8)</f>
        <v>-7.0309299990185536E-2</v>
      </c>
      <c r="I84" s="4"/>
      <c r="J84" s="4"/>
      <c r="L84" s="4">
        <f>+G84</f>
        <v>-7.0309299990185536E-2</v>
      </c>
      <c r="M84" s="4"/>
      <c r="N84" s="4"/>
      <c r="O84" s="4">
        <f ca="1">+C$11+C$12*$F84</f>
        <v>-7.5789344787424176E-2</v>
      </c>
      <c r="P84" s="4"/>
      <c r="Q84" s="5">
        <f>+C84-15018.5</f>
        <v>40166.920500000007</v>
      </c>
    </row>
    <row r="85" spans="1:17" x14ac:dyDescent="0.2">
      <c r="A85" s="70" t="s">
        <v>145</v>
      </c>
      <c r="B85" s="71" t="s">
        <v>37</v>
      </c>
      <c r="C85" s="72">
        <v>55207.458600000013</v>
      </c>
      <c r="D85" s="73">
        <v>5.0000000000000001E-4</v>
      </c>
      <c r="E85" s="6">
        <f>+(C85-C$7)/C$8</f>
        <v>7692.8307159374972</v>
      </c>
      <c r="F85" s="4">
        <f>ROUND(2*E85,0)/2</f>
        <v>7693</v>
      </c>
      <c r="G85" s="4">
        <f>+C85-(C$7+F85*C$8)</f>
        <v>-7.1748899987142067E-2</v>
      </c>
      <c r="I85" s="4"/>
      <c r="J85" s="4"/>
      <c r="L85" s="4">
        <f>+G85</f>
        <v>-7.1748899987142067E-2</v>
      </c>
      <c r="M85" s="4"/>
      <c r="N85" s="4"/>
      <c r="O85" s="4">
        <f ca="1">+C$11+C$12*$F85</f>
        <v>-7.5795454190809741E-2</v>
      </c>
      <c r="P85" s="4"/>
      <c r="Q85" s="5">
        <f>+C85-15018.5</f>
        <v>40188.958600000013</v>
      </c>
    </row>
    <row r="86" spans="1:17" x14ac:dyDescent="0.2">
      <c r="A86" s="70" t="s">
        <v>145</v>
      </c>
      <c r="B86" s="71" t="s">
        <v>34</v>
      </c>
      <c r="C86" s="72">
        <v>55208.519299999811</v>
      </c>
      <c r="D86" s="73">
        <v>5.0000000000000001E-4</v>
      </c>
      <c r="E86" s="6">
        <f>+(C86-C$7)/C$8</f>
        <v>7695.3333271984648</v>
      </c>
      <c r="F86" s="4">
        <f>ROUND(2*E86,0)/2</f>
        <v>7695.5</v>
      </c>
      <c r="G86" s="4">
        <f>+C86-(C$7+F86*C$8)</f>
        <v>-7.0642150189087261E-2</v>
      </c>
      <c r="I86" s="4"/>
      <c r="J86" s="4"/>
      <c r="L86" s="4">
        <f>+G86</f>
        <v>-7.0642150189087261E-2</v>
      </c>
      <c r="M86" s="4"/>
      <c r="N86" s="4"/>
      <c r="O86" s="4">
        <f ca="1">+C$11+C$12*$F86</f>
        <v>-7.5795747912126343E-2</v>
      </c>
      <c r="P86" s="4"/>
      <c r="Q86" s="5">
        <f>+C86-15018.5</f>
        <v>40190.019299999811</v>
      </c>
    </row>
    <row r="87" spans="1:17" x14ac:dyDescent="0.2">
      <c r="A87" s="70" t="s">
        <v>145</v>
      </c>
      <c r="B87" s="71" t="s">
        <v>34</v>
      </c>
      <c r="C87" s="72">
        <v>55209.364800000098</v>
      </c>
      <c r="D87" s="73">
        <v>1.1999999999999999E-3</v>
      </c>
      <c r="E87" s="6">
        <f>+(C87-C$7)/C$8</f>
        <v>7697.328196456755</v>
      </c>
      <c r="F87" s="4">
        <f>ROUND(2*E87,0)/2</f>
        <v>7697.5</v>
      </c>
      <c r="G87" s="4">
        <f>+C87-(C$7+F87*C$8)</f>
        <v>-7.2816749896446709E-2</v>
      </c>
      <c r="I87" s="4"/>
      <c r="J87" s="4"/>
      <c r="L87" s="4">
        <f>+G87</f>
        <v>-7.2816749896446709E-2</v>
      </c>
      <c r="M87" s="4"/>
      <c r="N87" s="4"/>
      <c r="O87" s="4">
        <f ca="1">+C$11+C$12*$F87</f>
        <v>-7.5795982889179644E-2</v>
      </c>
      <c r="P87" s="4"/>
      <c r="Q87" s="5">
        <f>+C87-15018.5</f>
        <v>40190.864800000098</v>
      </c>
    </row>
    <row r="88" spans="1:17" x14ac:dyDescent="0.2">
      <c r="A88" s="70" t="s">
        <v>145</v>
      </c>
      <c r="B88" s="71" t="s">
        <v>34</v>
      </c>
      <c r="C88" s="72">
        <v>55211.484900000039</v>
      </c>
      <c r="D88" s="73">
        <v>1.1000000000000001E-3</v>
      </c>
      <c r="E88" s="6">
        <f>+(C88-C$7)/C$8</f>
        <v>7702.3303517647992</v>
      </c>
      <c r="F88" s="4">
        <f>ROUND(2*E88,0)/2</f>
        <v>7702.5</v>
      </c>
      <c r="G88" s="4">
        <f>+C88-(C$7+F88*C$8)</f>
        <v>-7.1903249954630155E-2</v>
      </c>
      <c r="I88" s="4"/>
      <c r="J88" s="4"/>
      <c r="L88" s="4">
        <f>+G88</f>
        <v>-7.1903249954630155E-2</v>
      </c>
      <c r="M88" s="4"/>
      <c r="N88" s="4"/>
      <c r="O88" s="4">
        <f ca="1">+C$11+C$12*$F88</f>
        <v>-7.5796570331812863E-2</v>
      </c>
      <c r="P88" s="4"/>
      <c r="Q88" s="5">
        <f>+C88-15018.5</f>
        <v>40192.984900000039</v>
      </c>
    </row>
    <row r="89" spans="1:17" x14ac:dyDescent="0.2">
      <c r="A89" s="70" t="s">
        <v>145</v>
      </c>
      <c r="B89" s="71" t="s">
        <v>34</v>
      </c>
      <c r="C89" s="72">
        <v>55214.452000000048</v>
      </c>
      <c r="D89" s="73">
        <v>5.0000000000000001E-4</v>
      </c>
      <c r="E89" s="6">
        <f>+(C89-C$7)/C$8</f>
        <v>7709.3309154245071</v>
      </c>
      <c r="F89" s="4">
        <f>ROUND(2*E89,0)/2</f>
        <v>7709.5</v>
      </c>
      <c r="G89" s="4">
        <f>+C89-(C$7+F89*C$8)</f>
        <v>-7.1664349947241135E-2</v>
      </c>
      <c r="I89" s="4"/>
      <c r="J89" s="4"/>
      <c r="L89" s="4">
        <f>+G89</f>
        <v>-7.1664349947241135E-2</v>
      </c>
      <c r="M89" s="4"/>
      <c r="N89" s="4"/>
      <c r="O89" s="4">
        <f ca="1">+C$11+C$12*$F89</f>
        <v>-7.5797392751499382E-2</v>
      </c>
      <c r="P89" s="4"/>
      <c r="Q89" s="5">
        <f>+C89-15018.5</f>
        <v>40195.952000000048</v>
      </c>
    </row>
    <row r="90" spans="1:17" x14ac:dyDescent="0.2">
      <c r="A90" s="70" t="s">
        <v>145</v>
      </c>
      <c r="B90" s="71" t="s">
        <v>37</v>
      </c>
      <c r="C90" s="72">
        <v>55215.511700000148</v>
      </c>
      <c r="D90" s="73">
        <v>1.2999999999999999E-3</v>
      </c>
      <c r="E90" s="6">
        <f>+(C90-C$7)/C$8</f>
        <v>7711.8311672902582</v>
      </c>
      <c r="F90" s="4">
        <f>ROUND(2*E90,0)/2</f>
        <v>7712</v>
      </c>
      <c r="G90" s="4">
        <f>+C90-(C$7+F90*C$8)</f>
        <v>-7.1557599847437814E-2</v>
      </c>
      <c r="I90" s="4"/>
      <c r="J90" s="4"/>
      <c r="L90" s="4">
        <f>+G90</f>
        <v>-7.1557599847437814E-2</v>
      </c>
      <c r="M90" s="4"/>
      <c r="N90" s="4"/>
      <c r="O90" s="4">
        <f ca="1">+C$11+C$12*$F90</f>
        <v>-7.5797686472815998E-2</v>
      </c>
      <c r="P90" s="4"/>
      <c r="Q90" s="5">
        <f>+C90-15018.5</f>
        <v>40197.011700000148</v>
      </c>
    </row>
    <row r="91" spans="1:17" x14ac:dyDescent="0.2">
      <c r="A91" s="70" t="s">
        <v>145</v>
      </c>
      <c r="B91" s="71" t="s">
        <v>37</v>
      </c>
      <c r="C91" s="72">
        <v>55216.358899999876</v>
      </c>
      <c r="D91" s="73">
        <v>5.9999999999999995E-4</v>
      </c>
      <c r="E91" s="6">
        <f>+(C91-C$7)/C$8</f>
        <v>7713.8300475203068</v>
      </c>
      <c r="F91" s="4">
        <f>ROUND(2*E91,0)/2</f>
        <v>7714</v>
      </c>
      <c r="G91" s="4">
        <f>+C91-(C$7+F91*C$8)</f>
        <v>-7.2032200121611822E-2</v>
      </c>
      <c r="I91" s="4"/>
      <c r="J91" s="4"/>
      <c r="L91" s="4">
        <f>+G91</f>
        <v>-7.2032200121611822E-2</v>
      </c>
      <c r="M91" s="4"/>
      <c r="N91" s="4"/>
      <c r="O91" s="4">
        <f ca="1">+C$11+C$12*$F91</f>
        <v>-7.5797921449869299E-2</v>
      </c>
      <c r="P91" s="4"/>
      <c r="Q91" s="5">
        <f>+C91-15018.5</f>
        <v>40197.858899999876</v>
      </c>
    </row>
    <row r="92" spans="1:17" x14ac:dyDescent="0.2">
      <c r="A92" s="70" t="s">
        <v>145</v>
      </c>
      <c r="B92" s="71" t="s">
        <v>37</v>
      </c>
      <c r="C92" s="72">
        <v>55218.479499999899</v>
      </c>
      <c r="D92" s="73">
        <v>6.9999999999999999E-4</v>
      </c>
      <c r="E92" s="6">
        <f>+(C92-C$7)/C$8</f>
        <v>7718.8333825265081</v>
      </c>
      <c r="F92" s="4">
        <f>ROUND(2*E92,0)/2</f>
        <v>7719</v>
      </c>
      <c r="G92" s="4">
        <f>+C92-(C$7+F92*C$8)</f>
        <v>-7.0618700097838882E-2</v>
      </c>
      <c r="I92" s="4"/>
      <c r="J92" s="4"/>
      <c r="L92" s="4">
        <f>+G92</f>
        <v>-7.0618700097838882E-2</v>
      </c>
      <c r="M92" s="4"/>
      <c r="N92" s="4"/>
      <c r="O92" s="4">
        <f ca="1">+C$11+C$12*$F92</f>
        <v>-7.5798508892502517E-2</v>
      </c>
      <c r="P92" s="4"/>
      <c r="Q92" s="5">
        <f>+C92-15018.5</f>
        <v>40199.979499999899</v>
      </c>
    </row>
    <row r="93" spans="1:17" x14ac:dyDescent="0.2">
      <c r="A93" s="70" t="s">
        <v>145</v>
      </c>
      <c r="B93" s="71" t="s">
        <v>34</v>
      </c>
      <c r="C93" s="72">
        <v>55220.385699999984</v>
      </c>
      <c r="D93" s="73">
        <v>8.0000000000000004E-4</v>
      </c>
      <c r="E93" s="6">
        <f>+(C93-C$7)/C$8</f>
        <v>7723.3308630457668</v>
      </c>
      <c r="F93" s="4">
        <f>ROUND(2*E93,0)/2</f>
        <v>7723.5</v>
      </c>
      <c r="G93" s="4">
        <f>+C93-(C$7+F93*C$8)</f>
        <v>-7.1686550014419481E-2</v>
      </c>
      <c r="I93" s="4"/>
      <c r="J93" s="4"/>
      <c r="L93" s="4">
        <f>+G93</f>
        <v>-7.1686550014419481E-2</v>
      </c>
      <c r="M93" s="4"/>
      <c r="N93" s="4"/>
      <c r="O93" s="4">
        <f ca="1">+C$11+C$12*$F93</f>
        <v>-7.579903759087242E-2</v>
      </c>
      <c r="P93" s="4"/>
      <c r="Q93" s="5">
        <f>+C93-15018.5</f>
        <v>40201.885699999984</v>
      </c>
    </row>
    <row r="94" spans="1:17" x14ac:dyDescent="0.2">
      <c r="A94" s="70" t="s">
        <v>145</v>
      </c>
      <c r="B94" s="71" t="s">
        <v>37</v>
      </c>
      <c r="C94" s="72">
        <v>55221.443500000052</v>
      </c>
      <c r="D94" s="73">
        <v>8.0000000000000004E-4</v>
      </c>
      <c r="E94" s="6">
        <f>+(C94-C$7)/C$8</f>
        <v>7725.8266320591774</v>
      </c>
      <c r="F94" s="4">
        <f>ROUND(2*E94,0)/2</f>
        <v>7726</v>
      </c>
      <c r="G94" s="4">
        <f>+C94-(C$7+F94*C$8)</f>
        <v>-7.3479799946653657E-2</v>
      </c>
      <c r="I94" s="4"/>
      <c r="J94" s="4"/>
      <c r="L94" s="4">
        <f>+G94</f>
        <v>-7.3479799946653657E-2</v>
      </c>
      <c r="M94" s="4"/>
      <c r="N94" s="4"/>
      <c r="O94" s="4">
        <f ca="1">+C$11+C$12*$F94</f>
        <v>-7.5799331312189036E-2</v>
      </c>
      <c r="P94" s="4"/>
      <c r="Q94" s="5">
        <f>+C94-15018.5</f>
        <v>40202.943500000052</v>
      </c>
    </row>
    <row r="95" spans="1:17" x14ac:dyDescent="0.2">
      <c r="A95" s="70" t="s">
        <v>145</v>
      </c>
      <c r="B95" s="71" t="s">
        <v>34</v>
      </c>
      <c r="C95" s="72">
        <v>55231.405499999877</v>
      </c>
      <c r="D95" s="73">
        <v>4.0000000000000002E-4</v>
      </c>
      <c r="E95" s="6">
        <f>+(C95-C$7)/C$8</f>
        <v>7749.3309342992707</v>
      </c>
      <c r="F95" s="4">
        <f>ROUND(2*E95,0)/2</f>
        <v>7749.5</v>
      </c>
      <c r="G95" s="4">
        <f>+C95-(C$7+F95*C$8)</f>
        <v>-7.1656350119155832E-2</v>
      </c>
      <c r="I95" s="4"/>
      <c r="J95" s="4"/>
      <c r="L95" s="4">
        <f>+G95</f>
        <v>-7.1656350119155832E-2</v>
      </c>
      <c r="M95" s="4"/>
      <c r="N95" s="4"/>
      <c r="O95" s="4">
        <f ca="1">+C$11+C$12*$F95</f>
        <v>-7.580209229256521E-2</v>
      </c>
      <c r="P95" s="4"/>
      <c r="Q95" s="5">
        <f>+C95-15018.5</f>
        <v>40212.905499999877</v>
      </c>
    </row>
    <row r="96" spans="1:17" x14ac:dyDescent="0.2">
      <c r="A96" s="70" t="s">
        <v>145</v>
      </c>
      <c r="B96" s="71" t="s">
        <v>37</v>
      </c>
      <c r="C96" s="72">
        <v>55232.465499999933</v>
      </c>
      <c r="D96" s="73">
        <v>1E-3</v>
      </c>
      <c r="E96" s="6">
        <f>+(C96-C$7)/C$8</f>
        <v>7751.8318939836963</v>
      </c>
      <c r="F96" s="4">
        <f>ROUND(2*E96,0)/2</f>
        <v>7752</v>
      </c>
      <c r="G96" s="4">
        <f>+C96-(C$7+F96*C$8)</f>
        <v>-7.1249600063310936E-2</v>
      </c>
      <c r="I96" s="4"/>
      <c r="J96" s="4"/>
      <c r="L96" s="4">
        <f>+G96</f>
        <v>-7.1249600063310936E-2</v>
      </c>
      <c r="M96" s="4"/>
      <c r="N96" s="4"/>
      <c r="O96" s="4">
        <f ca="1">+C$11+C$12*$F96</f>
        <v>-7.5802386013881826E-2</v>
      </c>
      <c r="P96" s="4"/>
      <c r="Q96" s="5">
        <f>+C96-15018.5</f>
        <v>40213.965499999933</v>
      </c>
    </row>
    <row r="97" spans="1:17" x14ac:dyDescent="0.2">
      <c r="A97" s="70" t="s">
        <v>145</v>
      </c>
      <c r="B97" s="71" t="s">
        <v>34</v>
      </c>
      <c r="C97" s="72">
        <v>55482.737900000066</v>
      </c>
      <c r="D97" s="73">
        <v>5.0000000000000001E-4</v>
      </c>
      <c r="E97" s="6">
        <f>+(C97-C$7)/C$8</f>
        <v>8342.3235755797541</v>
      </c>
      <c r="F97" s="4">
        <f>ROUND(2*E97,0)/2</f>
        <v>8342.5</v>
      </c>
      <c r="G97" s="4">
        <f>+C97-(C$7+F97*C$8)</f>
        <v>-7.4775249930098653E-2</v>
      </c>
      <c r="I97" s="4"/>
      <c r="J97" s="4"/>
      <c r="L97" s="4">
        <f>+G97</f>
        <v>-7.4775249930098653E-2</v>
      </c>
      <c r="M97" s="4"/>
      <c r="N97" s="4"/>
      <c r="O97" s="4">
        <f ca="1">+C$11+C$12*$F97</f>
        <v>-7.5871762988865998E-2</v>
      </c>
      <c r="P97" s="4"/>
      <c r="Q97" s="5">
        <f>+C97-15018.5</f>
        <v>40464.237900000066</v>
      </c>
    </row>
    <row r="98" spans="1:17" x14ac:dyDescent="0.2">
      <c r="A98" s="70" t="s">
        <v>145</v>
      </c>
      <c r="B98" s="71" t="s">
        <v>34</v>
      </c>
      <c r="C98" s="72">
        <v>55483.585299999919</v>
      </c>
      <c r="D98" s="73">
        <v>1.1000000000000001E-3</v>
      </c>
      <c r="E98" s="6">
        <f>+(C98-C$7)/C$8</f>
        <v>8344.3229276892853</v>
      </c>
      <c r="F98" s="4">
        <f>ROUND(2*E98,0)/2</f>
        <v>8344.5</v>
      </c>
      <c r="G98" s="4">
        <f>+C98-(C$7+F98*C$8)</f>
        <v>-7.5049850078357849E-2</v>
      </c>
      <c r="I98" s="4"/>
      <c r="J98" s="4"/>
      <c r="L98" s="4">
        <f>+G98</f>
        <v>-7.5049850078357849E-2</v>
      </c>
      <c r="M98" s="4"/>
      <c r="N98" s="4"/>
      <c r="O98" s="4">
        <f ca="1">+C$11+C$12*$F98</f>
        <v>-7.5871997965919286E-2</v>
      </c>
      <c r="P98" s="4"/>
      <c r="Q98" s="5">
        <f>+C98-15018.5</f>
        <v>40465.085299999919</v>
      </c>
    </row>
    <row r="99" spans="1:17" x14ac:dyDescent="0.2">
      <c r="A99" s="70" t="s">
        <v>145</v>
      </c>
      <c r="B99" s="71" t="s">
        <v>37</v>
      </c>
      <c r="C99" s="72">
        <v>55498.631699999794</v>
      </c>
      <c r="D99" s="73">
        <v>1E-3</v>
      </c>
      <c r="E99" s="6">
        <f>+(C99-C$7)/C$8</f>
        <v>8379.8233425887665</v>
      </c>
      <c r="F99" s="4">
        <f>ROUND(2*E99,0)/2</f>
        <v>8380</v>
      </c>
      <c r="G99" s="4">
        <f>+C99-(C$7+F99*C$8)</f>
        <v>-7.4874000201816671E-2</v>
      </c>
      <c r="I99" s="4"/>
      <c r="J99" s="4"/>
      <c r="L99" s="4">
        <f>+G99</f>
        <v>-7.4874000201816671E-2</v>
      </c>
      <c r="M99" s="4"/>
      <c r="N99" s="4"/>
      <c r="O99" s="4">
        <f ca="1">+C$11+C$12*$F99</f>
        <v>-7.587616880861521E-2</v>
      </c>
      <c r="P99" s="4"/>
      <c r="Q99" s="5">
        <f>+C99-15018.5</f>
        <v>40480.131699999794</v>
      </c>
    </row>
    <row r="100" spans="1:17" x14ac:dyDescent="0.2">
      <c r="A100" s="70" t="s">
        <v>145</v>
      </c>
      <c r="B100" s="71" t="s">
        <v>34</v>
      </c>
      <c r="C100" s="72">
        <v>55499.692300000228</v>
      </c>
      <c r="D100" s="73">
        <v>8.9999999999999998E-4</v>
      </c>
      <c r="E100" s="6">
        <f>+(C100-C$7)/C$8</f>
        <v>8382.3257179116408</v>
      </c>
      <c r="F100" s="4">
        <f>ROUND(2*E100,0)/2</f>
        <v>8382.5</v>
      </c>
      <c r="G100" s="4">
        <f>+C100-(C$7+F100*C$8)</f>
        <v>-7.3867249768227339E-2</v>
      </c>
      <c r="I100" s="4"/>
      <c r="J100" s="4"/>
      <c r="L100" s="4">
        <f>+G100</f>
        <v>-7.3867249768227339E-2</v>
      </c>
      <c r="M100" s="4"/>
      <c r="N100" s="4"/>
      <c r="O100" s="4">
        <f ca="1">+C$11+C$12*$F100</f>
        <v>-7.5876462529931812E-2</v>
      </c>
      <c r="P100" s="4"/>
      <c r="Q100" s="5">
        <f>+C100-15018.5</f>
        <v>40481.192300000228</v>
      </c>
    </row>
    <row r="101" spans="1:17" x14ac:dyDescent="0.2">
      <c r="A101" s="70" t="s">
        <v>145</v>
      </c>
      <c r="B101" s="71" t="s">
        <v>34</v>
      </c>
      <c r="C101" s="72">
        <v>55500.537899999879</v>
      </c>
      <c r="D101" s="73">
        <v>8.0000000000000004E-4</v>
      </c>
      <c r="E101" s="6">
        <f>+(C101-C$7)/C$8</f>
        <v>8384.3208231080243</v>
      </c>
      <c r="F101" s="4">
        <f>ROUND(2*E101,0)/2</f>
        <v>8384.5</v>
      </c>
      <c r="G101" s="4">
        <f>+C101-(C$7+F101*C$8)</f>
        <v>-7.5941850118397269E-2</v>
      </c>
      <c r="I101" s="4"/>
      <c r="J101" s="4"/>
      <c r="L101" s="4">
        <f>+G101</f>
        <v>-7.5941850118397269E-2</v>
      </c>
      <c r="M101" s="4"/>
      <c r="N101" s="4"/>
      <c r="O101" s="4">
        <f ca="1">+C$11+C$12*$F101</f>
        <v>-7.5876697506985114E-2</v>
      </c>
      <c r="P101" s="4"/>
      <c r="Q101" s="5">
        <f>+C101-15018.5</f>
        <v>40482.037899999879</v>
      </c>
    </row>
    <row r="102" spans="1:17" x14ac:dyDescent="0.2">
      <c r="A102" s="70" t="s">
        <v>145</v>
      </c>
      <c r="B102" s="71" t="s">
        <v>34</v>
      </c>
      <c r="C102" s="72">
        <v>55502.656500000041</v>
      </c>
      <c r="D102" s="73">
        <v>5.9999999999999995E-4</v>
      </c>
      <c r="E102" s="6">
        <f>+(C102-C$7)/C$8</f>
        <v>8389.3194393226931</v>
      </c>
      <c r="F102" s="4">
        <f>ROUND(2*E102,0)/2</f>
        <v>8389.5</v>
      </c>
      <c r="G102" s="4">
        <f>+C102-(C$7+F102*C$8)</f>
        <v>-7.6528349956788588E-2</v>
      </c>
      <c r="I102" s="4"/>
      <c r="J102" s="4"/>
      <c r="L102" s="4">
        <f>+G102</f>
        <v>-7.6528349956788588E-2</v>
      </c>
      <c r="M102" s="4"/>
      <c r="N102" s="4"/>
      <c r="O102" s="4">
        <f ca="1">+C$11+C$12*$F102</f>
        <v>-7.5877284949618332E-2</v>
      </c>
      <c r="P102" s="4"/>
      <c r="Q102" s="5">
        <f>+C102-15018.5</f>
        <v>40484.156500000041</v>
      </c>
    </row>
    <row r="103" spans="1:17" x14ac:dyDescent="0.2">
      <c r="A103" s="11" t="s">
        <v>46</v>
      </c>
      <c r="B103" s="7" t="s">
        <v>37</v>
      </c>
      <c r="C103" s="8">
        <v>55502.871099999997</v>
      </c>
      <c r="D103" s="8">
        <v>1.4E-3</v>
      </c>
      <c r="E103" s="6">
        <f>+(C103-C$7)/C$8</f>
        <v>8389.8257656888618</v>
      </c>
      <c r="F103" s="4">
        <f>ROUND(2*E103,0)/2</f>
        <v>8390</v>
      </c>
      <c r="G103" s="4">
        <f>+C103-(C$7+F103*C$8)</f>
        <v>-7.3846999999659602E-2</v>
      </c>
      <c r="H103" s="4"/>
      <c r="I103" s="4"/>
      <c r="J103" s="4"/>
      <c r="K103" s="4">
        <f>+G103</f>
        <v>-7.3846999999659602E-2</v>
      </c>
      <c r="L103" s="4"/>
      <c r="M103" s="4"/>
      <c r="N103" s="4"/>
      <c r="O103" s="4">
        <f ca="1">+C$11+C$12*$F103</f>
        <v>-7.587734369388166E-2</v>
      </c>
      <c r="P103" s="4"/>
      <c r="Q103" s="5">
        <f>+C103-15018.5</f>
        <v>40484.371099999997</v>
      </c>
    </row>
    <row r="104" spans="1:17" x14ac:dyDescent="0.2">
      <c r="A104" s="70" t="s">
        <v>145</v>
      </c>
      <c r="B104" s="71" t="s">
        <v>37</v>
      </c>
      <c r="C104" s="72">
        <v>55506.683800000232</v>
      </c>
      <c r="D104" s="73">
        <v>6.9999999999999999E-4</v>
      </c>
      <c r="E104" s="6">
        <f>+(C104-C$7)/C$8</f>
        <v>8398.8214345463111</v>
      </c>
      <c r="F104" s="4">
        <f>ROUND(2*E104,0)/2</f>
        <v>8399</v>
      </c>
      <c r="G104" s="4">
        <f>+C104-(C$7+F104*C$8)</f>
        <v>-7.5682699767639861E-2</v>
      </c>
      <c r="I104" s="4"/>
      <c r="J104" s="4"/>
      <c r="L104" s="4">
        <f>+G104</f>
        <v>-7.5682699767639861E-2</v>
      </c>
      <c r="M104" s="4"/>
      <c r="N104" s="4"/>
      <c r="O104" s="4">
        <f ca="1">+C$11+C$12*$F104</f>
        <v>-7.5878401090621467E-2</v>
      </c>
      <c r="P104" s="4"/>
      <c r="Q104" s="5">
        <f>+C104-15018.5</f>
        <v>40488.183800000232</v>
      </c>
    </row>
    <row r="105" spans="1:17" x14ac:dyDescent="0.2">
      <c r="A105" s="70" t="s">
        <v>145</v>
      </c>
      <c r="B105" s="71" t="s">
        <v>37</v>
      </c>
      <c r="C105" s="72">
        <v>55507.531400000211</v>
      </c>
      <c r="D105" s="73">
        <v>8.0000000000000004E-4</v>
      </c>
      <c r="E105" s="6">
        <f>+(C105-C$7)/C$8</f>
        <v>8400.8212585353249</v>
      </c>
      <c r="F105" s="4">
        <f>ROUND(2*E105,0)/2</f>
        <v>8401</v>
      </c>
      <c r="G105" s="4">
        <f>+C105-(C$7+F105*C$8)</f>
        <v>-7.5757299782708287E-2</v>
      </c>
      <c r="I105" s="4"/>
      <c r="J105" s="4"/>
      <c r="L105" s="4">
        <f>+G105</f>
        <v>-7.5757299782708287E-2</v>
      </c>
      <c r="M105" s="4"/>
      <c r="N105" s="4"/>
      <c r="O105" s="4">
        <f ca="1">+C$11+C$12*$F105</f>
        <v>-7.5878636067674754E-2</v>
      </c>
      <c r="P105" s="4"/>
      <c r="Q105" s="5">
        <f>+C105-15018.5</f>
        <v>40489.031400000211</v>
      </c>
    </row>
    <row r="106" spans="1:17" x14ac:dyDescent="0.2">
      <c r="A106" s="70" t="s">
        <v>145</v>
      </c>
      <c r="B106" s="71" t="s">
        <v>37</v>
      </c>
      <c r="C106" s="72">
        <v>55509.651599999983</v>
      </c>
      <c r="D106" s="73">
        <v>6.9999999999999999E-4</v>
      </c>
      <c r="E106" s="6">
        <f>+(C106-C$7)/C$8</f>
        <v>8405.8236497825601</v>
      </c>
      <c r="F106" s="4">
        <f>ROUND(2*E106,0)/2</f>
        <v>8406</v>
      </c>
      <c r="G106" s="4">
        <f>+C106-(C$7+F106*C$8)</f>
        <v>-7.4743800010764971E-2</v>
      </c>
      <c r="I106" s="4"/>
      <c r="J106" s="4"/>
      <c r="L106" s="4">
        <f>+G106</f>
        <v>-7.4743800010764971E-2</v>
      </c>
      <c r="M106" s="4"/>
      <c r="N106" s="4"/>
      <c r="O106" s="4">
        <f ca="1">+C$11+C$12*$F106</f>
        <v>-7.5879223510307986E-2</v>
      </c>
      <c r="P106" s="4"/>
      <c r="Q106" s="5">
        <f>+C106-15018.5</f>
        <v>40491.151599999983</v>
      </c>
    </row>
    <row r="107" spans="1:17" x14ac:dyDescent="0.2">
      <c r="A107" s="70" t="s">
        <v>145</v>
      </c>
      <c r="B107" s="71" t="s">
        <v>37</v>
      </c>
      <c r="C107" s="72">
        <v>55510.500200000126</v>
      </c>
      <c r="D107" s="73">
        <v>5.9999999999999995E-4</v>
      </c>
      <c r="E107" s="6">
        <f>+(C107-C$7)/C$8</f>
        <v>8407.8258331678899</v>
      </c>
      <c r="F107" s="4">
        <f>ROUND(2*E107,0)/2</f>
        <v>8408</v>
      </c>
      <c r="G107" s="4">
        <f>+C107-(C$7+F107*C$8)</f>
        <v>-7.3818399869196583E-2</v>
      </c>
      <c r="I107" s="4"/>
      <c r="J107" s="4"/>
      <c r="L107" s="4">
        <f>+G107</f>
        <v>-7.3818399869196583E-2</v>
      </c>
      <c r="M107" s="4"/>
      <c r="N107" s="4"/>
      <c r="O107" s="4">
        <f ca="1">+C$11+C$12*$F107</f>
        <v>-7.5879458487361273E-2</v>
      </c>
      <c r="P107" s="4"/>
      <c r="Q107" s="5">
        <f>+C107-15018.5</f>
        <v>40492.000200000126</v>
      </c>
    </row>
    <row r="108" spans="1:17" x14ac:dyDescent="0.2">
      <c r="A108" s="70" t="s">
        <v>145</v>
      </c>
      <c r="B108" s="71" t="s">
        <v>34</v>
      </c>
      <c r="C108" s="72">
        <v>55510.708600000013</v>
      </c>
      <c r="D108" s="73">
        <v>5.0000000000000001E-4</v>
      </c>
      <c r="E108" s="6">
        <f>+(C108-C$7)/C$8</f>
        <v>8408.3175312791391</v>
      </c>
      <c r="F108" s="4">
        <f>ROUND(2*E108,0)/2</f>
        <v>8408.5</v>
      </c>
      <c r="G108" s="4">
        <f>+C108-(C$7+F108*C$8)</f>
        <v>-7.7337049980997108E-2</v>
      </c>
      <c r="I108" s="4"/>
      <c r="J108" s="4"/>
      <c r="L108" s="4">
        <f>+G108</f>
        <v>-7.7337049980997108E-2</v>
      </c>
      <c r="M108" s="4"/>
      <c r="N108" s="4"/>
      <c r="O108" s="4">
        <f ca="1">+C$11+C$12*$F108</f>
        <v>-7.5879517231624602E-2</v>
      </c>
      <c r="P108" s="4"/>
      <c r="Q108" s="5">
        <f>+C108-15018.5</f>
        <v>40492.208600000013</v>
      </c>
    </row>
    <row r="109" spans="1:17" x14ac:dyDescent="0.2">
      <c r="A109" s="70" t="s">
        <v>145</v>
      </c>
      <c r="B109" s="71" t="s">
        <v>34</v>
      </c>
      <c r="C109" s="72">
        <v>55511.55839999998</v>
      </c>
      <c r="D109" s="73">
        <v>6.9999999999999999E-4</v>
      </c>
      <c r="E109" s="6">
        <f>+(C109-C$7)/C$8</f>
        <v>8410.3225459391688</v>
      </c>
      <c r="F109" s="4">
        <f>ROUND(2*E109,0)/2</f>
        <v>8410.5</v>
      </c>
      <c r="G109" s="4">
        <f>+C109-(C$7+F109*C$8)</f>
        <v>-7.5211650015262421E-2</v>
      </c>
      <c r="I109" s="4"/>
      <c r="J109" s="4"/>
      <c r="L109" s="4">
        <f>+G109</f>
        <v>-7.5211650015262421E-2</v>
      </c>
      <c r="M109" s="4"/>
      <c r="N109" s="4"/>
      <c r="O109" s="4">
        <f ca="1">+C$11+C$12*$F109</f>
        <v>-7.5879752208677889E-2</v>
      </c>
      <c r="P109" s="4"/>
      <c r="Q109" s="5">
        <f>+C109-15018.5</f>
        <v>40493.05839999998</v>
      </c>
    </row>
    <row r="110" spans="1:17" x14ac:dyDescent="0.2">
      <c r="A110" s="70" t="s">
        <v>145</v>
      </c>
      <c r="B110" s="71" t="s">
        <v>34</v>
      </c>
      <c r="C110" s="72">
        <v>55513.677600000054</v>
      </c>
      <c r="D110" s="73">
        <v>8.0000000000000004E-4</v>
      </c>
      <c r="E110" s="6">
        <f>+(C110-C$7)/C$8</f>
        <v>8415.3225777911866</v>
      </c>
      <c r="F110" s="4">
        <f>ROUND(2*E110,0)/2</f>
        <v>8415.5</v>
      </c>
      <c r="G110" s="4">
        <f>+C110-(C$7+F110*C$8)</f>
        <v>-7.5198149941570591E-2</v>
      </c>
      <c r="I110" s="4"/>
      <c r="J110" s="4"/>
      <c r="L110" s="4">
        <f>+G110</f>
        <v>-7.5198149941570591E-2</v>
      </c>
      <c r="M110" s="4"/>
      <c r="N110" s="4"/>
      <c r="O110" s="4">
        <f ca="1">+C$11+C$12*$F110</f>
        <v>-7.5880339651311121E-2</v>
      </c>
      <c r="P110" s="4"/>
      <c r="Q110" s="5">
        <f>+C110-15018.5</f>
        <v>40495.177600000054</v>
      </c>
    </row>
    <row r="111" spans="1:17" x14ac:dyDescent="0.2">
      <c r="A111" s="70" t="s">
        <v>145</v>
      </c>
      <c r="B111" s="71" t="s">
        <v>34</v>
      </c>
      <c r="C111" s="72">
        <v>55514.523099999875</v>
      </c>
      <c r="D111" s="73">
        <v>1.2999999999999999E-3</v>
      </c>
      <c r="E111" s="6">
        <f>+(C111-C$7)/C$8</f>
        <v>8417.3174470483791</v>
      </c>
      <c r="F111" s="4">
        <f>ROUND(2*E111,0)/2</f>
        <v>8417.5</v>
      </c>
      <c r="G111" s="4">
        <f>+C111-(C$7+F111*C$8)</f>
        <v>-7.7372750121867284E-2</v>
      </c>
      <c r="I111" s="4"/>
      <c r="J111" s="4"/>
      <c r="L111" s="4">
        <f>+G111</f>
        <v>-7.7372750121867284E-2</v>
      </c>
      <c r="M111" s="4"/>
      <c r="N111" s="4"/>
      <c r="O111" s="4">
        <f ca="1">+C$11+C$12*$F111</f>
        <v>-7.5880574628364408E-2</v>
      </c>
      <c r="P111" s="4"/>
      <c r="Q111" s="5">
        <f>+C111-15018.5</f>
        <v>40496.023099999875</v>
      </c>
    </row>
    <row r="112" spans="1:17" x14ac:dyDescent="0.2">
      <c r="A112" s="70" t="s">
        <v>145</v>
      </c>
      <c r="B112" s="71" t="s">
        <v>34</v>
      </c>
      <c r="C112" s="72">
        <v>55516.644299999811</v>
      </c>
      <c r="D112" s="73">
        <v>5.9999999999999995E-4</v>
      </c>
      <c r="E112" s="6">
        <f>+(C112-C$7)/C$8</f>
        <v>8422.3221976919303</v>
      </c>
      <c r="F112" s="4">
        <f>ROUND(2*E112,0)/2</f>
        <v>8422.5</v>
      </c>
      <c r="G112" s="4">
        <f>+C112-(C$7+F112*C$8)</f>
        <v>-7.5359250186011195E-2</v>
      </c>
      <c r="I112" s="4"/>
      <c r="J112" s="4"/>
      <c r="L112" s="4">
        <f>+G112</f>
        <v>-7.5359250186011195E-2</v>
      </c>
      <c r="M112" s="4"/>
      <c r="N112" s="4"/>
      <c r="O112" s="4">
        <f ca="1">+C$11+C$12*$F112</f>
        <v>-7.588116207099764E-2</v>
      </c>
      <c r="P112" s="4"/>
      <c r="Q112" s="5">
        <f>+C112-15018.5</f>
        <v>40498.144299999811</v>
      </c>
    </row>
    <row r="113" spans="1:17" x14ac:dyDescent="0.2">
      <c r="A113" s="70" t="s">
        <v>145</v>
      </c>
      <c r="B113" s="71" t="s">
        <v>37</v>
      </c>
      <c r="C113" s="72">
        <v>55518.548700000159</v>
      </c>
      <c r="D113" s="73">
        <v>1.2999999999999999E-3</v>
      </c>
      <c r="E113" s="6">
        <f>+(C113-C$7)/C$8</f>
        <v>8426.8154312991392</v>
      </c>
      <c r="F113" s="4">
        <f>ROUND(2*E113,0)/2</f>
        <v>8427</v>
      </c>
      <c r="G113" s="4">
        <f>+C113-(C$7+F113*C$8)</f>
        <v>-7.8227099838841241E-2</v>
      </c>
      <c r="I113" s="4"/>
      <c r="J113" s="4"/>
      <c r="L113" s="4">
        <f>+G113</f>
        <v>-7.8227099838841241E-2</v>
      </c>
      <c r="M113" s="4"/>
      <c r="N113" s="4"/>
      <c r="O113" s="4">
        <f ca="1">+C$11+C$12*$F113</f>
        <v>-7.5881690769367544E-2</v>
      </c>
      <c r="P113" s="4"/>
      <c r="Q113" s="5">
        <f>+C113-15018.5</f>
        <v>40500.048700000159</v>
      </c>
    </row>
    <row r="114" spans="1:17" x14ac:dyDescent="0.2">
      <c r="A114" s="70" t="s">
        <v>145</v>
      </c>
      <c r="B114" s="71" t="s">
        <v>34</v>
      </c>
      <c r="C114" s="72">
        <v>55531.479199999943</v>
      </c>
      <c r="D114" s="73">
        <v>8.0000000000000004E-4</v>
      </c>
      <c r="E114" s="6">
        <f>+(C114-C$7)/C$8</f>
        <v>8457.3236003531219</v>
      </c>
      <c r="F114" s="4">
        <f>ROUND(2*E114,0)/2</f>
        <v>8457.5</v>
      </c>
      <c r="G114" s="4">
        <f>+C114-(C$7+F114*C$8)</f>
        <v>-7.4764750053873286E-2</v>
      </c>
      <c r="I114" s="4"/>
      <c r="J114" s="4"/>
      <c r="L114" s="4">
        <f>+G114</f>
        <v>-7.4764750053873286E-2</v>
      </c>
      <c r="M114" s="4"/>
      <c r="N114" s="4"/>
      <c r="O114" s="4">
        <f ca="1">+C$11+C$12*$F114</f>
        <v>-7.5885274169430236E-2</v>
      </c>
      <c r="P114" s="4"/>
      <c r="Q114" s="5">
        <f>+C114-15018.5</f>
        <v>40512.979199999943</v>
      </c>
    </row>
    <row r="115" spans="1:17" x14ac:dyDescent="0.2">
      <c r="A115" s="70" t="s">
        <v>145</v>
      </c>
      <c r="B115" s="71" t="s">
        <v>37</v>
      </c>
      <c r="C115" s="72">
        <v>55532.537599999923</v>
      </c>
      <c r="D115" s="73">
        <v>8.0000000000000004E-4</v>
      </c>
      <c r="E115" s="6">
        <f>+(C115-C$7)/C$8</f>
        <v>8459.8207850038834</v>
      </c>
      <c r="F115" s="4">
        <f>ROUND(2*E115,0)/2</f>
        <v>8460</v>
      </c>
      <c r="G115" s="4">
        <f>+C115-(C$7+F115*C$8)</f>
        <v>-7.5958000074024312E-2</v>
      </c>
      <c r="I115" s="4"/>
      <c r="J115" s="4"/>
      <c r="L115" s="4">
        <f>+G115</f>
        <v>-7.5958000074024312E-2</v>
      </c>
      <c r="M115" s="4"/>
      <c r="N115" s="4"/>
      <c r="O115" s="4">
        <f ca="1">+C$11+C$12*$F115</f>
        <v>-7.5885567890746852E-2</v>
      </c>
      <c r="P115" s="4"/>
      <c r="Q115" s="5">
        <f>+C115-15018.5</f>
        <v>40514.037599999923</v>
      </c>
    </row>
    <row r="116" spans="1:17" x14ac:dyDescent="0.2">
      <c r="A116" s="70" t="s">
        <v>145</v>
      </c>
      <c r="B116" s="71" t="s">
        <v>37</v>
      </c>
      <c r="C116" s="72">
        <v>55543.55830000015</v>
      </c>
      <c r="D116" s="73">
        <v>6.9999999999999999E-4</v>
      </c>
      <c r="E116" s="6">
        <f>+(C116-C$7)/C$8</f>
        <v>8485.8229797145104</v>
      </c>
      <c r="F116" s="4">
        <f>ROUND(2*E116,0)/2</f>
        <v>8486</v>
      </c>
      <c r="G116" s="4">
        <f>+C116-(C$7+F116*C$8)</f>
        <v>-7.5027799844974652E-2</v>
      </c>
      <c r="I116" s="4"/>
      <c r="J116" s="4"/>
      <c r="L116" s="4">
        <f>+G116</f>
        <v>-7.5027799844974652E-2</v>
      </c>
      <c r="M116" s="4"/>
      <c r="N116" s="4"/>
      <c r="O116" s="4">
        <f ca="1">+C$11+C$12*$F116</f>
        <v>-7.5888622592439628E-2</v>
      </c>
      <c r="P116" s="4"/>
      <c r="Q116" s="5">
        <f>+C116-15018.5</f>
        <v>40525.05830000015</v>
      </c>
    </row>
    <row r="117" spans="1:17" x14ac:dyDescent="0.2">
      <c r="A117" s="70" t="s">
        <v>145</v>
      </c>
      <c r="B117" s="71" t="s">
        <v>37</v>
      </c>
      <c r="C117" s="72">
        <v>55544.407399999909</v>
      </c>
      <c r="D117" s="73">
        <v>8.0000000000000004E-4</v>
      </c>
      <c r="E117" s="6">
        <f>+(C117-C$7)/C$8</f>
        <v>8487.8263427968996</v>
      </c>
      <c r="F117" s="4">
        <f>ROUND(2*E117,0)/2</f>
        <v>8488</v>
      </c>
      <c r="G117" s="4">
        <f>+C117-(C$7+F117*C$8)</f>
        <v>-7.3602400087111164E-2</v>
      </c>
      <c r="I117" s="4"/>
      <c r="J117" s="4"/>
      <c r="L117" s="4">
        <f>+G117</f>
        <v>-7.3602400087111164E-2</v>
      </c>
      <c r="M117" s="4"/>
      <c r="N117" s="4"/>
      <c r="O117" s="4">
        <f ca="1">+C$11+C$12*$F117</f>
        <v>-7.5888857569492915E-2</v>
      </c>
      <c r="P117" s="4"/>
      <c r="Q117" s="5">
        <f>+C117-15018.5</f>
        <v>40525.907399999909</v>
      </c>
    </row>
    <row r="118" spans="1:17" x14ac:dyDescent="0.2">
      <c r="A118" s="70" t="s">
        <v>145</v>
      </c>
      <c r="B118" s="71" t="s">
        <v>34</v>
      </c>
      <c r="C118" s="72">
        <v>55553.515899999999</v>
      </c>
      <c r="D118" s="73">
        <v>2E-3</v>
      </c>
      <c r="E118" s="6">
        <f>+(C118-C$7)/C$8</f>
        <v>8509.3169006125736</v>
      </c>
      <c r="F118" s="4">
        <f>ROUND(2*E118,0)/2</f>
        <v>8509.5</v>
      </c>
      <c r="G118" s="4">
        <f>+C118-(C$7+F118*C$8)</f>
        <v>-7.7604350000910927E-2</v>
      </c>
      <c r="I118" s="4"/>
      <c r="J118" s="4"/>
      <c r="L118" s="4">
        <f>+G118</f>
        <v>-7.7604350000910927E-2</v>
      </c>
      <c r="M118" s="4"/>
      <c r="N118" s="4"/>
      <c r="O118" s="4">
        <f ca="1">+C$11+C$12*$F118</f>
        <v>-7.5891383572815801E-2</v>
      </c>
      <c r="P118" s="4"/>
      <c r="Q118" s="5">
        <f>+C118-15018.5</f>
        <v>40535.015899999999</v>
      </c>
    </row>
    <row r="119" spans="1:17" x14ac:dyDescent="0.2">
      <c r="A119" s="12" t="s">
        <v>45</v>
      </c>
      <c r="B119" s="6"/>
      <c r="C119" s="8">
        <v>55553.727800000001</v>
      </c>
      <c r="D119" s="8">
        <v>2.0000000000000001E-4</v>
      </c>
      <c r="E119" s="6">
        <f>+(C119-C$7)/C$8</f>
        <v>8509.8168566098448</v>
      </c>
      <c r="F119" s="4">
        <f>ROUND(2*E119,0)/2</f>
        <v>8510</v>
      </c>
      <c r="G119" s="4">
        <f>+C119-(C$7+F119*C$8)</f>
        <v>-7.7622999997402076E-2</v>
      </c>
      <c r="I119" s="4"/>
      <c r="J119" s="4"/>
      <c r="K119" s="4">
        <f>+G119</f>
        <v>-7.7622999997402076E-2</v>
      </c>
      <c r="L119" s="4"/>
      <c r="M119" s="4"/>
      <c r="N119" s="4"/>
      <c r="O119" s="4">
        <f ca="1">+C$11+C$12*$F119</f>
        <v>-7.5891442317079116E-2</v>
      </c>
      <c r="P119" s="4"/>
      <c r="Q119" s="5">
        <f>+C119-15018.5</f>
        <v>40535.227800000001</v>
      </c>
    </row>
    <row r="120" spans="1:17" x14ac:dyDescent="0.2">
      <c r="A120" s="70" t="s">
        <v>145</v>
      </c>
      <c r="B120" s="71" t="s">
        <v>37</v>
      </c>
      <c r="C120" s="72">
        <v>55554.573900000192</v>
      </c>
      <c r="D120" s="73">
        <v>2.5000000000000001E-3</v>
      </c>
      <c r="E120" s="6">
        <f>+(C120-C$7)/C$8</f>
        <v>8511.8131415054686</v>
      </c>
      <c r="F120" s="4">
        <f>ROUND(2*E120,0)/2</f>
        <v>8512</v>
      </c>
      <c r="G120" s="4">
        <f>+C120-(C$7+F120*C$8)</f>
        <v>-7.919759980723029E-2</v>
      </c>
      <c r="I120" s="4"/>
      <c r="J120" s="4"/>
      <c r="L120" s="4">
        <f>+G120</f>
        <v>-7.919759980723029E-2</v>
      </c>
      <c r="M120" s="4"/>
      <c r="N120" s="4"/>
      <c r="O120" s="4">
        <f ca="1">+C$11+C$12*$F120</f>
        <v>-7.5891677294132417E-2</v>
      </c>
      <c r="P120" s="4"/>
      <c r="Q120" s="5">
        <f>+C120-15018.5</f>
        <v>40536.073900000192</v>
      </c>
    </row>
    <row r="121" spans="1:17" x14ac:dyDescent="0.2">
      <c r="A121" s="70" t="s">
        <v>145</v>
      </c>
      <c r="B121" s="71" t="s">
        <v>34</v>
      </c>
      <c r="C121" s="72">
        <v>55556.483299999963</v>
      </c>
      <c r="D121" s="73">
        <v>1E-3</v>
      </c>
      <c r="E121" s="6">
        <f>+(C121-C$7)/C$8</f>
        <v>8516.3181720909579</v>
      </c>
      <c r="F121" s="4">
        <f>ROUND(2*E121,0)/2</f>
        <v>8516.5</v>
      </c>
      <c r="G121" s="4">
        <f>+C121-(C$7+F121*C$8)</f>
        <v>-7.7065450030204374E-2</v>
      </c>
      <c r="I121" s="4"/>
      <c r="J121" s="4"/>
      <c r="L121" s="4">
        <f>+G121</f>
        <v>-7.7065450030204374E-2</v>
      </c>
      <c r="M121" s="4"/>
      <c r="N121" s="4"/>
      <c r="O121" s="4">
        <f ca="1">+C$11+C$12*$F121</f>
        <v>-7.5892205992502321E-2</v>
      </c>
      <c r="P121" s="4"/>
      <c r="Q121" s="5">
        <f>+C121-15018.5</f>
        <v>40537.983299999963</v>
      </c>
    </row>
    <row r="122" spans="1:17" x14ac:dyDescent="0.2">
      <c r="A122" s="70" t="s">
        <v>145</v>
      </c>
      <c r="B122" s="71" t="s">
        <v>37</v>
      </c>
      <c r="C122" s="72">
        <v>55558.391600000206</v>
      </c>
      <c r="D122" s="73">
        <v>1E-3</v>
      </c>
      <c r="E122" s="6">
        <f>+(C122-C$7)/C$8</f>
        <v>8520.8206073420388</v>
      </c>
      <c r="F122" s="4">
        <f>ROUND(2*E122,0)/2</f>
        <v>8521</v>
      </c>
      <c r="G122" s="4">
        <f>+C122-(C$7+F122*C$8)</f>
        <v>-7.6033299788832664E-2</v>
      </c>
      <c r="I122" s="4"/>
      <c r="J122" s="4"/>
      <c r="L122" s="4">
        <f>+G122</f>
        <v>-7.6033299788832664E-2</v>
      </c>
      <c r="M122" s="4"/>
      <c r="N122" s="4"/>
      <c r="O122" s="4">
        <f ca="1">+C$11+C$12*$F122</f>
        <v>-7.5892734690872224E-2</v>
      </c>
      <c r="P122" s="4"/>
      <c r="Q122" s="5">
        <f>+C122-15018.5</f>
        <v>40539.891600000206</v>
      </c>
    </row>
    <row r="123" spans="1:17" x14ac:dyDescent="0.2">
      <c r="A123" s="70" t="s">
        <v>145</v>
      </c>
      <c r="B123" s="71" t="s">
        <v>37</v>
      </c>
      <c r="C123" s="72">
        <v>55563.471799999941</v>
      </c>
      <c r="D123" s="73">
        <v>2.2000000000000001E-3</v>
      </c>
      <c r="E123" s="6">
        <f>+(C123-C$7)/C$8</f>
        <v>8532.8068105377806</v>
      </c>
      <c r="F123" s="4">
        <f>ROUND(2*E123,0)/2</f>
        <v>8533</v>
      </c>
      <c r="G123" s="4">
        <f>+C123-(C$7+F123*C$8)</f>
        <v>-8.1880900055693928E-2</v>
      </c>
      <c r="I123" s="4"/>
      <c r="J123" s="4"/>
      <c r="L123" s="4">
        <f>+G123</f>
        <v>-8.1880900055693928E-2</v>
      </c>
      <c r="M123" s="4"/>
      <c r="N123" s="4"/>
      <c r="O123" s="4">
        <f ca="1">+C$11+C$12*$F123</f>
        <v>-7.5894144553191961E-2</v>
      </c>
      <c r="P123" s="4"/>
      <c r="Q123" s="5">
        <f>+C123-15018.5</f>
        <v>40544.971799999941</v>
      </c>
    </row>
    <row r="124" spans="1:17" x14ac:dyDescent="0.2">
      <c r="A124" s="70" t="s">
        <v>145</v>
      </c>
      <c r="B124" s="71" t="s">
        <v>34</v>
      </c>
      <c r="C124" s="72">
        <v>55564.538199999835</v>
      </c>
      <c r="D124" s="73">
        <v>1.1999999999999999E-3</v>
      </c>
      <c r="E124" s="6">
        <f>+(C124-C$7)/C$8</f>
        <v>8535.322870355767</v>
      </c>
      <c r="F124" s="4">
        <f>ROUND(2*E124,0)/2</f>
        <v>8535.5</v>
      </c>
      <c r="G124" s="4">
        <f>+C124-(C$7+F124*C$8)</f>
        <v>-7.5074150161526632E-2</v>
      </c>
      <c r="I124" s="4"/>
      <c r="J124" s="4"/>
      <c r="L124" s="4">
        <f>+G124</f>
        <v>-7.5074150161526632E-2</v>
      </c>
      <c r="M124" s="4"/>
      <c r="N124" s="4"/>
      <c r="O124" s="4">
        <f ca="1">+C$11+C$12*$F124</f>
        <v>-7.5894438274508577E-2</v>
      </c>
      <c r="P124" s="4"/>
      <c r="Q124" s="5">
        <f>+C124-15018.5</f>
        <v>40546.038199999835</v>
      </c>
    </row>
    <row r="125" spans="1:17" x14ac:dyDescent="0.2">
      <c r="A125" s="70" t="s">
        <v>145</v>
      </c>
      <c r="B125" s="71" t="s">
        <v>37</v>
      </c>
      <c r="C125" s="72">
        <v>55566.444500000216</v>
      </c>
      <c r="D125" s="73">
        <v>8.9999999999999998E-4</v>
      </c>
      <c r="E125" s="6">
        <f>+(C125-C$7)/C$8</f>
        <v>8539.8205868153163</v>
      </c>
      <c r="F125" s="4">
        <f>ROUND(2*E125,0)/2</f>
        <v>8540</v>
      </c>
      <c r="G125" s="4">
        <f>+C125-(C$7+F125*C$8)</f>
        <v>-7.6041999782319181E-2</v>
      </c>
      <c r="I125" s="4"/>
      <c r="J125" s="4"/>
      <c r="L125" s="4">
        <f>+G125</f>
        <v>-7.6041999782319181E-2</v>
      </c>
      <c r="M125" s="4"/>
      <c r="N125" s="4"/>
      <c r="O125" s="4">
        <f ca="1">+C$11+C$12*$F125</f>
        <v>-7.589496697287848E-2</v>
      </c>
      <c r="P125" s="4"/>
      <c r="Q125" s="5">
        <f>+C125-15018.5</f>
        <v>40547.944500000216</v>
      </c>
    </row>
    <row r="126" spans="1:17" x14ac:dyDescent="0.2">
      <c r="A126" s="70" t="s">
        <v>145</v>
      </c>
      <c r="B126" s="71" t="s">
        <v>34</v>
      </c>
      <c r="C126" s="72">
        <v>55568.350899999961</v>
      </c>
      <c r="D126" s="73">
        <v>5.9999999999999995E-4</v>
      </c>
      <c r="E126" s="6">
        <f>+(C126-C$7)/C$8</f>
        <v>8544.3185392129581</v>
      </c>
      <c r="F126" s="4">
        <f>ROUND(2*E126,0)/2</f>
        <v>8544.5</v>
      </c>
      <c r="G126" s="4">
        <f>+C126-(C$7+F126*C$8)</f>
        <v>-7.6909850038646255E-2</v>
      </c>
      <c r="I126" s="4"/>
      <c r="J126" s="4"/>
      <c r="L126" s="4">
        <f>+G126</f>
        <v>-7.6909850038646255E-2</v>
      </c>
      <c r="M126" s="4"/>
      <c r="N126" s="4"/>
      <c r="O126" s="4">
        <f ca="1">+C$11+C$12*$F126</f>
        <v>-7.5895495671248397E-2</v>
      </c>
      <c r="P126" s="4"/>
      <c r="Q126" s="5">
        <f>+C126-15018.5</f>
        <v>40549.850899999961</v>
      </c>
    </row>
    <row r="127" spans="1:17" x14ac:dyDescent="0.2">
      <c r="A127" s="70" t="s">
        <v>145</v>
      </c>
      <c r="B127" s="71" t="s">
        <v>37</v>
      </c>
      <c r="C127" s="72">
        <v>55572.378699999768</v>
      </c>
      <c r="D127" s="73">
        <v>8.0000000000000004E-4</v>
      </c>
      <c r="E127" s="6">
        <f>+(C127-C$7)/C$8</f>
        <v>8553.8217141336336</v>
      </c>
      <c r="F127" s="4">
        <f>ROUND(2*E127,0)/2</f>
        <v>8554</v>
      </c>
      <c r="G127" s="4">
        <f>+C127-(C$7+F127*C$8)</f>
        <v>-7.556420022592647E-2</v>
      </c>
      <c r="I127" s="4"/>
      <c r="J127" s="4"/>
      <c r="L127" s="4">
        <f>+G127</f>
        <v>-7.556420022592647E-2</v>
      </c>
      <c r="M127" s="4"/>
      <c r="N127" s="4"/>
      <c r="O127" s="4">
        <f ca="1">+C$11+C$12*$F127</f>
        <v>-7.5896611812251519E-2</v>
      </c>
      <c r="P127" s="4"/>
      <c r="Q127" s="5">
        <f>+C127-15018.5</f>
        <v>40553.878699999768</v>
      </c>
    </row>
    <row r="128" spans="1:17" x14ac:dyDescent="0.2">
      <c r="A128" s="70" t="s">
        <v>145</v>
      </c>
      <c r="B128" s="71" t="s">
        <v>34</v>
      </c>
      <c r="C128" s="72">
        <v>55573.436600000132</v>
      </c>
      <c r="D128" s="73">
        <v>8.0000000000000004E-4</v>
      </c>
      <c r="E128" s="6">
        <f>+(C128-C$7)/C$8</f>
        <v>8556.3177190873357</v>
      </c>
      <c r="F128" s="4">
        <f>ROUND(2*E128,0)/2</f>
        <v>8556.5</v>
      </c>
      <c r="G128" s="4">
        <f>+C128-(C$7+F128*C$8)</f>
        <v>-7.7257449862372596E-2</v>
      </c>
      <c r="I128" s="4"/>
      <c r="J128" s="4"/>
      <c r="L128" s="4">
        <f>+G128</f>
        <v>-7.7257449862372596E-2</v>
      </c>
      <c r="M128" s="4"/>
      <c r="N128" s="4"/>
      <c r="O128" s="4">
        <f ca="1">+C$11+C$12*$F128</f>
        <v>-7.5896905533568135E-2</v>
      </c>
      <c r="P128" s="4"/>
      <c r="Q128" s="5">
        <f>+C128-15018.5</f>
        <v>40554.936600000132</v>
      </c>
    </row>
    <row r="129" spans="1:17" x14ac:dyDescent="0.2">
      <c r="A129" s="70" t="s">
        <v>145</v>
      </c>
      <c r="B129" s="71" t="s">
        <v>37</v>
      </c>
      <c r="C129" s="72">
        <v>55574.49869999988</v>
      </c>
      <c r="D129" s="73">
        <v>1.5E-3</v>
      </c>
      <c r="E129" s="6">
        <f>+(C129-C$7)/C$8</f>
        <v>8558.8236335024867</v>
      </c>
      <c r="F129" s="4">
        <f>ROUND(2*E129,0)/2</f>
        <v>8559</v>
      </c>
      <c r="G129" s="4">
        <f>+C129-(C$7+F129*C$8)</f>
        <v>-7.4750700114236679E-2</v>
      </c>
      <c r="I129" s="4"/>
      <c r="J129" s="4"/>
      <c r="L129" s="4">
        <f>+G129</f>
        <v>-7.4750700114236679E-2</v>
      </c>
      <c r="M129" s="4"/>
      <c r="N129" s="4"/>
      <c r="O129" s="4">
        <f ca="1">+C$11+C$12*$F129</f>
        <v>-7.5897199254884751E-2</v>
      </c>
      <c r="P129" s="4"/>
      <c r="Q129" s="5">
        <f>+C129-15018.5</f>
        <v>40555.99869999988</v>
      </c>
    </row>
    <row r="130" spans="1:17" x14ac:dyDescent="0.2">
      <c r="A130" s="70" t="s">
        <v>145</v>
      </c>
      <c r="B130" s="71" t="s">
        <v>37</v>
      </c>
      <c r="C130" s="72">
        <v>55575.342100000009</v>
      </c>
      <c r="D130" s="73">
        <v>8.9999999999999998E-4</v>
      </c>
      <c r="E130" s="6">
        <f>+(C130-C$7)/C$8</f>
        <v>8560.8135480289529</v>
      </c>
      <c r="F130" s="4">
        <f>ROUND(2*E130,0)/2</f>
        <v>8561</v>
      </c>
      <c r="G130" s="4">
        <f>+C130-(C$7+F130*C$8)</f>
        <v>-7.9025299986824393E-2</v>
      </c>
      <c r="I130" s="4"/>
      <c r="J130" s="4"/>
      <c r="L130" s="4">
        <f>+G130</f>
        <v>-7.9025299986824393E-2</v>
      </c>
      <c r="M130" s="4"/>
      <c r="N130" s="4"/>
      <c r="O130" s="4">
        <f ca="1">+C$11+C$12*$F130</f>
        <v>-7.5897434231938038E-2</v>
      </c>
      <c r="P130" s="4"/>
      <c r="Q130" s="5">
        <f>+C130-15018.5</f>
        <v>40556.842100000009</v>
      </c>
    </row>
    <row r="131" spans="1:17" x14ac:dyDescent="0.2">
      <c r="A131" s="70" t="s">
        <v>145</v>
      </c>
      <c r="B131" s="71" t="s">
        <v>37</v>
      </c>
      <c r="C131" s="72">
        <v>55580.43060000008</v>
      </c>
      <c r="D131" s="73">
        <v>2E-3</v>
      </c>
      <c r="E131" s="6">
        <f>+(C131-C$7)/C$8</f>
        <v>8572.8193342116956</v>
      </c>
      <c r="F131" s="4">
        <f>ROUND(2*E131,0)/2</f>
        <v>8573</v>
      </c>
      <c r="G131" s="4">
        <f>+C131-(C$7+F131*C$8)</f>
        <v>-7.6572899917664472E-2</v>
      </c>
      <c r="I131" s="4"/>
      <c r="J131" s="4"/>
      <c r="L131" s="4">
        <f>+G131</f>
        <v>-7.6572899917664472E-2</v>
      </c>
      <c r="M131" s="4"/>
      <c r="N131" s="4"/>
      <c r="O131" s="4">
        <f ca="1">+C$11+C$12*$F131</f>
        <v>-7.5898844094257789E-2</v>
      </c>
      <c r="P131" s="4"/>
      <c r="Q131" s="5">
        <f>+C131-15018.5</f>
        <v>40561.93060000008</v>
      </c>
    </row>
    <row r="132" spans="1:17" x14ac:dyDescent="0.2">
      <c r="A132" s="70" t="s">
        <v>145</v>
      </c>
      <c r="B132" s="71" t="s">
        <v>37</v>
      </c>
      <c r="C132" s="72">
        <v>55597.380900000222</v>
      </c>
      <c r="D132" s="73">
        <v>1.2999999999999999E-3</v>
      </c>
      <c r="E132" s="6">
        <f>+(C132-C$7)/C$8</f>
        <v>8612.8118030202277</v>
      </c>
      <c r="F132" s="4">
        <f>ROUND(2*E132,0)/2</f>
        <v>8613</v>
      </c>
      <c r="G132" s="4">
        <f>+C132-(C$7+F132*C$8)</f>
        <v>-7.9764899775909726E-2</v>
      </c>
      <c r="I132" s="4"/>
      <c r="J132" s="4"/>
      <c r="L132" s="4">
        <f>+G132</f>
        <v>-7.9764899775909726E-2</v>
      </c>
      <c r="M132" s="4"/>
      <c r="N132" s="4"/>
      <c r="O132" s="4">
        <f ca="1">+C$11+C$12*$F132</f>
        <v>-7.5903543635323603E-2</v>
      </c>
      <c r="P132" s="4"/>
      <c r="Q132" s="5">
        <f>+C132-15018.5</f>
        <v>40578.880900000222</v>
      </c>
    </row>
    <row r="133" spans="1:17" x14ac:dyDescent="0.2">
      <c r="A133" s="70" t="s">
        <v>145</v>
      </c>
      <c r="B133" s="71" t="s">
        <v>34</v>
      </c>
      <c r="C133" s="72">
        <v>55598.444099999964</v>
      </c>
      <c r="D133" s="73">
        <v>8.0000000000000004E-4</v>
      </c>
      <c r="E133" s="6">
        <f>+(C133-C$7)/C$8</f>
        <v>8615.3203127708857</v>
      </c>
      <c r="F133" s="4">
        <f>ROUND(2*E133,0)/2</f>
        <v>8615.5</v>
      </c>
      <c r="G133" s="4">
        <f>+C133-(C$7+F133*C$8)</f>
        <v>-7.6158150033734273E-2</v>
      </c>
      <c r="I133" s="4"/>
      <c r="J133" s="4"/>
      <c r="L133" s="4">
        <f>+G133</f>
        <v>-7.6158150033734273E-2</v>
      </c>
      <c r="M133" s="4"/>
      <c r="N133" s="4"/>
      <c r="O133" s="4">
        <f ca="1">+C$11+C$12*$F133</f>
        <v>-7.5903837356640219E-2</v>
      </c>
      <c r="P133" s="4"/>
      <c r="Q133" s="5">
        <f>+C133-15018.5</f>
        <v>40579.944099999964</v>
      </c>
    </row>
    <row r="134" spans="1:17" x14ac:dyDescent="0.2">
      <c r="A134" s="70" t="s">
        <v>145</v>
      </c>
      <c r="B134" s="71" t="s">
        <v>37</v>
      </c>
      <c r="C134" s="72">
        <v>55829.641900000162</v>
      </c>
      <c r="D134" s="73">
        <v>1E-3</v>
      </c>
      <c r="E134" s="6">
        <f>+(C134-C$7)/C$8</f>
        <v>9160.8074607878207</v>
      </c>
      <c r="F134" s="4">
        <f>ROUND(2*E134,0)/2</f>
        <v>9161</v>
      </c>
      <c r="G134" s="4">
        <f>+C134-(C$7+F134*C$8)</f>
        <v>-8.160529983433662E-2</v>
      </c>
      <c r="I134" s="4"/>
      <c r="J134" s="4"/>
      <c r="L134" s="4">
        <f>+G134</f>
        <v>-8.160529983433662E-2</v>
      </c>
      <c r="M134" s="4"/>
      <c r="N134" s="4"/>
      <c r="O134" s="4">
        <f ca="1">+C$11+C$12*$F134</f>
        <v>-7.5967927347925346E-2</v>
      </c>
      <c r="P134" s="4"/>
      <c r="Q134" s="5">
        <f>+C134-15018.5</f>
        <v>40811.141900000162</v>
      </c>
    </row>
    <row r="135" spans="1:17" x14ac:dyDescent="0.2">
      <c r="A135" s="70" t="s">
        <v>145</v>
      </c>
      <c r="B135" s="71" t="s">
        <v>34</v>
      </c>
      <c r="C135" s="72">
        <v>55830.701799999923</v>
      </c>
      <c r="D135" s="73">
        <v>6.9999999999999999E-4</v>
      </c>
      <c r="E135" s="6">
        <f>+(C135-C$7)/C$8</f>
        <v>9163.3081845319557</v>
      </c>
      <c r="F135" s="4">
        <f>ROUND(2*E135,0)/2</f>
        <v>9163.5</v>
      </c>
      <c r="G135" s="4">
        <f>+C135-(C$7+F135*C$8)</f>
        <v>-8.1298550074279774E-2</v>
      </c>
      <c r="I135" s="4"/>
      <c r="J135" s="4"/>
      <c r="L135" s="4">
        <f>+G135</f>
        <v>-8.1298550074279774E-2</v>
      </c>
      <c r="M135" s="4"/>
      <c r="N135" s="4"/>
      <c r="O135" s="4">
        <f ca="1">+C$11+C$12*$F135</f>
        <v>-7.5968221069241962E-2</v>
      </c>
      <c r="P135" s="4"/>
      <c r="Q135" s="5">
        <f>+C135-15018.5</f>
        <v>40812.201799999923</v>
      </c>
    </row>
    <row r="136" spans="1:17" x14ac:dyDescent="0.2">
      <c r="A136" s="70" t="s">
        <v>145</v>
      </c>
      <c r="B136" s="71" t="s">
        <v>37</v>
      </c>
      <c r="C136" s="72">
        <v>55832.611000000034</v>
      </c>
      <c r="D136" s="73">
        <v>8.0000000000000004E-4</v>
      </c>
      <c r="E136" s="6">
        <f>+(C136-C$7)/C$8</f>
        <v>9167.8127432390611</v>
      </c>
      <c r="F136" s="4">
        <f>ROUND(2*E136,0)/2</f>
        <v>9168</v>
      </c>
      <c r="G136" s="4">
        <f>+C136-(C$7+F136*C$8)</f>
        <v>-7.9366399964783341E-2</v>
      </c>
      <c r="I136" s="4"/>
      <c r="J136" s="4"/>
      <c r="L136" s="4">
        <f>+G136</f>
        <v>-7.9366399964783341E-2</v>
      </c>
      <c r="M136" s="4"/>
      <c r="N136" s="4"/>
      <c r="O136" s="4">
        <f ca="1">+C$11+C$12*$F136</f>
        <v>-7.5968749767611865E-2</v>
      </c>
      <c r="P136" s="4"/>
      <c r="Q136" s="5">
        <f>+C136-15018.5</f>
        <v>40814.111000000034</v>
      </c>
    </row>
    <row r="137" spans="1:17" x14ac:dyDescent="0.2">
      <c r="A137" s="70" t="s">
        <v>145</v>
      </c>
      <c r="B137" s="71" t="s">
        <v>37</v>
      </c>
      <c r="C137" s="72">
        <v>55837.694600000046</v>
      </c>
      <c r="D137" s="73">
        <v>8.9999999999999998E-4</v>
      </c>
      <c r="E137" s="6">
        <f>+(C137-C$7)/C$8</f>
        <v>9179.8069683816157</v>
      </c>
      <c r="F137" s="4">
        <f>ROUND(2*E137,0)/2</f>
        <v>9180</v>
      </c>
      <c r="G137" s="4">
        <f>+C137-(C$7+F137*C$8)</f>
        <v>-8.1813999953737948E-2</v>
      </c>
      <c r="I137" s="4"/>
      <c r="J137" s="4"/>
      <c r="L137" s="4">
        <f>+G137</f>
        <v>-8.1813999953737948E-2</v>
      </c>
      <c r="M137" s="4"/>
      <c r="N137" s="4"/>
      <c r="O137" s="4">
        <f ca="1">+C$11+C$12*$F137</f>
        <v>-7.5970159629931616E-2</v>
      </c>
      <c r="P137" s="4"/>
      <c r="Q137" s="5">
        <f>+C137-15018.5</f>
        <v>40819.194600000046</v>
      </c>
    </row>
    <row r="138" spans="1:17" x14ac:dyDescent="0.2">
      <c r="A138" s="70" t="s">
        <v>145</v>
      </c>
      <c r="B138" s="71" t="s">
        <v>34</v>
      </c>
      <c r="C138" s="72">
        <v>55841.721700000111</v>
      </c>
      <c r="D138" s="73">
        <v>4.0000000000000002E-4</v>
      </c>
      <c r="E138" s="6">
        <f>+(C138-C$7)/C$8</f>
        <v>9189.3084917257493</v>
      </c>
      <c r="F138" s="4">
        <f>ROUND(2*E138,0)/2</f>
        <v>9189.5</v>
      </c>
      <c r="G138" s="4">
        <f>+C138-(C$7+F138*C$8)</f>
        <v>-8.1168349883228075E-2</v>
      </c>
      <c r="I138" s="4"/>
      <c r="J138" s="4"/>
      <c r="L138" s="4">
        <f>+G138</f>
        <v>-8.1168349883228075E-2</v>
      </c>
      <c r="M138" s="4"/>
      <c r="N138" s="4"/>
      <c r="O138" s="4">
        <f ca="1">+C$11+C$12*$F138</f>
        <v>-7.5971275770934751E-2</v>
      </c>
      <c r="P138" s="4"/>
      <c r="Q138" s="5">
        <f>+C138-15018.5</f>
        <v>40823.221700000111</v>
      </c>
    </row>
    <row r="139" spans="1:17" x14ac:dyDescent="0.2">
      <c r="A139" s="70" t="s">
        <v>145</v>
      </c>
      <c r="B139" s="71" t="s">
        <v>34</v>
      </c>
      <c r="C139" s="72">
        <v>55842.571700000204</v>
      </c>
      <c r="D139" s="73">
        <v>1E-3</v>
      </c>
      <c r="E139" s="6">
        <f>+(C139-C$7)/C$8</f>
        <v>9191.3139782652615</v>
      </c>
      <c r="F139" s="4">
        <f>ROUND(2*E139,0)/2</f>
        <v>9191.5</v>
      </c>
      <c r="G139" s="4">
        <f>+C139-(C$7+F139*C$8)</f>
        <v>-7.8842949791578576E-2</v>
      </c>
      <c r="I139" s="4"/>
      <c r="J139" s="4"/>
      <c r="L139" s="4">
        <f>+G139</f>
        <v>-7.8842949791578576E-2</v>
      </c>
      <c r="M139" s="4"/>
      <c r="N139" s="4"/>
      <c r="O139" s="4">
        <f ca="1">+C$11+C$12*$F139</f>
        <v>-7.5971510747988039E-2</v>
      </c>
      <c r="P139" s="4"/>
      <c r="Q139" s="5">
        <f>+C139-15018.5</f>
        <v>40824.071700000204</v>
      </c>
    </row>
    <row r="140" spans="1:17" x14ac:dyDescent="0.2">
      <c r="A140" s="70" t="s">
        <v>145</v>
      </c>
      <c r="B140" s="71" t="s">
        <v>37</v>
      </c>
      <c r="C140" s="72">
        <v>55843.630200000014</v>
      </c>
      <c r="D140" s="73">
        <v>1.1999999999999999E-3</v>
      </c>
      <c r="E140" s="6">
        <f>+(C140-C$7)/C$8</f>
        <v>9193.8113988552141</v>
      </c>
      <c r="F140" s="4">
        <f>ROUND(2*E140,0)/2</f>
        <v>9194</v>
      </c>
      <c r="G140" s="4">
        <f>+C140-(C$7+F140*C$8)</f>
        <v>-7.993619998160284E-2</v>
      </c>
      <c r="I140" s="4"/>
      <c r="J140" s="4"/>
      <c r="L140" s="4">
        <f>+G140</f>
        <v>-7.993619998160284E-2</v>
      </c>
      <c r="M140" s="4"/>
      <c r="N140" s="4"/>
      <c r="O140" s="4">
        <f ca="1">+C$11+C$12*$F140</f>
        <v>-7.5971804469304655E-2</v>
      </c>
      <c r="P140" s="4"/>
      <c r="Q140" s="5">
        <f>+C140-15018.5</f>
        <v>40825.130200000014</v>
      </c>
    </row>
    <row r="141" spans="1:17" x14ac:dyDescent="0.2">
      <c r="A141" s="70" t="s">
        <v>145</v>
      </c>
      <c r="B141" s="71" t="s">
        <v>34</v>
      </c>
      <c r="C141" s="72">
        <v>55858.675799999852</v>
      </c>
      <c r="D141" s="73">
        <v>8.0000000000000004E-4</v>
      </c>
      <c r="E141" s="6">
        <f>+(C141-C$7)/C$8</f>
        <v>9229.3099262378619</v>
      </c>
      <c r="F141" s="4">
        <f>ROUND(2*E141,0)/2</f>
        <v>9229.5</v>
      </c>
      <c r="G141" s="4">
        <f>+C141-(C$7+F141*C$8)</f>
        <v>-8.0560350143059622E-2</v>
      </c>
      <c r="I141" s="4"/>
      <c r="J141" s="4"/>
      <c r="L141" s="4">
        <f>+G141</f>
        <v>-8.0560350143059622E-2</v>
      </c>
      <c r="M141" s="4"/>
      <c r="N141" s="4"/>
      <c r="O141" s="4">
        <f ca="1">+C$11+C$12*$F141</f>
        <v>-7.5975975312000565E-2</v>
      </c>
      <c r="P141" s="4"/>
      <c r="Q141" s="5">
        <f>+C141-15018.5</f>
        <v>40840.175799999852</v>
      </c>
    </row>
    <row r="142" spans="1:17" x14ac:dyDescent="0.2">
      <c r="A142" s="70" t="s">
        <v>145</v>
      </c>
      <c r="B142" s="71" t="s">
        <v>37</v>
      </c>
      <c r="C142" s="72">
        <v>55859.735100000165</v>
      </c>
      <c r="D142" s="73">
        <v>5.0000000000000001E-4</v>
      </c>
      <c r="E142" s="6">
        <f>+(C142-C$7)/C$8</f>
        <v>9231.8092343457465</v>
      </c>
      <c r="F142" s="4">
        <f>ROUND(2*E142,0)/2</f>
        <v>9232</v>
      </c>
      <c r="G142" s="4">
        <f>+C142-(C$7+F142*C$8)</f>
        <v>-8.0853599829424638E-2</v>
      </c>
      <c r="I142" s="4"/>
      <c r="J142" s="4"/>
      <c r="L142" s="4">
        <f>+G142</f>
        <v>-8.0853599829424638E-2</v>
      </c>
      <c r="M142" s="4"/>
      <c r="N142" s="4"/>
      <c r="O142" s="4">
        <f ca="1">+C$11+C$12*$F142</f>
        <v>-7.5976269033317181E-2</v>
      </c>
      <c r="P142" s="4"/>
      <c r="Q142" s="5">
        <f>+C142-15018.5</f>
        <v>40841.235100000165</v>
      </c>
    </row>
    <row r="143" spans="1:17" x14ac:dyDescent="0.2">
      <c r="A143" s="70" t="s">
        <v>145</v>
      </c>
      <c r="B143" s="71" t="s">
        <v>34</v>
      </c>
      <c r="C143" s="72">
        <v>55861.640699999873</v>
      </c>
      <c r="D143" s="73">
        <v>2.3E-3</v>
      </c>
      <c r="E143" s="6">
        <f>+(C143-C$7)/C$8</f>
        <v>9236.3052992265566</v>
      </c>
      <c r="F143" s="4">
        <f>ROUND(2*E143,0)/2</f>
        <v>9236.5</v>
      </c>
      <c r="G143" s="4">
        <f>+C143-(C$7+F143*C$8)</f>
        <v>-8.2521450123749673E-2</v>
      </c>
      <c r="I143" s="4"/>
      <c r="J143" s="4"/>
      <c r="L143" s="4">
        <f>+G143</f>
        <v>-8.2521450123749673E-2</v>
      </c>
      <c r="M143" s="4"/>
      <c r="N143" s="4"/>
      <c r="O143" s="4">
        <f ca="1">+C$11+C$12*$F143</f>
        <v>-7.5976797731687085E-2</v>
      </c>
      <c r="P143" s="4"/>
      <c r="Q143" s="5">
        <f>+C143-15018.5</f>
        <v>40843.140699999873</v>
      </c>
    </row>
    <row r="144" spans="1:17" x14ac:dyDescent="0.2">
      <c r="A144" s="70" t="s">
        <v>145</v>
      </c>
      <c r="B144" s="71" t="s">
        <v>37</v>
      </c>
      <c r="C144" s="72">
        <v>55862.701799999923</v>
      </c>
      <c r="D144" s="73">
        <v>5.0000000000000001E-4</v>
      </c>
      <c r="E144" s="6">
        <f>+(C144-C$7)/C$8</f>
        <v>9238.8088542464902</v>
      </c>
      <c r="F144" s="4">
        <f>ROUND(2*E144,0)/2</f>
        <v>9239</v>
      </c>
      <c r="G144" s="4">
        <f>+C144-(C$7+F144*C$8)</f>
        <v>-8.1014700073865242E-2</v>
      </c>
      <c r="I144" s="4"/>
      <c r="J144" s="4"/>
      <c r="L144" s="4">
        <f>+G144</f>
        <v>-8.1014700073865242E-2</v>
      </c>
      <c r="M144" s="4"/>
      <c r="N144" s="4"/>
      <c r="O144" s="4">
        <f ca="1">+C$11+C$12*$F144</f>
        <v>-7.5977091453003701E-2</v>
      </c>
      <c r="P144" s="4"/>
      <c r="Q144" s="5">
        <f>+C144-15018.5</f>
        <v>40844.201799999923</v>
      </c>
    </row>
    <row r="145" spans="1:17" x14ac:dyDescent="0.2">
      <c r="A145" s="70" t="s">
        <v>145</v>
      </c>
      <c r="B145" s="71" t="s">
        <v>37</v>
      </c>
      <c r="C145" s="72">
        <v>55863.549800000153</v>
      </c>
      <c r="D145" s="73">
        <v>5.9999999999999995E-4</v>
      </c>
      <c r="E145" s="6">
        <f>+(C145-C$7)/C$8</f>
        <v>9240.8096219944691</v>
      </c>
      <c r="F145" s="4">
        <f>ROUND(2*E145,0)/2</f>
        <v>9241</v>
      </c>
      <c r="G145" s="4">
        <f>+C145-(C$7+F145*C$8)</f>
        <v>-8.0689299844380002E-2</v>
      </c>
      <c r="I145" s="4"/>
      <c r="J145" s="4"/>
      <c r="L145" s="4">
        <f>+G145</f>
        <v>-8.0689299844380002E-2</v>
      </c>
      <c r="M145" s="4"/>
      <c r="N145" s="4"/>
      <c r="O145" s="4">
        <f ca="1">+C$11+C$12*$F145</f>
        <v>-7.5977326430056988E-2</v>
      </c>
      <c r="P145" s="4"/>
      <c r="Q145" s="5">
        <f>+C145-15018.5</f>
        <v>40845.049800000153</v>
      </c>
    </row>
    <row r="146" spans="1:17" x14ac:dyDescent="0.2">
      <c r="A146" s="70" t="s">
        <v>145</v>
      </c>
      <c r="B146" s="71" t="s">
        <v>34</v>
      </c>
      <c r="C146" s="72">
        <v>55863.759899999946</v>
      </c>
      <c r="D146" s="73">
        <v>2.8E-3</v>
      </c>
      <c r="E146" s="6">
        <f>+(C146-C$7)/C$8</f>
        <v>9241.3053310785763</v>
      </c>
      <c r="F146" s="4">
        <f>ROUND(2*E146,0)/2</f>
        <v>9241.5</v>
      </c>
      <c r="G146" s="4">
        <f>+C146-(C$7+F146*C$8)</f>
        <v>-8.2507950050057843E-2</v>
      </c>
      <c r="I146" s="4"/>
      <c r="J146" s="4"/>
      <c r="L146" s="4">
        <f>+G146</f>
        <v>-8.2507950050057843E-2</v>
      </c>
      <c r="M146" s="4"/>
      <c r="N146" s="4"/>
      <c r="O146" s="4">
        <f ca="1">+C$11+C$12*$F146</f>
        <v>-7.5977385174320317E-2</v>
      </c>
      <c r="P146" s="4"/>
      <c r="Q146" s="5">
        <f>+C146-15018.5</f>
        <v>40845.259899999946</v>
      </c>
    </row>
    <row r="147" spans="1:17" x14ac:dyDescent="0.2">
      <c r="A147" s="70" t="s">
        <v>145</v>
      </c>
      <c r="B147" s="71" t="s">
        <v>34</v>
      </c>
      <c r="C147" s="72">
        <v>55864.605899999849</v>
      </c>
      <c r="D147" s="73">
        <v>1E-3</v>
      </c>
      <c r="E147" s="6">
        <f>+(C147-C$7)/C$8</f>
        <v>9243.3013800339249</v>
      </c>
      <c r="F147" s="4">
        <f>ROUND(2*E147,0)/2</f>
        <v>9243.5</v>
      </c>
      <c r="G147" s="4">
        <f>+C147-(C$7+F147*C$8)</f>
        <v>-8.418255014839815E-2</v>
      </c>
      <c r="I147" s="4"/>
      <c r="J147" s="4"/>
      <c r="L147" s="4">
        <f>+G147</f>
        <v>-8.418255014839815E-2</v>
      </c>
      <c r="M147" s="4"/>
      <c r="N147" s="4"/>
      <c r="O147" s="4">
        <f ca="1">+C$11+C$12*$F147</f>
        <v>-7.5977620151373604E-2</v>
      </c>
      <c r="P147" s="4"/>
      <c r="Q147" s="5">
        <f>+C147-15018.5</f>
        <v>40846.105899999849</v>
      </c>
    </row>
    <row r="148" spans="1:17" x14ac:dyDescent="0.2">
      <c r="A148" s="70" t="s">
        <v>145</v>
      </c>
      <c r="B148" s="71" t="s">
        <v>37</v>
      </c>
      <c r="C148" s="72">
        <v>55866.516799999867</v>
      </c>
      <c r="D148" s="73">
        <v>8.9999999999999998E-4</v>
      </c>
      <c r="E148" s="6">
        <f>+(C148-C$7)/C$8</f>
        <v>9247.8099497138883</v>
      </c>
      <c r="F148" s="4">
        <f>ROUND(2*E148,0)/2</f>
        <v>9248</v>
      </c>
      <c r="G148" s="4">
        <f>+C148-(C$7+F148*C$8)</f>
        <v>-8.0550400132779032E-2</v>
      </c>
      <c r="I148" s="4"/>
      <c r="J148" s="4"/>
      <c r="L148" s="4">
        <f>+G148</f>
        <v>-8.0550400132779032E-2</v>
      </c>
      <c r="M148" s="4"/>
      <c r="N148" s="4"/>
      <c r="O148" s="4">
        <f ca="1">+C$11+C$12*$F148</f>
        <v>-7.5978148849743507E-2</v>
      </c>
      <c r="P148" s="4"/>
      <c r="Q148" s="5">
        <f>+C148-15018.5</f>
        <v>40848.016799999867</v>
      </c>
    </row>
    <row r="149" spans="1:17" x14ac:dyDescent="0.2">
      <c r="A149" s="70" t="s">
        <v>145</v>
      </c>
      <c r="B149" s="71" t="s">
        <v>34</v>
      </c>
      <c r="C149" s="72">
        <v>55866.729700000025</v>
      </c>
      <c r="D149" s="73">
        <v>5.0000000000000001E-4</v>
      </c>
      <c r="E149" s="6">
        <f>+(C149-C$7)/C$8</f>
        <v>9248.3122651074555</v>
      </c>
      <c r="F149" s="4">
        <f>ROUND(2*E149,0)/2</f>
        <v>9248.5</v>
      </c>
      <c r="G149" s="4">
        <f>+C149-(C$7+F149*C$8)</f>
        <v>-7.9569049972633366E-2</v>
      </c>
      <c r="I149" s="4"/>
      <c r="J149" s="4"/>
      <c r="L149" s="4">
        <f>+G149</f>
        <v>-7.9569049972633366E-2</v>
      </c>
      <c r="M149" s="4"/>
      <c r="N149" s="4"/>
      <c r="O149" s="4">
        <f ca="1">+C$11+C$12*$F149</f>
        <v>-7.5978207594006836E-2</v>
      </c>
      <c r="P149" s="4"/>
      <c r="Q149" s="5">
        <f>+C149-15018.5</f>
        <v>40848.229700000025</v>
      </c>
    </row>
    <row r="150" spans="1:17" x14ac:dyDescent="0.2">
      <c r="A150" s="70" t="s">
        <v>145</v>
      </c>
      <c r="B150" s="71" t="s">
        <v>34</v>
      </c>
      <c r="C150" s="72">
        <v>55867.57349999994</v>
      </c>
      <c r="D150" s="73">
        <v>5.9999999999999995E-4</v>
      </c>
      <c r="E150" s="6">
        <f>+(C150-C$7)/C$8</f>
        <v>9250.3031233917918</v>
      </c>
      <c r="F150" s="4">
        <f>ROUND(2*E150,0)/2</f>
        <v>9250.5</v>
      </c>
      <c r="G150" s="4">
        <f>+C150-(C$7+F150*C$8)</f>
        <v>-8.3443650059052743E-2</v>
      </c>
      <c r="I150" s="4"/>
      <c r="J150" s="4"/>
      <c r="L150" s="4">
        <f>+G150</f>
        <v>-8.3443650059052743E-2</v>
      </c>
      <c r="M150" s="4"/>
      <c r="N150" s="4"/>
      <c r="O150" s="4">
        <f ca="1">+C$11+C$12*$F150</f>
        <v>-7.5978442571060123E-2</v>
      </c>
      <c r="P150" s="4"/>
      <c r="Q150" s="5">
        <f>+C150-15018.5</f>
        <v>40849.07349999994</v>
      </c>
    </row>
    <row r="151" spans="1:17" x14ac:dyDescent="0.2">
      <c r="A151" s="70" t="s">
        <v>145</v>
      </c>
      <c r="B151" s="71" t="s">
        <v>34</v>
      </c>
      <c r="C151" s="72">
        <v>55867.57349999994</v>
      </c>
      <c r="D151" s="73">
        <v>5.9999999999999995E-4</v>
      </c>
      <c r="E151" s="6">
        <f>+(C151-C$7)/C$8</f>
        <v>9250.3031233917918</v>
      </c>
      <c r="F151" s="4">
        <f>ROUND(2*E151,0)/2</f>
        <v>9250.5</v>
      </c>
      <c r="G151" s="4">
        <f>+C151-(C$7+F151*C$8)</f>
        <v>-8.3443650059052743E-2</v>
      </c>
      <c r="I151" s="4"/>
      <c r="J151" s="4"/>
      <c r="L151" s="4">
        <f>+G151</f>
        <v>-8.3443650059052743E-2</v>
      </c>
      <c r="M151" s="4"/>
      <c r="N151" s="4"/>
      <c r="O151" s="4">
        <f ca="1">+C$11+C$12*$F151</f>
        <v>-7.5978442571060123E-2</v>
      </c>
      <c r="P151" s="4"/>
      <c r="Q151" s="5">
        <f>+C151-15018.5</f>
        <v>40849.07349999994</v>
      </c>
    </row>
    <row r="152" spans="1:17" x14ac:dyDescent="0.2">
      <c r="A152" s="9" t="s">
        <v>48</v>
      </c>
      <c r="B152" s="10" t="s">
        <v>34</v>
      </c>
      <c r="C152" s="9">
        <v>55868.8482</v>
      </c>
      <c r="D152" s="9">
        <v>2.0000000000000001E-4</v>
      </c>
      <c r="E152" s="6">
        <f>+(C152-C$7)/C$8</f>
        <v>9253.3106453820928</v>
      </c>
      <c r="F152" s="4">
        <f>ROUND(2*E152,0)/2</f>
        <v>9253.5</v>
      </c>
      <c r="G152" s="4">
        <f>+C152-(C$7+F152*C$8)</f>
        <v>-8.025554999767337E-2</v>
      </c>
      <c r="I152" s="4"/>
      <c r="J152" s="4"/>
      <c r="K152" s="4">
        <f>+G152</f>
        <v>-8.025554999767337E-2</v>
      </c>
      <c r="L152" s="4"/>
      <c r="M152" s="4"/>
      <c r="N152" s="4"/>
      <c r="O152" s="4">
        <f ca="1">+C$11+C$12*$F152</f>
        <v>-7.5978795036640054E-2</v>
      </c>
      <c r="P152" s="4"/>
      <c r="Q152" s="5">
        <f>+C152-15018.5</f>
        <v>40850.3482</v>
      </c>
    </row>
    <row r="153" spans="1:17" x14ac:dyDescent="0.2">
      <c r="A153" s="70" t="s">
        <v>145</v>
      </c>
      <c r="B153" s="71" t="s">
        <v>34</v>
      </c>
      <c r="C153" s="72">
        <v>55870.542499999981</v>
      </c>
      <c r="D153" s="73">
        <v>8.9999999999999998E-4</v>
      </c>
      <c r="E153" s="6">
        <f>+(C153-C$7)/C$8</f>
        <v>9257.3081699038394</v>
      </c>
      <c r="F153" s="4">
        <f>ROUND(2*E153,0)/2</f>
        <v>9257.5</v>
      </c>
      <c r="G153" s="4">
        <f>+C153-(C$7+F153*C$8)</f>
        <v>-8.1304750012350269E-2</v>
      </c>
      <c r="I153" s="4"/>
      <c r="J153" s="4"/>
      <c r="L153" s="4">
        <f>+G153</f>
        <v>-8.1304750012350269E-2</v>
      </c>
      <c r="M153" s="4"/>
      <c r="N153" s="4"/>
      <c r="O153" s="4">
        <f ca="1">+C$11+C$12*$F153</f>
        <v>-7.5979264990746642E-2</v>
      </c>
      <c r="P153" s="4"/>
      <c r="Q153" s="5">
        <f>+C153-15018.5</f>
        <v>40852.042499999981</v>
      </c>
    </row>
    <row r="154" spans="1:17" x14ac:dyDescent="0.2">
      <c r="A154" s="70" t="s">
        <v>145</v>
      </c>
      <c r="B154" s="71" t="s">
        <v>37</v>
      </c>
      <c r="C154" s="72">
        <v>55871.600699999835</v>
      </c>
      <c r="D154" s="73">
        <v>8.9999999999999998E-4</v>
      </c>
      <c r="E154" s="6">
        <f>+(C154-C$7)/C$8</f>
        <v>9259.8048826751165</v>
      </c>
      <c r="F154" s="4">
        <f>ROUND(2*E154,0)/2</f>
        <v>9260</v>
      </c>
      <c r="G154" s="4">
        <f>+C154-(C$7+F154*C$8)</f>
        <v>-8.2698000158416107E-2</v>
      </c>
      <c r="I154" s="4"/>
      <c r="J154" s="4"/>
      <c r="L154" s="4">
        <f>+G154</f>
        <v>-8.2698000158416107E-2</v>
      </c>
      <c r="M154" s="4"/>
      <c r="N154" s="4"/>
      <c r="O154" s="4">
        <f ca="1">+C$11+C$12*$F154</f>
        <v>-7.5979558712063258E-2</v>
      </c>
      <c r="P154" s="4"/>
      <c r="Q154" s="5">
        <f>+C154-15018.5</f>
        <v>40853.100699999835</v>
      </c>
    </row>
    <row r="155" spans="1:17" x14ac:dyDescent="0.2">
      <c r="A155" s="70" t="s">
        <v>145</v>
      </c>
      <c r="B155" s="71" t="s">
        <v>34</v>
      </c>
      <c r="C155" s="72">
        <v>55872.659800000023</v>
      </c>
      <c r="D155" s="73">
        <v>1.1999999999999999E-3</v>
      </c>
      <c r="E155" s="6">
        <f>+(C155-C$7)/C$8</f>
        <v>9262.3037189035185</v>
      </c>
      <c r="F155" s="4">
        <f>ROUND(2*E155,0)/2</f>
        <v>9262.5</v>
      </c>
      <c r="G155" s="4">
        <f>+C155-(C$7+F155*C$8)</f>
        <v>-8.3191249970695935E-2</v>
      </c>
      <c r="I155" s="4"/>
      <c r="J155" s="4"/>
      <c r="L155" s="4">
        <f>+G155</f>
        <v>-8.3191249970695935E-2</v>
      </c>
      <c r="M155" s="4"/>
      <c r="N155" s="4"/>
      <c r="O155" s="4">
        <f ca="1">+C$11+C$12*$F155</f>
        <v>-7.5979852433379874E-2</v>
      </c>
      <c r="P155" s="4"/>
      <c r="Q155" s="5">
        <f>+C155-15018.5</f>
        <v>40854.159800000023</v>
      </c>
    </row>
    <row r="156" spans="1:17" x14ac:dyDescent="0.2">
      <c r="A156" s="70" t="s">
        <v>145</v>
      </c>
      <c r="B156" s="71" t="s">
        <v>34</v>
      </c>
      <c r="C156" s="72">
        <v>55873.510600000154</v>
      </c>
      <c r="D156" s="73">
        <v>8.9999999999999998E-4</v>
      </c>
      <c r="E156" s="6">
        <f>+(C156-C$7)/C$8</f>
        <v>9264.3110929598624</v>
      </c>
      <c r="F156" s="4">
        <f>ROUND(2*E156,0)/2</f>
        <v>9264.5</v>
      </c>
      <c r="G156" s="4">
        <f>+C156-(C$7+F156*C$8)</f>
        <v>-8.0065849841048475E-2</v>
      </c>
      <c r="I156" s="4"/>
      <c r="J156" s="4"/>
      <c r="L156" s="4">
        <f>+G156</f>
        <v>-8.0065849841048475E-2</v>
      </c>
      <c r="M156" s="4"/>
      <c r="N156" s="4"/>
      <c r="O156" s="4">
        <f ca="1">+C$11+C$12*$F156</f>
        <v>-7.5980087410433161E-2</v>
      </c>
      <c r="P156" s="4"/>
      <c r="Q156" s="5">
        <f>+C156-15018.5</f>
        <v>40855.010600000154</v>
      </c>
    </row>
    <row r="157" spans="1:17" x14ac:dyDescent="0.2">
      <c r="A157" s="70" t="s">
        <v>145</v>
      </c>
      <c r="B157" s="71" t="s">
        <v>37</v>
      </c>
      <c r="C157" s="72">
        <v>55874.569099999964</v>
      </c>
      <c r="D157" s="73">
        <v>8.9999999999999998E-4</v>
      </c>
      <c r="E157" s="6">
        <f>+(C157-C$7)/C$8</f>
        <v>9266.8085135498168</v>
      </c>
      <c r="F157" s="4">
        <f>ROUND(2*E157,0)/2</f>
        <v>9267</v>
      </c>
      <c r="G157" s="4">
        <f>+C157-(C$7+F157*C$8)</f>
        <v>-8.115910003107274E-2</v>
      </c>
      <c r="I157" s="4"/>
      <c r="J157" s="4"/>
      <c r="L157" s="4">
        <f>+G157</f>
        <v>-8.115910003107274E-2</v>
      </c>
      <c r="M157" s="4"/>
      <c r="N157" s="4"/>
      <c r="O157" s="4">
        <f ca="1">+C$11+C$12*$F157</f>
        <v>-7.5980381131749777E-2</v>
      </c>
      <c r="P157" s="4"/>
      <c r="Q157" s="5">
        <f>+C157-15018.5</f>
        <v>40856.069099999964</v>
      </c>
    </row>
    <row r="158" spans="1:17" x14ac:dyDescent="0.2">
      <c r="A158" s="70" t="s">
        <v>145</v>
      </c>
      <c r="B158" s="71" t="s">
        <v>37</v>
      </c>
      <c r="C158" s="72">
        <v>55880.503899999894</v>
      </c>
      <c r="D158" s="73">
        <v>1.6000000000000001E-3</v>
      </c>
      <c r="E158" s="6">
        <f>+(C158-C$7)/C$8</f>
        <v>9280.8110565065817</v>
      </c>
      <c r="F158" s="4">
        <f>ROUND(2*E158,0)/2</f>
        <v>9281</v>
      </c>
      <c r="G158" s="4">
        <f>+C158-(C$7+F158*C$8)</f>
        <v>-8.008130010421155E-2</v>
      </c>
      <c r="I158" s="4"/>
      <c r="J158" s="4"/>
      <c r="L158" s="4">
        <f>+G158</f>
        <v>-8.008130010421155E-2</v>
      </c>
      <c r="M158" s="4"/>
      <c r="N158" s="4"/>
      <c r="O158" s="4">
        <f ca="1">+C$11+C$12*$F158</f>
        <v>-7.5982025971122816E-2</v>
      </c>
      <c r="P158" s="4"/>
      <c r="Q158" s="5">
        <f>+C158-15018.5</f>
        <v>40862.003899999894</v>
      </c>
    </row>
    <row r="159" spans="1:17" x14ac:dyDescent="0.2">
      <c r="A159" s="70" t="s">
        <v>145</v>
      </c>
      <c r="B159" s="71" t="s">
        <v>34</v>
      </c>
      <c r="C159" s="72">
        <v>55881.559599999804</v>
      </c>
      <c r="D159" s="73">
        <v>1.1000000000000001E-3</v>
      </c>
      <c r="E159" s="6">
        <f>+(C159-C$7)/C$8</f>
        <v>9283.3018707881711</v>
      </c>
      <c r="F159" s="4">
        <f>ROUND(2*E159,0)/2</f>
        <v>9283.5</v>
      </c>
      <c r="G159" s="4">
        <f>+C159-(C$7+F159*C$8)</f>
        <v>-8.3974550194398034E-2</v>
      </c>
      <c r="I159" s="4"/>
      <c r="J159" s="4"/>
      <c r="L159" s="4">
        <f>+G159</f>
        <v>-8.3974550194398034E-2</v>
      </c>
      <c r="M159" s="4"/>
      <c r="N159" s="4"/>
      <c r="O159" s="4">
        <f ca="1">+C$11+C$12*$F159</f>
        <v>-7.5982319692439432E-2</v>
      </c>
      <c r="P159" s="4"/>
      <c r="Q159" s="5">
        <f>+C159-15018.5</f>
        <v>40863.059599999804</v>
      </c>
    </row>
    <row r="160" spans="1:17" x14ac:dyDescent="0.2">
      <c r="A160" s="70" t="s">
        <v>145</v>
      </c>
      <c r="B160" s="71" t="s">
        <v>37</v>
      </c>
      <c r="C160" s="72">
        <v>55883.469899999909</v>
      </c>
      <c r="D160" s="73">
        <v>8.0000000000000004E-4</v>
      </c>
      <c r="E160" s="6">
        <f>+(C160-C$7)/C$8</f>
        <v>9287.8090248307835</v>
      </c>
      <c r="F160" s="4">
        <f>ROUND(2*E160,0)/2</f>
        <v>9288</v>
      </c>
      <c r="G160" s="4">
        <f>+C160-(C$7+F160*C$8)</f>
        <v>-8.0942400090862066E-2</v>
      </c>
      <c r="I160" s="4"/>
      <c r="J160" s="4"/>
      <c r="L160" s="4">
        <f>+G160</f>
        <v>-8.0942400090862066E-2</v>
      </c>
      <c r="M160" s="4"/>
      <c r="N160" s="4"/>
      <c r="O160" s="4">
        <f ca="1">+C$11+C$12*$F160</f>
        <v>-7.5982848390809335E-2</v>
      </c>
      <c r="P160" s="4"/>
      <c r="Q160" s="5">
        <f>+C160-15018.5</f>
        <v>40864.969899999909</v>
      </c>
    </row>
    <row r="161" spans="1:17" x14ac:dyDescent="0.2">
      <c r="A161" s="70" t="s">
        <v>145</v>
      </c>
      <c r="B161" s="71" t="s">
        <v>34</v>
      </c>
      <c r="C161" s="72">
        <v>55883.679899999872</v>
      </c>
      <c r="D161" s="73">
        <v>1.6000000000000001E-3</v>
      </c>
      <c r="E161" s="6">
        <f>+(C161-C$7)/C$8</f>
        <v>9288.3044979756978</v>
      </c>
      <c r="F161" s="4">
        <f>ROUND(2*E161,0)/2</f>
        <v>9288.5</v>
      </c>
      <c r="G161" s="4">
        <f>+C161-(C$7+F161*C$8)</f>
        <v>-8.2861050126666669E-2</v>
      </c>
      <c r="I161" s="4"/>
      <c r="J161" s="4"/>
      <c r="L161" s="4">
        <f>+G161</f>
        <v>-8.2861050126666669E-2</v>
      </c>
      <c r="M161" s="4"/>
      <c r="N161" s="4"/>
      <c r="O161" s="4">
        <f ca="1">+C$11+C$12*$F161</f>
        <v>-7.598290713507265E-2</v>
      </c>
      <c r="P161" s="4"/>
      <c r="Q161" s="5">
        <f>+C161-15018.5</f>
        <v>40865.179899999872</v>
      </c>
    </row>
    <row r="162" spans="1:17" x14ac:dyDescent="0.2">
      <c r="A162" s="70" t="s">
        <v>145</v>
      </c>
      <c r="B162" s="71" t="s">
        <v>34</v>
      </c>
      <c r="C162" s="72">
        <v>55884.528700000141</v>
      </c>
      <c r="D162" s="73">
        <v>5.0000000000000001E-4</v>
      </c>
      <c r="E162" s="6">
        <f>+(C162-C$7)/C$8</f>
        <v>9290.3071532405102</v>
      </c>
      <c r="F162" s="4">
        <f>ROUND(2*E162,0)/2</f>
        <v>9290.5</v>
      </c>
      <c r="G162" s="4">
        <f>+C162-(C$7+F162*C$8)</f>
        <v>-8.1735649859183468E-2</v>
      </c>
      <c r="I162" s="4"/>
      <c r="J162" s="4"/>
      <c r="L162" s="4">
        <f>+G162</f>
        <v>-8.1735649859183468E-2</v>
      </c>
      <c r="M162" s="4"/>
      <c r="N162" s="4"/>
      <c r="O162" s="4">
        <f ca="1">+C$11+C$12*$F162</f>
        <v>-7.5983142112125951E-2</v>
      </c>
      <c r="P162" s="4"/>
      <c r="Q162" s="5">
        <f>+C162-15018.5</f>
        <v>40866.028700000141</v>
      </c>
    </row>
    <row r="163" spans="1:17" x14ac:dyDescent="0.2">
      <c r="A163" s="70" t="s">
        <v>145</v>
      </c>
      <c r="B163" s="71" t="s">
        <v>34</v>
      </c>
      <c r="C163" s="72">
        <v>55886.646600000095</v>
      </c>
      <c r="D163" s="73">
        <v>8.0000000000000004E-4</v>
      </c>
      <c r="E163" s="6">
        <f>+(C163-C$7)/C$8</f>
        <v>9295.3041178775384</v>
      </c>
      <c r="F163" s="4">
        <f>ROUND(2*E163,0)/2</f>
        <v>9295.5</v>
      </c>
      <c r="G163" s="4">
        <f>+C163-(C$7+F163*C$8)</f>
        <v>-8.3022149905445985E-2</v>
      </c>
      <c r="I163" s="4"/>
      <c r="J163" s="4"/>
      <c r="L163" s="4">
        <f>+G163</f>
        <v>-8.3022149905445985E-2</v>
      </c>
      <c r="M163" s="4"/>
      <c r="N163" s="4"/>
      <c r="O163" s="4">
        <f ca="1">+C$11+C$12*$F163</f>
        <v>-7.5983729554759169E-2</v>
      </c>
      <c r="P163" s="4"/>
      <c r="Q163" s="5">
        <f>+C163-15018.5</f>
        <v>40868.146600000095</v>
      </c>
    </row>
    <row r="164" spans="1:17" x14ac:dyDescent="0.2">
      <c r="A164" s="70" t="s">
        <v>145</v>
      </c>
      <c r="B164" s="71" t="s">
        <v>37</v>
      </c>
      <c r="C164" s="72">
        <v>55891.525100000203</v>
      </c>
      <c r="D164" s="73">
        <v>8.9999999999999998E-4</v>
      </c>
      <c r="E164" s="6">
        <f>+(C164-C$7)/C$8</f>
        <v>9306.8144309153668</v>
      </c>
      <c r="F164" s="4">
        <f>ROUND(2*E164,0)/2</f>
        <v>9307</v>
      </c>
      <c r="G164" s="4">
        <f>+C164-(C$7+F164*C$8)</f>
        <v>-7.8651099793205503E-2</v>
      </c>
      <c r="I164" s="4"/>
      <c r="J164" s="4"/>
      <c r="L164" s="4">
        <f>+G164</f>
        <v>-7.8651099793205503E-2</v>
      </c>
      <c r="M164" s="4"/>
      <c r="N164" s="4"/>
      <c r="O164" s="4">
        <f ca="1">+C$11+C$12*$F164</f>
        <v>-7.5985080672815591E-2</v>
      </c>
      <c r="P164" s="4"/>
      <c r="Q164" s="5">
        <f>+C164-15018.5</f>
        <v>40873.025100000203</v>
      </c>
    </row>
    <row r="165" spans="1:17" x14ac:dyDescent="0.2">
      <c r="A165" s="70" t="s">
        <v>145</v>
      </c>
      <c r="B165" s="71" t="s">
        <v>37</v>
      </c>
      <c r="C165" s="72">
        <v>55928.398099999875</v>
      </c>
      <c r="D165" s="73">
        <v>1.5E-3</v>
      </c>
      <c r="E165" s="6">
        <f>+(C165-C$7)/C$8</f>
        <v>9393.8124369890938</v>
      </c>
      <c r="F165" s="4">
        <f>ROUND(2*E165,0)/2</f>
        <v>9394</v>
      </c>
      <c r="G165" s="4">
        <f>+C165-(C$7+F165*C$8)</f>
        <v>-7.9496200123685412E-2</v>
      </c>
      <c r="I165" s="4"/>
      <c r="J165" s="4"/>
      <c r="L165" s="4">
        <f>+G165</f>
        <v>-7.9496200123685412E-2</v>
      </c>
      <c r="M165" s="4"/>
      <c r="N165" s="4"/>
      <c r="O165" s="4">
        <f ca="1">+C$11+C$12*$F165</f>
        <v>-7.5995302174633753E-2</v>
      </c>
      <c r="P165" s="4"/>
      <c r="Q165" s="5">
        <f>+C165-15018.5</f>
        <v>40909.898099999875</v>
      </c>
    </row>
    <row r="166" spans="1:17" x14ac:dyDescent="0.2">
      <c r="A166" s="70" t="s">
        <v>145</v>
      </c>
      <c r="B166" s="71" t="s">
        <v>34</v>
      </c>
      <c r="C166" s="72">
        <v>55938.355500000063</v>
      </c>
      <c r="D166" s="73">
        <v>4.0000000000000002E-4</v>
      </c>
      <c r="E166" s="6">
        <f>+(C166-C$7)/C$8</f>
        <v>9417.3058860087731</v>
      </c>
      <c r="F166" s="4">
        <f>ROUND(2*E166,0)/2</f>
        <v>9417.5</v>
      </c>
      <c r="G166" s="4">
        <f>+C166-(C$7+F166*C$8)</f>
        <v>-8.2272749932599254E-2</v>
      </c>
      <c r="I166" s="4"/>
      <c r="J166" s="4"/>
      <c r="L166" s="4">
        <f>+G166</f>
        <v>-8.2272749932599254E-2</v>
      </c>
      <c r="M166" s="4"/>
      <c r="N166" s="4"/>
      <c r="O166" s="4">
        <f ca="1">+C$11+C$12*$F166</f>
        <v>-7.5998063155009926E-2</v>
      </c>
      <c r="P166" s="4"/>
      <c r="Q166" s="5">
        <f>+C166-15018.5</f>
        <v>40919.855500000063</v>
      </c>
    </row>
    <row r="167" spans="1:17" x14ac:dyDescent="0.2">
      <c r="A167" s="70" t="s">
        <v>145</v>
      </c>
      <c r="B167" s="71" t="s">
        <v>37</v>
      </c>
      <c r="C167" s="72">
        <v>55939.415099999867</v>
      </c>
      <c r="D167" s="73">
        <v>4.0000000000000002E-4</v>
      </c>
      <c r="E167" s="6">
        <f>+(C167-C$7)/C$8</f>
        <v>9419.8059019342345</v>
      </c>
      <c r="F167" s="4">
        <f>ROUND(2*E167,0)/2</f>
        <v>9420</v>
      </c>
      <c r="G167" s="4">
        <f>+C167-(C$7+F167*C$8)</f>
        <v>-8.2266000128583983E-2</v>
      </c>
      <c r="I167" s="4"/>
      <c r="J167" s="4"/>
      <c r="L167" s="4">
        <f>+G167</f>
        <v>-8.2266000128583983E-2</v>
      </c>
      <c r="M167" s="4"/>
      <c r="N167" s="4"/>
      <c r="O167" s="4">
        <f ca="1">+C$11+C$12*$F167</f>
        <v>-7.5998356876326542E-2</v>
      </c>
      <c r="P167" s="4"/>
      <c r="Q167" s="5">
        <f>+C167-15018.5</f>
        <v>40920.915099999867</v>
      </c>
    </row>
    <row r="168" spans="1:17" x14ac:dyDescent="0.2">
      <c r="A168" s="70" t="s">
        <v>145</v>
      </c>
      <c r="B168" s="71" t="s">
        <v>34</v>
      </c>
      <c r="C168" s="72">
        <v>55940.474100000225</v>
      </c>
      <c r="D168" s="73">
        <v>8.9999999999999998E-4</v>
      </c>
      <c r="E168" s="6">
        <f>+(C168-C$7)/C$8</f>
        <v>9422.3045022234437</v>
      </c>
      <c r="F168" s="4">
        <f>ROUND(2*E168,0)/2</f>
        <v>9422.5</v>
      </c>
      <c r="G168" s="4">
        <f>+C168-(C$7+F168*C$8)</f>
        <v>-8.2859249770990573E-2</v>
      </c>
      <c r="I168" s="4"/>
      <c r="J168" s="4"/>
      <c r="L168" s="4">
        <f>+G168</f>
        <v>-8.2859249770990573E-2</v>
      </c>
      <c r="M168" s="4"/>
      <c r="N168" s="4"/>
      <c r="O168" s="4">
        <f ca="1">+C$11+C$12*$F168</f>
        <v>-7.5998650597643158E-2</v>
      </c>
      <c r="P168" s="4"/>
      <c r="Q168" s="5">
        <f>+C168-15018.5</f>
        <v>40921.974100000225</v>
      </c>
    </row>
    <row r="169" spans="1:17" x14ac:dyDescent="0.2">
      <c r="A169" s="70" t="s">
        <v>145</v>
      </c>
      <c r="B169" s="71" t="s">
        <v>37</v>
      </c>
      <c r="C169" s="72">
        <v>55942.38189999992</v>
      </c>
      <c r="D169" s="73">
        <v>5.0000000000000001E-4</v>
      </c>
      <c r="E169" s="6">
        <f>+(C169-C$7)/C$8</f>
        <v>9426.8057577752679</v>
      </c>
      <c r="F169" s="4">
        <f>ROUND(2*E169,0)/2</f>
        <v>9427</v>
      </c>
      <c r="G169" s="4">
        <f>+C169-(C$7+F169*C$8)</f>
        <v>-8.2327100077236537E-2</v>
      </c>
      <c r="I169" s="4"/>
      <c r="J169" s="4"/>
      <c r="L169" s="4">
        <f>+G169</f>
        <v>-8.2327100077236537E-2</v>
      </c>
      <c r="M169" s="4"/>
      <c r="N169" s="4"/>
      <c r="O169" s="4">
        <f ca="1">+C$11+C$12*$F169</f>
        <v>-7.5999179296013061E-2</v>
      </c>
      <c r="P169" s="4"/>
      <c r="Q169" s="5">
        <f>+C169-15018.5</f>
        <v>40923.88189999992</v>
      </c>
    </row>
    <row r="170" spans="1:17" x14ac:dyDescent="0.2">
      <c r="A170" s="70" t="s">
        <v>145</v>
      </c>
      <c r="B170" s="71" t="s">
        <v>34</v>
      </c>
      <c r="C170" s="72">
        <v>55943.440700000152</v>
      </c>
      <c r="D170" s="73">
        <v>6.9999999999999999E-4</v>
      </c>
      <c r="E170" s="6">
        <f>+(C170-C$7)/C$8</f>
        <v>9429.3038861849946</v>
      </c>
      <c r="F170" s="4">
        <f>ROUND(2*E170,0)/2</f>
        <v>9429.5</v>
      </c>
      <c r="G170" s="4">
        <f>+C170-(C$7+F170*C$8)</f>
        <v>-8.3120349845557939E-2</v>
      </c>
      <c r="I170" s="4"/>
      <c r="J170" s="4"/>
      <c r="L170" s="4">
        <f>+G170</f>
        <v>-8.3120349845557939E-2</v>
      </c>
      <c r="M170" s="4"/>
      <c r="N170" s="4"/>
      <c r="O170" s="4">
        <f ca="1">+C$11+C$12*$F170</f>
        <v>-7.5999473017329677E-2</v>
      </c>
      <c r="P170" s="4"/>
      <c r="Q170" s="5">
        <f>+C170-15018.5</f>
        <v>40924.940700000152</v>
      </c>
    </row>
    <row r="171" spans="1:17" x14ac:dyDescent="0.2">
      <c r="A171" s="70" t="s">
        <v>145</v>
      </c>
      <c r="B171" s="71" t="s">
        <v>37</v>
      </c>
      <c r="C171" s="72">
        <v>55945.347599999979</v>
      </c>
      <c r="D171" s="73">
        <v>5.0000000000000001E-4</v>
      </c>
      <c r="E171" s="6">
        <f>+(C171-C$7)/C$8</f>
        <v>9433.8030182807943</v>
      </c>
      <c r="F171" s="4">
        <f>ROUND(2*E171,0)/2</f>
        <v>9434</v>
      </c>
      <c r="G171" s="4">
        <f>+C171-(C$7+F171*C$8)</f>
        <v>-8.3488200019928627E-2</v>
      </c>
      <c r="I171" s="4"/>
      <c r="J171" s="4"/>
      <c r="L171" s="4">
        <f>+G171</f>
        <v>-8.3488200019928627E-2</v>
      </c>
      <c r="M171" s="4"/>
      <c r="N171" s="4"/>
      <c r="O171" s="4">
        <f ca="1">+C$11+C$12*$F171</f>
        <v>-7.6000001715699581E-2</v>
      </c>
      <c r="P171" s="4"/>
      <c r="Q171" s="5">
        <f>+C171-15018.5</f>
        <v>40926.847599999979</v>
      </c>
    </row>
    <row r="172" spans="1:17" x14ac:dyDescent="0.2">
      <c r="A172" s="70" t="s">
        <v>145</v>
      </c>
      <c r="B172" s="71" t="s">
        <v>34</v>
      </c>
      <c r="C172" s="72">
        <v>55946.406899999827</v>
      </c>
      <c r="D172" s="73">
        <v>5.0000000000000001E-4</v>
      </c>
      <c r="E172" s="6">
        <f>+(C172-C$7)/C$8</f>
        <v>9436.3023263875784</v>
      </c>
      <c r="F172" s="4">
        <f>ROUND(2*E172,0)/2</f>
        <v>9436.5</v>
      </c>
      <c r="G172" s="4">
        <f>+C172-(C$7+F172*C$8)</f>
        <v>-8.378145017195493E-2</v>
      </c>
      <c r="I172" s="4"/>
      <c r="J172" s="4"/>
      <c r="L172" s="4">
        <f>+G172</f>
        <v>-8.378145017195493E-2</v>
      </c>
      <c r="M172" s="4"/>
      <c r="N172" s="4"/>
      <c r="O172" s="4">
        <f ca="1">+C$11+C$12*$F172</f>
        <v>-7.6000295437016196E-2</v>
      </c>
      <c r="P172" s="4"/>
      <c r="Q172" s="5">
        <f>+C172-15018.5</f>
        <v>40927.906899999827</v>
      </c>
    </row>
    <row r="173" spans="1:17" x14ac:dyDescent="0.2">
      <c r="A173" s="70" t="s">
        <v>145</v>
      </c>
      <c r="B173" s="71" t="s">
        <v>37</v>
      </c>
      <c r="C173" s="72">
        <v>55947.467300000135</v>
      </c>
      <c r="D173" s="73">
        <v>8.0000000000000004E-4</v>
      </c>
      <c r="E173" s="6">
        <f>+(C173-C$7)/C$8</f>
        <v>9438.8042298309701</v>
      </c>
      <c r="F173" s="4">
        <f>ROUND(2*E173,0)/2</f>
        <v>9439</v>
      </c>
      <c r="G173" s="4">
        <f>+C173-(C$7+F173*C$8)</f>
        <v>-8.297469986428041E-2</v>
      </c>
      <c r="I173" s="4"/>
      <c r="J173" s="4"/>
      <c r="L173" s="4">
        <f>+G173</f>
        <v>-8.297469986428041E-2</v>
      </c>
      <c r="M173" s="4"/>
      <c r="N173" s="4"/>
      <c r="O173" s="4">
        <f ca="1">+C$11+C$12*$F173</f>
        <v>-7.6000589158332799E-2</v>
      </c>
      <c r="P173" s="4"/>
      <c r="Q173" s="5">
        <f>+C173-15018.5</f>
        <v>40928.967300000135</v>
      </c>
    </row>
    <row r="174" spans="1:17" x14ac:dyDescent="0.2">
      <c r="A174" s="70" t="s">
        <v>145</v>
      </c>
      <c r="B174" s="71" t="s">
        <v>34</v>
      </c>
      <c r="C174" s="72">
        <v>55949.375500000082</v>
      </c>
      <c r="D174" s="73">
        <v>4.0000000000000002E-4</v>
      </c>
      <c r="E174" s="6">
        <f>+(C174-C$7)/C$8</f>
        <v>9443.3064291417613</v>
      </c>
      <c r="F174" s="4">
        <f>ROUND(2*E174,0)/2</f>
        <v>9443.5</v>
      </c>
      <c r="G174" s="4">
        <f>+C174-(C$7+F174*C$8)</f>
        <v>-8.2042549911420792E-2</v>
      </c>
      <c r="I174" s="4"/>
      <c r="J174" s="4"/>
      <c r="L174" s="4">
        <f>+G174</f>
        <v>-8.2042549911420792E-2</v>
      </c>
      <c r="M174" s="4"/>
      <c r="N174" s="4"/>
      <c r="O174" s="4">
        <f ca="1">+C$11+C$12*$F174</f>
        <v>-7.6001117856702702E-2</v>
      </c>
      <c r="P174" s="4"/>
      <c r="Q174" s="5">
        <f>+C174-15018.5</f>
        <v>40930.875500000082</v>
      </c>
    </row>
    <row r="175" spans="1:17" x14ac:dyDescent="0.2">
      <c r="A175" s="70" t="s">
        <v>145</v>
      </c>
      <c r="B175" s="71" t="s">
        <v>37</v>
      </c>
      <c r="C175" s="72">
        <v>55950.434499999974</v>
      </c>
      <c r="D175" s="73">
        <v>6.9999999999999999E-4</v>
      </c>
      <c r="E175" s="6">
        <f>+(C175-C$7)/C$8</f>
        <v>9445.8050294298719</v>
      </c>
      <c r="F175" s="4">
        <f>ROUND(2*E175,0)/2</f>
        <v>9446</v>
      </c>
      <c r="G175" s="4">
        <f>+C175-(C$7+F175*C$8)</f>
        <v>-8.263580001948867E-2</v>
      </c>
      <c r="I175" s="4"/>
      <c r="J175" s="4"/>
      <c r="L175" s="4">
        <f>+G175</f>
        <v>-8.263580001948867E-2</v>
      </c>
      <c r="M175" s="4"/>
      <c r="N175" s="4"/>
      <c r="O175" s="4">
        <f ca="1">+C$11+C$12*$F175</f>
        <v>-7.6001411578019318E-2</v>
      </c>
      <c r="P175" s="4"/>
      <c r="Q175" s="5">
        <f>+C175-15018.5</f>
        <v>40931.934499999974</v>
      </c>
    </row>
    <row r="176" spans="1:17" x14ac:dyDescent="0.2">
      <c r="A176" s="70" t="s">
        <v>145</v>
      </c>
      <c r="B176" s="71" t="s">
        <v>37</v>
      </c>
      <c r="C176" s="72">
        <v>55953.401200000197</v>
      </c>
      <c r="D176" s="73">
        <v>5.9999999999999995E-4</v>
      </c>
      <c r="E176" s="6">
        <f>+(C176-C$7)/C$8</f>
        <v>9452.8046493317124</v>
      </c>
      <c r="F176" s="4">
        <f>ROUND(2*E176,0)/2</f>
        <v>9453</v>
      </c>
      <c r="G176" s="4">
        <f>+C176-(C$7+F176*C$8)</f>
        <v>-8.2796899798267987E-2</v>
      </c>
      <c r="I176" s="4"/>
      <c r="J176" s="4"/>
      <c r="L176" s="4">
        <f>+G176</f>
        <v>-8.2796899798267987E-2</v>
      </c>
      <c r="M176" s="4"/>
      <c r="N176" s="4"/>
      <c r="O176" s="4">
        <f ca="1">+C$11+C$12*$F176</f>
        <v>-7.6002233997705837E-2</v>
      </c>
      <c r="P176" s="4"/>
      <c r="Q176" s="5">
        <f>+C176-15018.5</f>
        <v>40934.901200000197</v>
      </c>
    </row>
    <row r="177" spans="1:17" x14ac:dyDescent="0.2">
      <c r="A177" s="70" t="s">
        <v>145</v>
      </c>
      <c r="B177" s="71" t="s">
        <v>34</v>
      </c>
      <c r="C177" s="72">
        <v>56226.564900000114</v>
      </c>
      <c r="D177" s="73">
        <v>1.6000000000000001E-3</v>
      </c>
      <c r="E177" s="6">
        <f>+(C177-C$7)/C$8</f>
        <v>10097.305970947147</v>
      </c>
      <c r="F177" s="4">
        <f>ROUND(2*E177,0)/2</f>
        <v>10097.5</v>
      </c>
      <c r="G177" s="4">
        <f>+C177-(C$7+F177*C$8)</f>
        <v>-8.2236749884032179E-2</v>
      </c>
      <c r="I177" s="4"/>
      <c r="J177" s="4"/>
      <c r="L177" s="4">
        <f>+G177</f>
        <v>-8.2236749884032179E-2</v>
      </c>
      <c r="M177" s="4"/>
      <c r="N177" s="4"/>
      <c r="O177" s="4">
        <f ca="1">+C$11+C$12*$F177</f>
        <v>-7.6077955353128876E-2</v>
      </c>
      <c r="P177" s="4"/>
      <c r="Q177" s="5">
        <f>+C177-15018.5</f>
        <v>41208.064900000114</v>
      </c>
    </row>
    <row r="178" spans="1:17" x14ac:dyDescent="0.2">
      <c r="A178" s="70" t="s">
        <v>145</v>
      </c>
      <c r="B178" s="71" t="s">
        <v>34</v>
      </c>
      <c r="C178" s="72">
        <v>56243.517200000118</v>
      </c>
      <c r="D178" s="73">
        <v>5.0000000000000001E-4</v>
      </c>
      <c r="E178" s="6">
        <f>+(C178-C$7)/C$8</f>
        <v>10137.303158547211</v>
      </c>
      <c r="F178" s="4">
        <f>ROUND(2*E178,0)/2</f>
        <v>10137.5</v>
      </c>
      <c r="G178" s="4">
        <f>+C178-(C$7+F178*C$8)</f>
        <v>-8.3428749880113173E-2</v>
      </c>
      <c r="I178" s="4"/>
      <c r="J178" s="4"/>
      <c r="L178" s="4">
        <f>+G178</f>
        <v>-8.3428749880113173E-2</v>
      </c>
      <c r="M178" s="4"/>
      <c r="N178" s="4"/>
      <c r="O178" s="4">
        <f ca="1">+C$11+C$12*$F178</f>
        <v>-7.608265489419469E-2</v>
      </c>
      <c r="P178" s="4"/>
      <c r="Q178" s="5">
        <f>+C178-15018.5</f>
        <v>41225.017200000118</v>
      </c>
    </row>
    <row r="179" spans="1:17" x14ac:dyDescent="0.2">
      <c r="A179" s="70" t="s">
        <v>145</v>
      </c>
      <c r="B179" s="71" t="s">
        <v>37</v>
      </c>
      <c r="C179" s="72">
        <v>56244.577699999791</v>
      </c>
      <c r="D179" s="73">
        <v>5.0000000000000001E-4</v>
      </c>
      <c r="E179" s="6">
        <f>+(C179-C$7)/C$8</f>
        <v>10139.805297928695</v>
      </c>
      <c r="F179" s="4">
        <f>ROUND(2*E179,0)/2</f>
        <v>10140</v>
      </c>
      <c r="G179" s="4">
        <f>+C179-(C$7+F179*C$8)</f>
        <v>-8.2522000207973178E-2</v>
      </c>
      <c r="I179" s="4"/>
      <c r="J179" s="4"/>
      <c r="L179" s="4">
        <f>+G179</f>
        <v>-8.2522000207973178E-2</v>
      </c>
      <c r="M179" s="4"/>
      <c r="N179" s="4"/>
      <c r="O179" s="4">
        <f ca="1">+C$11+C$12*$F179</f>
        <v>-7.6082948615511306E-2</v>
      </c>
      <c r="P179" s="4"/>
      <c r="Q179" s="5">
        <f>+C179-15018.5</f>
        <v>41226.077699999791</v>
      </c>
    </row>
    <row r="180" spans="1:17" x14ac:dyDescent="0.2">
      <c r="A180" s="70" t="s">
        <v>145</v>
      </c>
      <c r="B180" s="71" t="s">
        <v>37</v>
      </c>
      <c r="C180" s="72">
        <v>56247.546200000215</v>
      </c>
      <c r="D180" s="73">
        <v>8.0000000000000004E-4</v>
      </c>
      <c r="E180" s="6">
        <f>+(C180-C$7)/C$8</f>
        <v>10146.809164743685</v>
      </c>
      <c r="F180" s="4">
        <f>ROUND(2*E180,0)/2</f>
        <v>10147</v>
      </c>
      <c r="G180" s="4">
        <f>+C180-(C$7+F180*C$8)</f>
        <v>-8.0883099784841761E-2</v>
      </c>
      <c r="I180" s="4"/>
      <c r="J180" s="4"/>
      <c r="L180" s="4">
        <f>+G180</f>
        <v>-8.0883099784841761E-2</v>
      </c>
      <c r="M180" s="4"/>
      <c r="N180" s="4"/>
      <c r="O180" s="4">
        <f ca="1">+C$11+C$12*$F180</f>
        <v>-7.6083771035197825E-2</v>
      </c>
      <c r="P180" s="4"/>
      <c r="Q180" s="5">
        <f>+C180-15018.5</f>
        <v>41229.046200000215</v>
      </c>
    </row>
    <row r="181" spans="1:17" x14ac:dyDescent="0.2">
      <c r="A181" s="70" t="s">
        <v>145</v>
      </c>
      <c r="B181" s="71" t="s">
        <v>37</v>
      </c>
      <c r="C181" s="72">
        <v>56250.51099999994</v>
      </c>
      <c r="D181" s="73">
        <v>5.0000000000000001E-4</v>
      </c>
      <c r="E181" s="6">
        <f>+(C181-C$7)/C$8</f>
        <v>10153.804301792088</v>
      </c>
      <c r="F181" s="4">
        <f>ROUND(2*E181,0)/2</f>
        <v>10154</v>
      </c>
      <c r="G181" s="4">
        <f>+C181-(C$7+F181*C$8)</f>
        <v>-8.2944200054043904E-2</v>
      </c>
      <c r="I181" s="4"/>
      <c r="J181" s="4"/>
      <c r="L181" s="4">
        <f>+G181</f>
        <v>-8.2944200054043904E-2</v>
      </c>
      <c r="M181" s="4"/>
      <c r="N181" s="4"/>
      <c r="O181" s="4">
        <f ca="1">+C$11+C$12*$F181</f>
        <v>-7.6084593454884344E-2</v>
      </c>
      <c r="P181" s="4"/>
      <c r="Q181" s="5">
        <f>+C181-15018.5</f>
        <v>41232.01099999994</v>
      </c>
    </row>
    <row r="182" spans="1:17" x14ac:dyDescent="0.2">
      <c r="A182" s="70" t="s">
        <v>145</v>
      </c>
      <c r="B182" s="71" t="s">
        <v>34</v>
      </c>
      <c r="C182" s="72">
        <v>56251.57079999987</v>
      </c>
      <c r="D182" s="73">
        <v>8.0000000000000004E-4</v>
      </c>
      <c r="E182" s="6">
        <f>+(C182-C$7)/C$8</f>
        <v>10156.30478959703</v>
      </c>
      <c r="F182" s="4">
        <f>ROUND(2*E182,0)/2</f>
        <v>10156.5</v>
      </c>
      <c r="G182" s="4">
        <f>+C182-(C$7+F182*C$8)</f>
        <v>-8.273745012411382E-2</v>
      </c>
      <c r="I182" s="4"/>
      <c r="J182" s="4"/>
      <c r="L182" s="4">
        <f>+G182</f>
        <v>-8.273745012411382E-2</v>
      </c>
      <c r="M182" s="4"/>
      <c r="N182" s="4"/>
      <c r="O182" s="4">
        <f ca="1">+C$11+C$12*$F182</f>
        <v>-7.608488717620096E-2</v>
      </c>
      <c r="P182" s="4"/>
      <c r="Q182" s="5">
        <f>+C182-15018.5</f>
        <v>41233.07079999987</v>
      </c>
    </row>
    <row r="183" spans="1:17" x14ac:dyDescent="0.2">
      <c r="A183" s="70" t="s">
        <v>145</v>
      </c>
      <c r="B183" s="71" t="s">
        <v>34</v>
      </c>
      <c r="C183" s="72">
        <v>56254.538300000131</v>
      </c>
      <c r="D183" s="73">
        <v>8.9999999999999998E-4</v>
      </c>
      <c r="E183" s="6">
        <f>+(C183-C$7)/C$8</f>
        <v>10163.306297015704</v>
      </c>
      <c r="F183" s="4">
        <f>ROUND(2*E183,0)/2</f>
        <v>10163.5</v>
      </c>
      <c r="G183" s="4">
        <f>+C183-(C$7+F183*C$8)</f>
        <v>-8.2098549864895176E-2</v>
      </c>
      <c r="I183" s="4"/>
      <c r="J183" s="4"/>
      <c r="L183" s="4">
        <f>+G183</f>
        <v>-8.2098549864895176E-2</v>
      </c>
      <c r="M183" s="4"/>
      <c r="N183" s="4"/>
      <c r="O183" s="4">
        <f ca="1">+C$11+C$12*$F183</f>
        <v>-7.608570959588748E-2</v>
      </c>
      <c r="P183" s="4"/>
      <c r="Q183" s="5">
        <f>+C183-15018.5</f>
        <v>41236.038300000131</v>
      </c>
    </row>
    <row r="184" spans="1:17" x14ac:dyDescent="0.2">
      <c r="A184" s="70" t="s">
        <v>145</v>
      </c>
      <c r="B184" s="71" t="s">
        <v>37</v>
      </c>
      <c r="C184" s="72">
        <v>56278.484399999958</v>
      </c>
      <c r="D184" s="73">
        <v>5.0000000000000001E-4</v>
      </c>
      <c r="E184" s="6">
        <f>+(C184-C$7)/C$8</f>
        <v>10219.804627860645</v>
      </c>
      <c r="F184" s="4">
        <f>ROUND(2*E184,0)/2</f>
        <v>10220</v>
      </c>
      <c r="G184" s="4">
        <f>+C184-(C$7+F184*C$8)</f>
        <v>-8.2806000042182859E-2</v>
      </c>
      <c r="I184" s="4"/>
      <c r="J184" s="4"/>
      <c r="L184" s="4">
        <f>+G184</f>
        <v>-8.2806000042182859E-2</v>
      </c>
      <c r="M184" s="4"/>
      <c r="N184" s="4"/>
      <c r="O184" s="4">
        <f ca="1">+C$11+C$12*$F184</f>
        <v>-7.6092347697642948E-2</v>
      </c>
      <c r="P184" s="4"/>
      <c r="Q184" s="5">
        <f>+C184-15018.5</f>
        <v>41259.984399999958</v>
      </c>
    </row>
    <row r="185" spans="1:17" x14ac:dyDescent="0.2">
      <c r="A185" s="70" t="s">
        <v>145</v>
      </c>
      <c r="B185" s="71" t="s">
        <v>34</v>
      </c>
      <c r="C185" s="72">
        <v>56280.392099999823</v>
      </c>
      <c r="D185" s="73">
        <v>6.9999999999999999E-4</v>
      </c>
      <c r="E185" s="6">
        <f>+(C185-C$7)/C$8</f>
        <v>10224.305647473278</v>
      </c>
      <c r="F185" s="4">
        <f>ROUND(2*E185,0)/2</f>
        <v>10224.5</v>
      </c>
      <c r="G185" s="4">
        <f>+C185-(C$7+F185*C$8)</f>
        <v>-8.2373850171279628E-2</v>
      </c>
      <c r="I185" s="4"/>
      <c r="J185" s="4"/>
      <c r="L185" s="4">
        <f>+G185</f>
        <v>-8.2373850171279628E-2</v>
      </c>
      <c r="M185" s="4"/>
      <c r="N185" s="4"/>
      <c r="O185" s="4">
        <f ca="1">+C$11+C$12*$F185</f>
        <v>-7.6092876396012851E-2</v>
      </c>
      <c r="P185" s="4"/>
      <c r="Q185" s="5">
        <f>+C185-15018.5</f>
        <v>41261.892099999823</v>
      </c>
    </row>
    <row r="186" spans="1:17" x14ac:dyDescent="0.2">
      <c r="A186" s="70" t="s">
        <v>145</v>
      </c>
      <c r="B186" s="71" t="s">
        <v>34</v>
      </c>
      <c r="C186" s="72">
        <v>56294.37910000002</v>
      </c>
      <c r="D186" s="73">
        <v>2.9999999999999997E-4</v>
      </c>
      <c r="E186" s="6">
        <f>+(C186-C$7)/C$8</f>
        <v>10257.306518326781</v>
      </c>
      <c r="F186" s="4">
        <f>ROUND(2*E186,0)/2</f>
        <v>10257.5</v>
      </c>
      <c r="G186" s="4">
        <f>+C186-(C$7+F186*C$8)</f>
        <v>-8.2004749972838908E-2</v>
      </c>
      <c r="I186" s="4"/>
      <c r="J186" s="4"/>
      <c r="L186" s="4">
        <f>+G186</f>
        <v>-8.2004749972838908E-2</v>
      </c>
      <c r="M186" s="4"/>
      <c r="N186" s="4"/>
      <c r="O186" s="4">
        <f ca="1">+C$11+C$12*$F186</f>
        <v>-7.609675351739216E-2</v>
      </c>
      <c r="P186" s="4"/>
      <c r="Q186" s="5">
        <f>+C186-15018.5</f>
        <v>41275.87910000002</v>
      </c>
    </row>
    <row r="187" spans="1:17" x14ac:dyDescent="0.2">
      <c r="A187" s="70" t="s">
        <v>145</v>
      </c>
      <c r="B187" s="71" t="s">
        <v>37</v>
      </c>
      <c r="C187" s="72">
        <v>56295.44020000007</v>
      </c>
      <c r="D187" s="73">
        <v>1.2999999999999999E-3</v>
      </c>
      <c r="E187" s="6">
        <f>+(C187-C$7)/C$8</f>
        <v>10259.810073346714</v>
      </c>
      <c r="F187" s="4">
        <f>ROUND(2*E187,0)/2</f>
        <v>10260</v>
      </c>
      <c r="G187" s="4">
        <f>+C187-(C$7+F187*C$8)</f>
        <v>-8.0497999922954477E-2</v>
      </c>
      <c r="I187" s="4"/>
      <c r="J187" s="4"/>
      <c r="L187" s="4">
        <f>+G187</f>
        <v>-8.0497999922954477E-2</v>
      </c>
      <c r="M187" s="4"/>
      <c r="N187" s="4"/>
      <c r="O187" s="4">
        <f ca="1">+C$11+C$12*$F187</f>
        <v>-7.6097047238708776E-2</v>
      </c>
      <c r="P187" s="4"/>
      <c r="Q187" s="5">
        <f>+C187-15018.5</f>
        <v>41276.94020000007</v>
      </c>
    </row>
    <row r="188" spans="1:17" x14ac:dyDescent="0.2">
      <c r="A188" s="70" t="s">
        <v>145</v>
      </c>
      <c r="B188" s="71" t="s">
        <v>34</v>
      </c>
      <c r="C188" s="72">
        <v>56297.345300000161</v>
      </c>
      <c r="D188" s="73">
        <v>4.0000000000000002E-4</v>
      </c>
      <c r="E188" s="6">
        <f>+(C188-C$7)/C$8</f>
        <v>10264.304958530465</v>
      </c>
      <c r="F188" s="4">
        <f>ROUND(2*E188,0)/2</f>
        <v>10264.5</v>
      </c>
      <c r="G188" s="4">
        <f>+C188-(C$7+F188*C$8)</f>
        <v>-8.2665849833574612E-2</v>
      </c>
      <c r="I188" s="4"/>
      <c r="J188" s="4"/>
      <c r="L188" s="4">
        <f>+G188</f>
        <v>-8.2665849833574612E-2</v>
      </c>
      <c r="M188" s="4"/>
      <c r="N188" s="4"/>
      <c r="O188" s="4">
        <f ca="1">+C$11+C$12*$F188</f>
        <v>-7.6097575937078679E-2</v>
      </c>
      <c r="P188" s="4"/>
      <c r="Q188" s="5">
        <f>+C188-15018.5</f>
        <v>41278.845300000161</v>
      </c>
    </row>
    <row r="189" spans="1:17" x14ac:dyDescent="0.2">
      <c r="A189" s="70" t="s">
        <v>145</v>
      </c>
      <c r="B189" s="71" t="s">
        <v>37</v>
      </c>
      <c r="C189" s="72">
        <v>56298.405600000173</v>
      </c>
      <c r="D189" s="73">
        <v>2.9999999999999997E-4</v>
      </c>
      <c r="E189" s="6">
        <f>+(C189-C$7)/C$8</f>
        <v>10266.806626033565</v>
      </c>
      <c r="F189" s="4">
        <f>ROUND(2*E189,0)/2</f>
        <v>10267</v>
      </c>
      <c r="G189" s="4">
        <f>+C189-(C$7+F189*C$8)</f>
        <v>-8.1959099821688142E-2</v>
      </c>
      <c r="I189" s="4"/>
      <c r="J189" s="4"/>
      <c r="L189" s="4">
        <f>+G189</f>
        <v>-8.1959099821688142E-2</v>
      </c>
      <c r="M189" s="4"/>
      <c r="N189" s="4"/>
      <c r="O189" s="4">
        <f ca="1">+C$11+C$12*$F189</f>
        <v>-7.6097869658395295E-2</v>
      </c>
      <c r="P189" s="4"/>
      <c r="Q189" s="5">
        <f>+C189-15018.5</f>
        <v>41279.905600000173</v>
      </c>
    </row>
    <row r="190" spans="1:17" x14ac:dyDescent="0.2">
      <c r="A190" s="70" t="s">
        <v>145</v>
      </c>
      <c r="B190" s="71" t="s">
        <v>37</v>
      </c>
      <c r="C190" s="72">
        <v>56301.371600000188</v>
      </c>
      <c r="D190" s="73">
        <v>4.0000000000000002E-4</v>
      </c>
      <c r="E190" s="6">
        <f>+(C190-C$7)/C$8</f>
        <v>10273.804594357767</v>
      </c>
      <c r="F190" s="4">
        <f>ROUND(2*E190,0)/2</f>
        <v>10274</v>
      </c>
      <c r="G190" s="4">
        <f>+C190-(C$7+F190*C$8)</f>
        <v>-8.2820199808338657E-2</v>
      </c>
      <c r="I190" s="4"/>
      <c r="J190" s="4"/>
      <c r="L190" s="4">
        <f>+G190</f>
        <v>-8.2820199808338657E-2</v>
      </c>
      <c r="M190" s="4"/>
      <c r="N190" s="4"/>
      <c r="O190" s="4">
        <f ca="1">+C$11+C$12*$F190</f>
        <v>-7.60986920780818E-2</v>
      </c>
      <c r="P190" s="4"/>
      <c r="Q190" s="5">
        <f>+C190-15018.5</f>
        <v>41282.871600000188</v>
      </c>
    </row>
    <row r="191" spans="1:17" x14ac:dyDescent="0.2">
      <c r="A191" s="70" t="s">
        <v>145</v>
      </c>
      <c r="B191" s="71" t="s">
        <v>34</v>
      </c>
      <c r="C191" s="72">
        <v>56302.430900000036</v>
      </c>
      <c r="D191" s="73">
        <v>4.0000000000000002E-4</v>
      </c>
      <c r="E191" s="6">
        <f>+(C191-C$7)/C$8</f>
        <v>10276.303902464551</v>
      </c>
      <c r="F191" s="4">
        <f>ROUND(2*E191,0)/2</f>
        <v>10276.5</v>
      </c>
      <c r="G191" s="4">
        <f>+C191-(C$7+F191*C$8)</f>
        <v>-8.311344996036496E-2</v>
      </c>
      <c r="I191" s="4"/>
      <c r="J191" s="4"/>
      <c r="L191" s="4">
        <f>+G191</f>
        <v>-8.311344996036496E-2</v>
      </c>
      <c r="M191" s="4"/>
      <c r="N191" s="4"/>
      <c r="O191" s="4">
        <f ca="1">+C$11+C$12*$F191</f>
        <v>-7.6098985799398416E-2</v>
      </c>
      <c r="P191" s="4"/>
      <c r="Q191" s="5">
        <f>+C191-15018.5</f>
        <v>41283.930900000036</v>
      </c>
    </row>
    <row r="192" spans="1:17" x14ac:dyDescent="0.2">
      <c r="A192" s="70" t="s">
        <v>145</v>
      </c>
      <c r="B192" s="71" t="s">
        <v>37</v>
      </c>
      <c r="C192" s="72">
        <v>56304.343499999959</v>
      </c>
      <c r="D192" s="73">
        <v>1.1999999999999999E-3</v>
      </c>
      <c r="E192" s="6">
        <f>+(C192-C$7)/C$8</f>
        <v>10280.816483117371</v>
      </c>
      <c r="F192" s="4">
        <f>ROUND(2*E192,0)/2</f>
        <v>10281</v>
      </c>
      <c r="G192" s="4">
        <f>+C192-(C$7+F192*C$8)</f>
        <v>-7.7781300038623158E-2</v>
      </c>
      <c r="I192" s="4"/>
      <c r="J192" s="4"/>
      <c r="L192" s="4">
        <f>+G192</f>
        <v>-7.7781300038623158E-2</v>
      </c>
      <c r="M192" s="4"/>
      <c r="N192" s="4"/>
      <c r="O192" s="4">
        <f ca="1">+C$11+C$12*$F192</f>
        <v>-7.609951449776832E-2</v>
      </c>
      <c r="P192" s="4"/>
      <c r="Q192" s="5">
        <f>+C192-15018.5</f>
        <v>41285.843499999959</v>
      </c>
    </row>
    <row r="193" spans="1:17" x14ac:dyDescent="0.2">
      <c r="A193" s="70" t="s">
        <v>145</v>
      </c>
      <c r="B193" s="71" t="s">
        <v>34</v>
      </c>
      <c r="C193" s="72">
        <v>56308.365699999966</v>
      </c>
      <c r="D193" s="73">
        <v>4.0000000000000002E-4</v>
      </c>
      <c r="E193" s="6">
        <f>+(C193-C$7)/C$8</f>
        <v>10290.306445421318</v>
      </c>
      <c r="F193" s="4">
        <f>ROUND(2*E193,0)/2</f>
        <v>10290.5</v>
      </c>
      <c r="G193" s="4">
        <f>+C193-(C$7+F193*C$8)</f>
        <v>-8.2035650033503771E-2</v>
      </c>
      <c r="I193" s="4"/>
      <c r="J193" s="4"/>
      <c r="L193" s="4">
        <f>+G193</f>
        <v>-8.2035650033503771E-2</v>
      </c>
      <c r="M193" s="4"/>
      <c r="N193" s="4"/>
      <c r="O193" s="4">
        <f ca="1">+C$11+C$12*$F193</f>
        <v>-7.6100630638771455E-2</v>
      </c>
      <c r="P193" s="4"/>
      <c r="Q193" s="5">
        <f>+C193-15018.5</f>
        <v>41289.865699999966</v>
      </c>
    </row>
    <row r="194" spans="1:17" x14ac:dyDescent="0.2">
      <c r="A194" s="29" t="s">
        <v>49</v>
      </c>
      <c r="B194" s="30" t="s">
        <v>37</v>
      </c>
      <c r="C194" s="31">
        <v>56310.696100000001</v>
      </c>
      <c r="D194" s="31">
        <v>2.9999999999999997E-4</v>
      </c>
      <c r="E194" s="6">
        <f>+(C194-C$7)/C$8</f>
        <v>10295.804781693363</v>
      </c>
      <c r="F194" s="4">
        <f>ROUND(2*E194,0)/2</f>
        <v>10296</v>
      </c>
      <c r="G194" s="4">
        <f>+C194-(C$7+F194*C$8)</f>
        <v>-8.2740799996827263E-2</v>
      </c>
      <c r="I194" s="4"/>
      <c r="J194" s="4"/>
      <c r="K194" s="4">
        <f>+G194</f>
        <v>-8.2740799996827263E-2</v>
      </c>
      <c r="L194" s="4"/>
      <c r="M194" s="4"/>
      <c r="N194" s="4"/>
      <c r="O194" s="4">
        <f ca="1">+C$11+C$12*$F194</f>
        <v>-7.6101276825668002E-2</v>
      </c>
      <c r="P194" s="4"/>
      <c r="Q194" s="5">
        <f>+C194-15018.5</f>
        <v>41292.196100000001</v>
      </c>
    </row>
    <row r="195" spans="1:17" x14ac:dyDescent="0.2">
      <c r="A195" s="70" t="s">
        <v>145</v>
      </c>
      <c r="B195" s="71" t="s">
        <v>34</v>
      </c>
      <c r="C195" s="72">
        <v>56311.334700000007</v>
      </c>
      <c r="D195" s="73">
        <v>6.9999999999999999E-4</v>
      </c>
      <c r="E195" s="6">
        <f>+(C195-C$7)/C$8</f>
        <v>10297.311491933368</v>
      </c>
      <c r="F195" s="4">
        <f>ROUND(2*E195,0)/2</f>
        <v>10297.5</v>
      </c>
      <c r="G195" s="4">
        <f>+C195-(C$7+F195*C$8)</f>
        <v>-7.9896749986801296E-2</v>
      </c>
      <c r="I195" s="4"/>
      <c r="J195" s="4"/>
      <c r="L195" s="4">
        <f>+G195</f>
        <v>-7.9896749986801296E-2</v>
      </c>
      <c r="M195" s="4"/>
      <c r="N195" s="4"/>
      <c r="O195" s="4">
        <f ca="1">+C$11+C$12*$F195</f>
        <v>-7.6101453058457974E-2</v>
      </c>
      <c r="P195" s="4"/>
      <c r="Q195" s="5">
        <f>+C195-15018.5</f>
        <v>41292.834700000007</v>
      </c>
    </row>
    <row r="196" spans="1:17" x14ac:dyDescent="0.2">
      <c r="A196" s="70" t="s">
        <v>145</v>
      </c>
      <c r="B196" s="71" t="s">
        <v>34</v>
      </c>
      <c r="C196" s="72">
        <v>56551.657000000123</v>
      </c>
      <c r="D196" s="73">
        <v>8.0000000000000004E-4</v>
      </c>
      <c r="E196" s="6">
        <f>+(C196-C$7)/C$8</f>
        <v>10864.32694810043</v>
      </c>
      <c r="F196" s="4">
        <f>ROUND(2*E196,0)/2</f>
        <v>10864.5</v>
      </c>
      <c r="G196" s="4">
        <f>+C196-(C$7+F196*C$8)</f>
        <v>-7.334584987256676E-2</v>
      </c>
      <c r="I196" s="4"/>
      <c r="J196" s="4"/>
      <c r="L196" s="4">
        <f>+G196</f>
        <v>-7.334584987256676E-2</v>
      </c>
      <c r="M196" s="4"/>
      <c r="N196" s="4"/>
      <c r="O196" s="4">
        <f ca="1">+C$11+C$12*$F196</f>
        <v>-7.6168069053065987E-2</v>
      </c>
      <c r="P196" s="4"/>
      <c r="Q196" s="5">
        <f>+C196-15018.5</f>
        <v>41533.157000000123</v>
      </c>
    </row>
    <row r="197" spans="1:17" x14ac:dyDescent="0.2">
      <c r="A197" s="70" t="s">
        <v>145</v>
      </c>
      <c r="B197" s="71" t="s">
        <v>37</v>
      </c>
      <c r="C197" s="72">
        <v>56564.581100000069</v>
      </c>
      <c r="D197" s="73">
        <v>1.2999999999999999E-3</v>
      </c>
      <c r="E197" s="6">
        <f>+(C197-C$7)/C$8</f>
        <v>10894.820017020851</v>
      </c>
      <c r="F197" s="4">
        <f>ROUND(2*E197,0)/2</f>
        <v>10895</v>
      </c>
      <c r="G197" s="4">
        <f>+C197-(C$7+F197*C$8)</f>
        <v>-7.6283499925921205E-2</v>
      </c>
      <c r="I197" s="4"/>
      <c r="J197" s="4"/>
      <c r="L197" s="4">
        <f>+G197</f>
        <v>-7.6283499925921205E-2</v>
      </c>
      <c r="M197" s="4"/>
      <c r="N197" s="4"/>
      <c r="O197" s="4">
        <f ca="1">+C$11+C$12*$F197</f>
        <v>-7.6171652453128666E-2</v>
      </c>
      <c r="P197" s="4"/>
      <c r="Q197" s="5">
        <f>+C197-15018.5</f>
        <v>41546.081100000069</v>
      </c>
    </row>
    <row r="198" spans="1:17" x14ac:dyDescent="0.2">
      <c r="A198" s="70" t="s">
        <v>145</v>
      </c>
      <c r="B198" s="71" t="s">
        <v>34</v>
      </c>
      <c r="C198" s="72">
        <v>56565.643499999773</v>
      </c>
      <c r="D198" s="73">
        <v>6.9999999999999999E-4</v>
      </c>
      <c r="E198" s="6">
        <f>+(C198-C$7)/C$8</f>
        <v>10897.326639254676</v>
      </c>
      <c r="F198" s="4">
        <f>ROUND(2*E198,0)/2</f>
        <v>10897.5</v>
      </c>
      <c r="G198" s="4">
        <f>+C198-(C$7+F198*C$8)</f>
        <v>-7.3476750221743714E-2</v>
      </c>
      <c r="I198" s="4"/>
      <c r="J198" s="4"/>
      <c r="L198" s="4">
        <f>+G198</f>
        <v>-7.3476750221743714E-2</v>
      </c>
      <c r="M198" s="4"/>
      <c r="N198" s="4"/>
      <c r="O198" s="4">
        <f ca="1">+C$11+C$12*$F198</f>
        <v>-7.6171946174445282E-2</v>
      </c>
      <c r="P198" s="4"/>
      <c r="Q198" s="5">
        <f>+C198-15018.5</f>
        <v>41547.143499999773</v>
      </c>
    </row>
    <row r="199" spans="1:17" x14ac:dyDescent="0.2">
      <c r="A199" s="70" t="s">
        <v>145</v>
      </c>
      <c r="B199" s="71" t="s">
        <v>37</v>
      </c>
      <c r="C199" s="72">
        <v>56569.669199999887</v>
      </c>
      <c r="D199" s="73">
        <v>5.0000000000000001E-4</v>
      </c>
      <c r="E199" s="6">
        <f>+(C199-C$7)/C$8</f>
        <v>10906.824859444629</v>
      </c>
      <c r="F199" s="4">
        <f>ROUND(2*E199,0)/2</f>
        <v>10907</v>
      </c>
      <c r="G199" s="4">
        <f>+C199-(C$7+F199*C$8)</f>
        <v>-7.4231100108590908E-2</v>
      </c>
      <c r="I199" s="4"/>
      <c r="J199" s="4"/>
      <c r="L199" s="4">
        <f>+G199</f>
        <v>-7.4231100108590908E-2</v>
      </c>
      <c r="M199" s="4"/>
      <c r="N199" s="4"/>
      <c r="O199" s="4">
        <f ca="1">+C$11+C$12*$F199</f>
        <v>-7.6173062315448417E-2</v>
      </c>
      <c r="P199" s="4"/>
      <c r="Q199" s="5">
        <f>+C199-15018.5</f>
        <v>41551.169199999887</v>
      </c>
    </row>
    <row r="200" spans="1:17" x14ac:dyDescent="0.2">
      <c r="A200" s="70" t="s">
        <v>145</v>
      </c>
      <c r="B200" s="71" t="s">
        <v>34</v>
      </c>
      <c r="C200" s="72">
        <v>56570.730200000107</v>
      </c>
      <c r="D200" s="73">
        <v>5.0000000000000001E-4</v>
      </c>
      <c r="E200" s="6">
        <f>+(C200-C$7)/C$8</f>
        <v>10909.328178525369</v>
      </c>
      <c r="F200" s="4">
        <f>ROUND(2*E200,0)/2</f>
        <v>10909.5</v>
      </c>
      <c r="G200" s="4">
        <f>+C200-(C$7+F200*C$8)</f>
        <v>-7.282434988883324E-2</v>
      </c>
      <c r="I200" s="4"/>
      <c r="J200" s="4"/>
      <c r="L200" s="4">
        <f>+G200</f>
        <v>-7.282434988883324E-2</v>
      </c>
      <c r="M200" s="4"/>
      <c r="N200" s="4"/>
      <c r="O200" s="4">
        <f ca="1">+C$11+C$12*$F200</f>
        <v>-7.6173356036765033E-2</v>
      </c>
      <c r="P200" s="4"/>
      <c r="Q200" s="5">
        <f>+C200-15018.5</f>
        <v>41552.230200000107</v>
      </c>
    </row>
    <row r="201" spans="1:17" x14ac:dyDescent="0.2">
      <c r="A201" s="70" t="s">
        <v>145</v>
      </c>
      <c r="B201" s="71" t="s">
        <v>34</v>
      </c>
      <c r="C201" s="72">
        <v>56571.577399999835</v>
      </c>
      <c r="D201" s="73">
        <v>5.0000000000000001E-4</v>
      </c>
      <c r="E201" s="6">
        <f>+(C201-C$7)/C$8</f>
        <v>10911.327058755418</v>
      </c>
      <c r="F201" s="4">
        <f>ROUND(2*E201,0)/2</f>
        <v>10911.5</v>
      </c>
      <c r="G201" s="4">
        <f>+C201-(C$7+F201*C$8)</f>
        <v>-7.3298950163007248E-2</v>
      </c>
      <c r="I201" s="4"/>
      <c r="J201" s="4"/>
      <c r="L201" s="4">
        <f>+G201</f>
        <v>-7.3298950163007248E-2</v>
      </c>
      <c r="M201" s="4"/>
      <c r="N201" s="4"/>
      <c r="O201" s="4">
        <f ca="1">+C$11+C$12*$F201</f>
        <v>-7.617359101381832E-2</v>
      </c>
      <c r="P201" s="4"/>
      <c r="Q201" s="5">
        <f>+C201-15018.5</f>
        <v>41553.077399999835</v>
      </c>
    </row>
    <row r="202" spans="1:17" x14ac:dyDescent="0.2">
      <c r="A202" s="70" t="s">
        <v>145</v>
      </c>
      <c r="B202" s="71" t="s">
        <v>37</v>
      </c>
      <c r="C202" s="72">
        <v>56572.637999999803</v>
      </c>
      <c r="D202" s="73">
        <v>5.9999999999999995E-4</v>
      </c>
      <c r="E202" s="6">
        <f>+(C202-C$7)/C$8</f>
        <v>10913.829434077194</v>
      </c>
      <c r="F202" s="4">
        <f>ROUND(2*E202,0)/2</f>
        <v>10914</v>
      </c>
      <c r="G202" s="4">
        <f>+C202-(C$7+F202*C$8)</f>
        <v>-7.2292200195079204E-2</v>
      </c>
      <c r="I202" s="4"/>
      <c r="J202" s="4"/>
      <c r="L202" s="4">
        <f>+G202</f>
        <v>-7.2292200195079204E-2</v>
      </c>
      <c r="M202" s="4"/>
      <c r="N202" s="4"/>
      <c r="O202" s="4">
        <f ca="1">+C$11+C$12*$F202</f>
        <v>-7.6173884735134936E-2</v>
      </c>
      <c r="P202" s="4"/>
      <c r="Q202" s="5">
        <f>+C202-15018.5</f>
        <v>41554.137999999803</v>
      </c>
    </row>
    <row r="203" spans="1:17" x14ac:dyDescent="0.2">
      <c r="A203" s="70" t="s">
        <v>145</v>
      </c>
      <c r="B203" s="71" t="s">
        <v>34</v>
      </c>
      <c r="C203" s="72">
        <v>56573.69719999982</v>
      </c>
      <c r="D203" s="73">
        <v>5.9999999999999995E-4</v>
      </c>
      <c r="E203" s="6">
        <f>+(C203-C$7)/C$8</f>
        <v>10916.328506244787</v>
      </c>
      <c r="F203" s="4">
        <f>ROUND(2*E203,0)/2</f>
        <v>10916.5</v>
      </c>
      <c r="G203" s="4">
        <f>+C203-(C$7+F203*C$8)</f>
        <v>-7.2685450177232269E-2</v>
      </c>
      <c r="I203" s="4"/>
      <c r="J203" s="4"/>
      <c r="L203" s="4">
        <f>+G203</f>
        <v>-7.2685450177232269E-2</v>
      </c>
      <c r="M203" s="4"/>
      <c r="N203" s="4"/>
      <c r="O203" s="4">
        <f ca="1">+C$11+C$12*$F203</f>
        <v>-7.6174178456451552E-2</v>
      </c>
      <c r="P203" s="4"/>
      <c r="Q203" s="5">
        <f>+C203-15018.5</f>
        <v>41555.19719999982</v>
      </c>
    </row>
    <row r="204" spans="1:17" x14ac:dyDescent="0.2">
      <c r="A204" s="70" t="s">
        <v>145</v>
      </c>
      <c r="B204" s="71" t="s">
        <v>34</v>
      </c>
      <c r="C204" s="72">
        <v>56574.545100000221</v>
      </c>
      <c r="D204" s="73">
        <v>6.9999999999999999E-4</v>
      </c>
      <c r="E204" s="6">
        <f>+(C204-C$7)/C$8</f>
        <v>10918.329038053575</v>
      </c>
      <c r="F204" s="4">
        <f>ROUND(2*E204,0)/2</f>
        <v>10918.5</v>
      </c>
      <c r="G204" s="4">
        <f>+C204-(C$7+F204*C$8)</f>
        <v>-7.2460049777873792E-2</v>
      </c>
      <c r="I204" s="4"/>
      <c r="J204" s="4"/>
      <c r="L204" s="4">
        <f>+G204</f>
        <v>-7.2460049777873792E-2</v>
      </c>
      <c r="M204" s="4"/>
      <c r="N204" s="4"/>
      <c r="O204" s="4">
        <f ca="1">+C$11+C$12*$F204</f>
        <v>-7.617441343350484E-2</v>
      </c>
      <c r="P204" s="4"/>
      <c r="Q204" s="5">
        <f>+C204-15018.5</f>
        <v>41556.045100000221</v>
      </c>
    </row>
    <row r="205" spans="1:17" x14ac:dyDescent="0.2">
      <c r="A205" s="70" t="s">
        <v>145</v>
      </c>
      <c r="B205" s="71" t="s">
        <v>37</v>
      </c>
      <c r="C205" s="72">
        <v>56575.604900000151</v>
      </c>
      <c r="D205" s="73">
        <v>5.9999999999999995E-4</v>
      </c>
      <c r="E205" s="6">
        <f>+(C205-C$7)/C$8</f>
        <v>10920.829525858519</v>
      </c>
      <c r="F205" s="4">
        <f>ROUND(2*E205,0)/2</f>
        <v>10921</v>
      </c>
      <c r="G205" s="4">
        <f>+C205-(C$7+F205*C$8)</f>
        <v>-7.2253299847943708E-2</v>
      </c>
      <c r="I205" s="4"/>
      <c r="J205" s="4"/>
      <c r="L205" s="4">
        <f>+G205</f>
        <v>-7.2253299847943708E-2</v>
      </c>
      <c r="M205" s="4"/>
      <c r="N205" s="4"/>
      <c r="O205" s="4">
        <f ca="1">+C$11+C$12*$F205</f>
        <v>-7.6174707154821455E-2</v>
      </c>
      <c r="P205" s="4"/>
      <c r="Q205" s="5">
        <f>+C205-15018.5</f>
        <v>41557.104900000151</v>
      </c>
    </row>
    <row r="206" spans="1:17" x14ac:dyDescent="0.2">
      <c r="A206" s="70" t="s">
        <v>145</v>
      </c>
      <c r="B206" s="71" t="s">
        <v>34</v>
      </c>
      <c r="C206" s="72">
        <v>56576.664499999955</v>
      </c>
      <c r="D206" s="73">
        <v>5.9999999999999995E-4</v>
      </c>
      <c r="E206" s="6">
        <f>+(C206-C$7)/C$8</f>
        <v>10923.329541783978</v>
      </c>
      <c r="F206" s="4">
        <f>ROUND(2*E206,0)/2</f>
        <v>10923.5</v>
      </c>
      <c r="G206" s="4">
        <f>+C206-(C$7+F206*C$8)</f>
        <v>-7.2246550043928437E-2</v>
      </c>
      <c r="I206" s="4"/>
      <c r="J206" s="4"/>
      <c r="L206" s="4">
        <f>+G206</f>
        <v>-7.2246550043928437E-2</v>
      </c>
      <c r="M206" s="4"/>
      <c r="N206" s="4"/>
      <c r="O206" s="4">
        <f ca="1">+C$11+C$12*$F206</f>
        <v>-7.6175000876138071E-2</v>
      </c>
      <c r="P206" s="4"/>
      <c r="Q206" s="5">
        <f>+C206-15018.5</f>
        <v>41558.164499999955</v>
      </c>
    </row>
    <row r="207" spans="1:17" x14ac:dyDescent="0.2">
      <c r="A207" s="70" t="s">
        <v>145</v>
      </c>
      <c r="B207" s="71" t="s">
        <v>37</v>
      </c>
      <c r="C207" s="72">
        <v>56577.724100000225</v>
      </c>
      <c r="D207" s="73">
        <v>5.0000000000000001E-4</v>
      </c>
      <c r="E207" s="6">
        <f>+(C207-C$7)/C$8</f>
        <v>10925.829557710536</v>
      </c>
      <c r="F207" s="4">
        <f>ROUND(2*E207,0)/2</f>
        <v>10926</v>
      </c>
      <c r="G207" s="4">
        <f>+C207-(C$7+F207*C$8)</f>
        <v>-7.2239799774251878E-2</v>
      </c>
      <c r="I207" s="4"/>
      <c r="J207" s="4"/>
      <c r="L207" s="4">
        <f>+G207</f>
        <v>-7.2239799774251878E-2</v>
      </c>
      <c r="M207" s="4"/>
      <c r="N207" s="4"/>
      <c r="O207" s="4">
        <f ca="1">+C$11+C$12*$F207</f>
        <v>-7.6175294597454687E-2</v>
      </c>
      <c r="P207" s="4"/>
      <c r="Q207" s="5">
        <f>+C207-15018.5</f>
        <v>41559.224100000225</v>
      </c>
    </row>
    <row r="208" spans="1:17" x14ac:dyDescent="0.2">
      <c r="A208" s="70" t="s">
        <v>145</v>
      </c>
      <c r="B208" s="71" t="s">
        <v>37</v>
      </c>
      <c r="C208" s="72">
        <v>56578.569999999832</v>
      </c>
      <c r="D208" s="73">
        <v>1E-3</v>
      </c>
      <c r="E208" s="6">
        <f>+(C208-C$7)/C$8</f>
        <v>10927.825370725595</v>
      </c>
      <c r="F208" s="4">
        <f>ROUND(2*E208,0)/2</f>
        <v>10928</v>
      </c>
      <c r="G208" s="4">
        <f>+C208-(C$7+F208*C$8)</f>
        <v>-7.4014400161104277E-2</v>
      </c>
      <c r="I208" s="4"/>
      <c r="J208" s="4"/>
      <c r="L208" s="4">
        <f>+G208</f>
        <v>-7.4014400161104277E-2</v>
      </c>
      <c r="M208" s="4"/>
      <c r="N208" s="4"/>
      <c r="O208" s="4">
        <f ca="1">+C$11+C$12*$F208</f>
        <v>-7.6175529574507975E-2</v>
      </c>
      <c r="P208" s="4"/>
      <c r="Q208" s="5">
        <f>+C208-15018.5</f>
        <v>41560.069999999832</v>
      </c>
    </row>
    <row r="209" spans="1:17" x14ac:dyDescent="0.2">
      <c r="A209" s="70" t="s">
        <v>145</v>
      </c>
      <c r="B209" s="71" t="s">
        <v>34</v>
      </c>
      <c r="C209" s="72">
        <v>56579.630100000184</v>
      </c>
      <c r="D209" s="73">
        <v>5.9999999999999995E-4</v>
      </c>
      <c r="E209" s="6">
        <f>+(C209-C$7)/C$8</f>
        <v>10930.326566350312</v>
      </c>
      <c r="F209" s="4">
        <f>ROUND(2*E209,0)/2</f>
        <v>10930.5</v>
      </c>
      <c r="G209" s="4">
        <f>+C209-(C$7+F209*C$8)</f>
        <v>-7.3507649809471332E-2</v>
      </c>
      <c r="I209" s="4"/>
      <c r="J209" s="4"/>
      <c r="L209" s="4">
        <f>+G209</f>
        <v>-7.3507649809471332E-2</v>
      </c>
      <c r="M209" s="4"/>
      <c r="N209" s="4"/>
      <c r="O209" s="4">
        <f ca="1">+C$11+C$12*$F209</f>
        <v>-7.6175823295824591E-2</v>
      </c>
      <c r="P209" s="4"/>
      <c r="Q209" s="5">
        <f>+C209-15018.5</f>
        <v>41561.130100000184</v>
      </c>
    </row>
    <row r="210" spans="1:17" x14ac:dyDescent="0.2">
      <c r="A210" s="70" t="s">
        <v>145</v>
      </c>
      <c r="B210" s="71" t="s">
        <v>37</v>
      </c>
      <c r="C210" s="72">
        <v>56580.69020000007</v>
      </c>
      <c r="D210" s="73">
        <v>5.0000000000000001E-4</v>
      </c>
      <c r="E210" s="6">
        <f>+(C210-C$7)/C$8</f>
        <v>10932.827761973931</v>
      </c>
      <c r="F210" s="4">
        <f>ROUND(2*E210,0)/2</f>
        <v>10933</v>
      </c>
      <c r="G210" s="4">
        <f>+C210-(C$7+F210*C$8)</f>
        <v>-7.3000899923499674E-2</v>
      </c>
      <c r="I210" s="4"/>
      <c r="J210" s="4"/>
      <c r="L210" s="4">
        <f>+G210</f>
        <v>-7.3000899923499674E-2</v>
      </c>
      <c r="M210" s="4"/>
      <c r="N210" s="4"/>
      <c r="O210" s="4">
        <f ca="1">+C$11+C$12*$F210</f>
        <v>-7.6176117017141207E-2</v>
      </c>
      <c r="P210" s="4"/>
      <c r="Q210" s="5">
        <f>+C210-15018.5</f>
        <v>41562.19020000007</v>
      </c>
    </row>
    <row r="211" spans="1:17" x14ac:dyDescent="0.2">
      <c r="A211" s="70" t="s">
        <v>145</v>
      </c>
      <c r="B211" s="71" t="s">
        <v>34</v>
      </c>
      <c r="C211" s="72">
        <v>56581.75139999995</v>
      </c>
      <c r="D211" s="73">
        <v>5.9999999999999995E-4</v>
      </c>
      <c r="E211" s="6">
        <f>+(C211-C$7)/C$8</f>
        <v>10935.331552933056</v>
      </c>
      <c r="F211" s="4">
        <f>ROUND(2*E211,0)/2</f>
        <v>10935.5</v>
      </c>
      <c r="G211" s="4">
        <f>+C211-(C$7+F211*C$8)</f>
        <v>-7.139415004348848E-2</v>
      </c>
      <c r="I211" s="4"/>
      <c r="J211" s="4"/>
      <c r="L211" s="4">
        <f>+G211</f>
        <v>-7.139415004348848E-2</v>
      </c>
      <c r="M211" s="4"/>
      <c r="N211" s="4"/>
      <c r="O211" s="4">
        <f ca="1">+C$11+C$12*$F211</f>
        <v>-7.6176410738457809E-2</v>
      </c>
      <c r="P211" s="4"/>
      <c r="Q211" s="5">
        <f>+C211-15018.5</f>
        <v>41563.25139999995</v>
      </c>
    </row>
    <row r="212" spans="1:17" x14ac:dyDescent="0.2">
      <c r="A212" s="70" t="s">
        <v>145</v>
      </c>
      <c r="B212" s="71" t="s">
        <v>34</v>
      </c>
      <c r="C212" s="72">
        <v>56582.601699999999</v>
      </c>
      <c r="D212" s="73">
        <v>8.9999999999999998E-4</v>
      </c>
      <c r="E212" s="6">
        <f>+(C212-C$7)/C$8</f>
        <v>10937.337747291242</v>
      </c>
      <c r="F212" s="4">
        <f>ROUND(2*E212,0)/2</f>
        <v>10937.5</v>
      </c>
      <c r="G212" s="4">
        <f>+C212-(C$7+F212*C$8)</f>
        <v>-6.8768749995797407E-2</v>
      </c>
      <c r="I212" s="4"/>
      <c r="J212" s="4"/>
      <c r="L212" s="4">
        <f>+G212</f>
        <v>-6.8768749995797407E-2</v>
      </c>
      <c r="M212" s="4"/>
      <c r="N212" s="4"/>
      <c r="O212" s="4">
        <f ca="1">+C$11+C$12*$F212</f>
        <v>-7.617664571551111E-2</v>
      </c>
      <c r="P212" s="4"/>
      <c r="Q212" s="5">
        <f>+C212-15018.5</f>
        <v>41564.101699999999</v>
      </c>
    </row>
    <row r="213" spans="1:17" x14ac:dyDescent="0.2">
      <c r="A213" s="70" t="s">
        <v>145</v>
      </c>
      <c r="B213" s="71" t="s">
        <v>37</v>
      </c>
      <c r="C213" s="72">
        <v>56594.678900000174</v>
      </c>
      <c r="D213" s="73">
        <v>8.0000000000000004E-4</v>
      </c>
      <c r="E213" s="6">
        <f>+(C213-C$7)/C$8</f>
        <v>10965.83264380029</v>
      </c>
      <c r="F213" s="4">
        <f>ROUND(2*E213,0)/2</f>
        <v>10966</v>
      </c>
      <c r="G213" s="4">
        <f>+C213-(C$7+F213*C$8)</f>
        <v>-7.0931799826212227E-2</v>
      </c>
      <c r="I213" s="4"/>
      <c r="J213" s="4"/>
      <c r="L213" s="4">
        <f>+G213</f>
        <v>-7.0931799826212227E-2</v>
      </c>
      <c r="M213" s="4"/>
      <c r="N213" s="4"/>
      <c r="O213" s="4">
        <f ca="1">+C$11+C$12*$F213</f>
        <v>-7.6179994138520502E-2</v>
      </c>
      <c r="P213" s="4"/>
      <c r="Q213" s="5">
        <f>+C213-15018.5</f>
        <v>41576.178900000174</v>
      </c>
    </row>
    <row r="214" spans="1:17" x14ac:dyDescent="0.2">
      <c r="A214" s="70" t="s">
        <v>145</v>
      </c>
      <c r="B214" s="71" t="s">
        <v>37</v>
      </c>
      <c r="C214" s="72">
        <v>56595.525700000115</v>
      </c>
      <c r="D214" s="73">
        <v>5.9999999999999995E-4</v>
      </c>
      <c r="E214" s="6">
        <f>+(C214-C$7)/C$8</f>
        <v>10967.830580272472</v>
      </c>
      <c r="F214" s="4">
        <f>ROUND(2*E214,0)/2</f>
        <v>10968</v>
      </c>
      <c r="G214" s="4">
        <f>+C214-(C$7+F214*C$8)</f>
        <v>-7.1806399879278615E-2</v>
      </c>
      <c r="I214" s="4"/>
      <c r="J214" s="4"/>
      <c r="L214" s="4">
        <f>+G214</f>
        <v>-7.1806399879278615E-2</v>
      </c>
      <c r="M214" s="4"/>
      <c r="N214" s="4"/>
      <c r="O214" s="4">
        <f ca="1">+C$11+C$12*$F214</f>
        <v>-7.6180229115573789E-2</v>
      </c>
      <c r="P214" s="4"/>
      <c r="Q214" s="5">
        <f>+C214-15018.5</f>
        <v>41577.025700000115</v>
      </c>
    </row>
    <row r="215" spans="1:17" x14ac:dyDescent="0.2">
      <c r="A215" s="70" t="s">
        <v>145</v>
      </c>
      <c r="B215" s="71" t="s">
        <v>34</v>
      </c>
      <c r="C215" s="72">
        <v>56595.737399999984</v>
      </c>
      <c r="D215" s="73">
        <v>5.0000000000000001E-4</v>
      </c>
      <c r="E215" s="6">
        <f>+(C215-C$7)/C$8</f>
        <v>10968.330064390244</v>
      </c>
      <c r="F215" s="4">
        <f>ROUND(2*E215,0)/2</f>
        <v>10968.5</v>
      </c>
      <c r="G215" s="4">
        <f>+C215-(C$7+F215*C$8)</f>
        <v>-7.2025050016236492E-2</v>
      </c>
      <c r="I215" s="4"/>
      <c r="J215" s="4"/>
      <c r="L215" s="4">
        <f>+G215</f>
        <v>-7.2025050016236492E-2</v>
      </c>
      <c r="M215" s="4"/>
      <c r="N215" s="4"/>
      <c r="O215" s="4">
        <f ca="1">+C$11+C$12*$F215</f>
        <v>-7.6180287859837117E-2</v>
      </c>
      <c r="P215" s="4"/>
      <c r="Q215" s="5">
        <f>+C215-15018.5</f>
        <v>41577.237399999984</v>
      </c>
    </row>
    <row r="216" spans="1:17" x14ac:dyDescent="0.2">
      <c r="A216" s="70" t="s">
        <v>145</v>
      </c>
      <c r="B216" s="71" t="s">
        <v>34</v>
      </c>
      <c r="C216" s="72">
        <v>56596.585400000215</v>
      </c>
      <c r="D216" s="73">
        <v>5.9999999999999995E-4</v>
      </c>
      <c r="E216" s="6">
        <f>+(C216-C$7)/C$8</f>
        <v>10970.330832138223</v>
      </c>
      <c r="F216" s="4">
        <f>ROUND(2*E216,0)/2</f>
        <v>10970.5</v>
      </c>
      <c r="G216" s="4">
        <f>+C216-(C$7+F216*C$8)</f>
        <v>-7.1699649779475294E-2</v>
      </c>
      <c r="I216" s="4"/>
      <c r="J216" s="4"/>
      <c r="L216" s="4">
        <f>+G216</f>
        <v>-7.1699649779475294E-2</v>
      </c>
      <c r="M216" s="4"/>
      <c r="N216" s="4"/>
      <c r="O216" s="4">
        <f ca="1">+C$11+C$12*$F216</f>
        <v>-7.6180522836890405E-2</v>
      </c>
      <c r="P216" s="4"/>
      <c r="Q216" s="5">
        <f>+C216-15018.5</f>
        <v>41578.085400000215</v>
      </c>
    </row>
    <row r="217" spans="1:17" x14ac:dyDescent="0.2">
      <c r="A217" s="70" t="s">
        <v>145</v>
      </c>
      <c r="B217" s="71" t="s">
        <v>37</v>
      </c>
      <c r="C217" s="72">
        <v>56598.49030000018</v>
      </c>
      <c r="D217" s="73">
        <v>8.0000000000000004E-4</v>
      </c>
      <c r="E217" s="6">
        <f>+(C217-C$7)/C$8</f>
        <v>10974.825245442491</v>
      </c>
      <c r="F217" s="4">
        <f>ROUND(2*E217,0)/2</f>
        <v>10975</v>
      </c>
      <c r="G217" s="4">
        <f>+C217-(C$7+F217*C$8)</f>
        <v>-7.406749981601024E-2</v>
      </c>
      <c r="I217" s="4"/>
      <c r="J217" s="4"/>
      <c r="L217" s="4">
        <f>+G217</f>
        <v>-7.406749981601024E-2</v>
      </c>
      <c r="M217" s="4"/>
      <c r="N217" s="4"/>
      <c r="O217" s="4">
        <f ca="1">+C$11+C$12*$F217</f>
        <v>-7.6181051535260308E-2</v>
      </c>
      <c r="P217" s="4"/>
      <c r="Q217" s="5">
        <f>+C217-15018.5</f>
        <v>41579.99030000018</v>
      </c>
    </row>
    <row r="218" spans="1:17" x14ac:dyDescent="0.2">
      <c r="A218" s="70" t="s">
        <v>145</v>
      </c>
      <c r="B218" s="71" t="s">
        <v>34</v>
      </c>
      <c r="C218" s="72">
        <v>56598.703399999999</v>
      </c>
      <c r="D218" s="73">
        <v>5.9999999999999995E-4</v>
      </c>
      <c r="E218" s="6">
        <f>+(C218-C$7)/C$8</f>
        <v>10975.328032714444</v>
      </c>
      <c r="F218" s="4">
        <f>ROUND(2*E218,0)/2</f>
        <v>10975.5</v>
      </c>
      <c r="G218" s="4">
        <f>+C218-(C$7+F218*C$8)</f>
        <v>-7.2886149995611049E-2</v>
      </c>
      <c r="I218" s="4"/>
      <c r="J218" s="4"/>
      <c r="L218" s="4">
        <f>+G218</f>
        <v>-7.2886149995611049E-2</v>
      </c>
      <c r="M218" s="4"/>
      <c r="N218" s="4"/>
      <c r="O218" s="4">
        <f ca="1">+C$11+C$12*$F218</f>
        <v>-7.6181110279523637E-2</v>
      </c>
      <c r="P218" s="4"/>
      <c r="Q218" s="5">
        <f>+C218-15018.5</f>
        <v>41580.203399999999</v>
      </c>
    </row>
    <row r="219" spans="1:17" x14ac:dyDescent="0.2">
      <c r="A219" s="70" t="s">
        <v>145</v>
      </c>
      <c r="B219" s="71" t="s">
        <v>37</v>
      </c>
      <c r="C219" s="72">
        <v>56600.612100000028</v>
      </c>
      <c r="D219" s="73">
        <v>8.0000000000000004E-4</v>
      </c>
      <c r="E219" s="6">
        <f>+(C219-C$7)/C$8</f>
        <v>10979.831411723391</v>
      </c>
      <c r="F219" s="4">
        <f>ROUND(2*E219,0)/2</f>
        <v>10980</v>
      </c>
      <c r="G219" s="4">
        <f>+C219-(C$7+F219*C$8)</f>
        <v>-7.1453999968071003E-2</v>
      </c>
      <c r="I219" s="4"/>
      <c r="J219" s="4"/>
      <c r="L219" s="4">
        <f>+G219</f>
        <v>-7.1453999968071003E-2</v>
      </c>
      <c r="M219" s="4"/>
      <c r="N219" s="4"/>
      <c r="O219" s="4">
        <f ca="1">+C$11+C$12*$F219</f>
        <v>-7.618163897789354E-2</v>
      </c>
      <c r="P219" s="4"/>
      <c r="Q219" s="5">
        <f>+C219-15018.5</f>
        <v>41582.112100000028</v>
      </c>
    </row>
    <row r="220" spans="1:17" x14ac:dyDescent="0.2">
      <c r="A220" s="70" t="s">
        <v>145</v>
      </c>
      <c r="B220" s="71" t="s">
        <v>34</v>
      </c>
      <c r="C220" s="72">
        <v>56601.671200000215</v>
      </c>
      <c r="D220" s="73">
        <v>5.9999999999999995E-4</v>
      </c>
      <c r="E220" s="6">
        <f>+(C220-C$7)/C$8</f>
        <v>10982.330247951793</v>
      </c>
      <c r="F220" s="4">
        <f>ROUND(2*E220,0)/2</f>
        <v>10982.5</v>
      </c>
      <c r="G220" s="4">
        <f>+C220-(C$7+F220*C$8)</f>
        <v>-7.194724978035083E-2</v>
      </c>
      <c r="I220" s="4"/>
      <c r="J220" s="4"/>
      <c r="L220" s="4">
        <f>+G220</f>
        <v>-7.194724978035083E-2</v>
      </c>
      <c r="M220" s="4"/>
      <c r="N220" s="4"/>
      <c r="O220" s="4">
        <f ca="1">+C$11+C$12*$F220</f>
        <v>-7.6181932699210156E-2</v>
      </c>
      <c r="P220" s="4"/>
      <c r="Q220" s="5">
        <f>+C220-15018.5</f>
        <v>41583.171200000215</v>
      </c>
    </row>
    <row r="221" spans="1:17" x14ac:dyDescent="0.2">
      <c r="A221" s="70" t="s">
        <v>145</v>
      </c>
      <c r="B221" s="71" t="s">
        <v>37</v>
      </c>
      <c r="C221" s="72">
        <v>56603.578300000168</v>
      </c>
      <c r="D221" s="73">
        <v>5.9999999999999995E-4</v>
      </c>
      <c r="E221" s="6">
        <f>+(C221-C$7)/C$8</f>
        <v>10986.829851927076</v>
      </c>
      <c r="F221" s="4">
        <f>ROUND(2*E221,0)/2</f>
        <v>10987</v>
      </c>
      <c r="G221" s="4">
        <f>+C221-(C$7+F221*C$8)</f>
        <v>-7.2115099828806706E-2</v>
      </c>
      <c r="I221" s="4"/>
      <c r="J221" s="4"/>
      <c r="L221" s="4">
        <f>+G221</f>
        <v>-7.2115099828806706E-2</v>
      </c>
      <c r="M221" s="4"/>
      <c r="N221" s="4"/>
      <c r="O221" s="4">
        <f ca="1">+C$11+C$12*$F221</f>
        <v>-7.6182461397580059E-2</v>
      </c>
      <c r="P221" s="4"/>
      <c r="Q221" s="5">
        <f>+C221-15018.5</f>
        <v>41585.078300000168</v>
      </c>
    </row>
    <row r="222" spans="1:17" x14ac:dyDescent="0.2">
      <c r="A222" s="70" t="s">
        <v>145</v>
      </c>
      <c r="B222" s="71" t="s">
        <v>34</v>
      </c>
      <c r="C222" s="72">
        <v>56604.636700000148</v>
      </c>
      <c r="D222" s="73">
        <v>6.9999999999999999E-4</v>
      </c>
      <c r="E222" s="6">
        <f>+(C222-C$7)/C$8</f>
        <v>10989.327036577837</v>
      </c>
      <c r="F222" s="4">
        <f>ROUND(2*E222,0)/2</f>
        <v>10989.5</v>
      </c>
      <c r="G222" s="4">
        <f>+C222-(C$7+F222*C$8)</f>
        <v>-7.3308349848957732E-2</v>
      </c>
      <c r="I222" s="4"/>
      <c r="J222" s="4"/>
      <c r="L222" s="4">
        <f>+G222</f>
        <v>-7.3308349848957732E-2</v>
      </c>
      <c r="M222" s="4"/>
      <c r="N222" s="4"/>
      <c r="O222" s="4">
        <f ca="1">+C$11+C$12*$F222</f>
        <v>-7.6182755118896675E-2</v>
      </c>
      <c r="P222" s="4"/>
      <c r="Q222" s="5">
        <f>+C222-15018.5</f>
        <v>41586.136700000148</v>
      </c>
    </row>
    <row r="223" spans="1:17" x14ac:dyDescent="0.2">
      <c r="A223" s="70" t="s">
        <v>145</v>
      </c>
      <c r="B223" s="71" t="s">
        <v>37</v>
      </c>
      <c r="C223" s="72">
        <v>56605.69700000016</v>
      </c>
      <c r="D223" s="73">
        <v>5.0000000000000001E-4</v>
      </c>
      <c r="E223" s="6">
        <f>+(C223-C$7)/C$8</f>
        <v>10991.828704080937</v>
      </c>
      <c r="F223" s="4">
        <f>ROUND(2*E223,0)/2</f>
        <v>10992</v>
      </c>
      <c r="G223" s="4">
        <f>+C223-(C$7+F223*C$8)</f>
        <v>-7.2601599837071262E-2</v>
      </c>
      <c r="I223" s="4"/>
      <c r="J223" s="4"/>
      <c r="L223" s="4">
        <f>+G223</f>
        <v>-7.2601599837071262E-2</v>
      </c>
      <c r="M223" s="4"/>
      <c r="N223" s="4"/>
      <c r="O223" s="4">
        <f ca="1">+C$11+C$12*$F223</f>
        <v>-7.6183048840213291E-2</v>
      </c>
      <c r="P223" s="4"/>
      <c r="Q223" s="5">
        <f>+C223-15018.5</f>
        <v>41587.19700000016</v>
      </c>
    </row>
    <row r="224" spans="1:17" x14ac:dyDescent="0.2">
      <c r="A224" s="70" t="s">
        <v>145</v>
      </c>
      <c r="B224" s="71" t="s">
        <v>34</v>
      </c>
      <c r="C224" s="72">
        <v>56607.604199999943</v>
      </c>
      <c r="D224" s="73">
        <v>5.9999999999999995E-4</v>
      </c>
      <c r="E224" s="6">
        <f>+(C224-C$7)/C$8</f>
        <v>10996.328543995412</v>
      </c>
      <c r="F224" s="4">
        <f>ROUND(2*E224,0)/2</f>
        <v>10996.5</v>
      </c>
      <c r="G224" s="4">
        <f>+C224-(C$7+F224*C$8)</f>
        <v>-7.2669450055400375E-2</v>
      </c>
      <c r="I224" s="4"/>
      <c r="J224" s="4"/>
      <c r="L224" s="4">
        <f>+G224</f>
        <v>-7.2669450055400375E-2</v>
      </c>
      <c r="M224" s="4"/>
      <c r="N224" s="4"/>
      <c r="O224" s="4">
        <f ca="1">+C$11+C$12*$F224</f>
        <v>-7.6183577538583194E-2</v>
      </c>
      <c r="P224" s="4"/>
      <c r="Q224" s="5">
        <f>+C224-15018.5</f>
        <v>41589.104199999943</v>
      </c>
    </row>
    <row r="225" spans="1:17" x14ac:dyDescent="0.2">
      <c r="A225" s="70" t="s">
        <v>145</v>
      </c>
      <c r="B225" s="71" t="s">
        <v>34</v>
      </c>
      <c r="C225" s="72">
        <v>56608.453399999999</v>
      </c>
      <c r="D225" s="73">
        <v>6.9999999999999999E-4</v>
      </c>
      <c r="E225" s="6">
        <f>+(C225-C$7)/C$8</f>
        <v>10998.332143018091</v>
      </c>
      <c r="F225" s="4">
        <f>ROUND(2*E225,0)/2</f>
        <v>10998.5</v>
      </c>
      <c r="G225" s="4">
        <f>+C225-(C$7+F225*C$8)</f>
        <v>-7.1144050001748838E-2</v>
      </c>
      <c r="I225" s="4"/>
      <c r="J225" s="4"/>
      <c r="L225" s="4">
        <f>+G225</f>
        <v>-7.1144050001748838E-2</v>
      </c>
      <c r="M225" s="4"/>
      <c r="N225" s="4"/>
      <c r="O225" s="4">
        <f ca="1">+C$11+C$12*$F225</f>
        <v>-7.6183812515636481E-2</v>
      </c>
      <c r="P225" s="4"/>
      <c r="Q225" s="5">
        <f>+C225-15018.5</f>
        <v>41589.953399999999</v>
      </c>
    </row>
    <row r="226" spans="1:17" x14ac:dyDescent="0.2">
      <c r="A226" s="70" t="s">
        <v>145</v>
      </c>
      <c r="B226" s="71" t="s">
        <v>37</v>
      </c>
      <c r="C226" s="72">
        <v>56608.665299999993</v>
      </c>
      <c r="D226" s="73">
        <v>5.9999999999999995E-4</v>
      </c>
      <c r="E226" s="6">
        <f>+(C226-C$7)/C$8</f>
        <v>10998.832099015344</v>
      </c>
      <c r="F226" s="4">
        <f>ROUND(2*E226,0)/2</f>
        <v>10999</v>
      </c>
      <c r="G226" s="4">
        <f>+C226-(C$7+F226*C$8)</f>
        <v>-7.1162700005515944E-2</v>
      </c>
      <c r="I226" s="4"/>
      <c r="J226" s="4"/>
      <c r="L226" s="4">
        <f>+G226</f>
        <v>-7.1162700005515944E-2</v>
      </c>
      <c r="M226" s="4"/>
      <c r="N226" s="4"/>
      <c r="O226" s="4">
        <f ca="1">+C$11+C$12*$F226</f>
        <v>-7.618387125989981E-2</v>
      </c>
      <c r="P226" s="4"/>
      <c r="Q226" s="5">
        <f>+C226-15018.5</f>
        <v>41590.165299999993</v>
      </c>
    </row>
    <row r="227" spans="1:17" x14ac:dyDescent="0.2">
      <c r="A227" s="70" t="s">
        <v>145</v>
      </c>
      <c r="B227" s="71" t="s">
        <v>37</v>
      </c>
      <c r="C227" s="72">
        <v>56609.511299999896</v>
      </c>
      <c r="D227" s="73">
        <v>8.0000000000000004E-4</v>
      </c>
      <c r="E227" s="6">
        <f>+(C227-C$7)/C$8</f>
        <v>11000.828147970695</v>
      </c>
      <c r="F227" s="4">
        <f>ROUND(2*E227,0)/2</f>
        <v>11001</v>
      </c>
      <c r="G227" s="4">
        <f>+C227-(C$7+F227*C$8)</f>
        <v>-7.2837300103856251E-2</v>
      </c>
      <c r="I227" s="4"/>
      <c r="J227" s="4"/>
      <c r="L227" s="4">
        <f>+G227</f>
        <v>-7.2837300103856251E-2</v>
      </c>
      <c r="M227" s="4"/>
      <c r="N227" s="4"/>
      <c r="O227" s="4">
        <f ca="1">+C$11+C$12*$F227</f>
        <v>-7.6184106236953097E-2</v>
      </c>
      <c r="P227" s="4"/>
      <c r="Q227" s="5">
        <f>+C227-15018.5</f>
        <v>41591.011299999896</v>
      </c>
    </row>
    <row r="228" spans="1:17" x14ac:dyDescent="0.2">
      <c r="A228" s="70" t="s">
        <v>145</v>
      </c>
      <c r="B228" s="71" t="s">
        <v>34</v>
      </c>
      <c r="C228" s="72">
        <v>56622.439300000202</v>
      </c>
      <c r="D228" s="73">
        <v>5.0000000000000001E-4</v>
      </c>
      <c r="E228" s="6">
        <f>+(C228-C$7)/C$8</f>
        <v>11031.330418536087</v>
      </c>
      <c r="F228" s="4">
        <f>ROUND(2*E228,0)/2</f>
        <v>11031.5</v>
      </c>
      <c r="G228" s="4">
        <f>+C228-(C$7+F228*C$8)</f>
        <v>-7.1874949797347654E-2</v>
      </c>
      <c r="I228" s="4"/>
      <c r="J228" s="4"/>
      <c r="L228" s="4">
        <f>+G228</f>
        <v>-7.1874949797347654E-2</v>
      </c>
      <c r="M228" s="4"/>
      <c r="N228" s="4"/>
      <c r="O228" s="4">
        <f ca="1">+C$11+C$12*$F228</f>
        <v>-7.618768963701579E-2</v>
      </c>
      <c r="P228" s="4"/>
      <c r="Q228" s="5">
        <f>+C228-15018.5</f>
        <v>41603.939300000202</v>
      </c>
    </row>
    <row r="229" spans="1:17" x14ac:dyDescent="0.2">
      <c r="A229" s="70" t="s">
        <v>145</v>
      </c>
      <c r="B229" s="71" t="s">
        <v>37</v>
      </c>
      <c r="C229" s="72">
        <v>56622.652199999895</v>
      </c>
      <c r="D229" s="73">
        <v>8.0000000000000004E-4</v>
      </c>
      <c r="E229" s="6">
        <f>+(C229-C$7)/C$8</f>
        <v>11031.832733928557</v>
      </c>
      <c r="F229" s="4">
        <f>ROUND(2*E229,0)/2</f>
        <v>11032</v>
      </c>
      <c r="G229" s="4">
        <f>+C229-(C$7+F229*C$8)</f>
        <v>-7.0893600102863275E-2</v>
      </c>
      <c r="I229" s="4"/>
      <c r="J229" s="4"/>
      <c r="L229" s="4">
        <f>+G229</f>
        <v>-7.0893600102863275E-2</v>
      </c>
      <c r="M229" s="4"/>
      <c r="N229" s="4"/>
      <c r="O229" s="4">
        <f ca="1">+C$11+C$12*$F229</f>
        <v>-7.6187748381279105E-2</v>
      </c>
      <c r="P229" s="4"/>
      <c r="Q229" s="5">
        <f>+C229-15018.5</f>
        <v>41604.152199999895</v>
      </c>
    </row>
    <row r="230" spans="1:17" x14ac:dyDescent="0.2">
      <c r="A230" s="70" t="s">
        <v>145</v>
      </c>
      <c r="B230" s="71" t="s">
        <v>37</v>
      </c>
      <c r="C230" s="72">
        <v>56623.499499999918</v>
      </c>
      <c r="D230" s="73">
        <v>2.5000000000000001E-3</v>
      </c>
      <c r="E230" s="6">
        <f>+(C230-C$7)/C$8</f>
        <v>11033.831850098897</v>
      </c>
      <c r="F230" s="4">
        <f>ROUND(2*E230,0)/2</f>
        <v>11034</v>
      </c>
      <c r="G230" s="4">
        <f>+C230-(C$7+F230*C$8)</f>
        <v>-7.1268200081249233E-2</v>
      </c>
      <c r="I230" s="4"/>
      <c r="J230" s="4"/>
      <c r="L230" s="4">
        <f>+G230</f>
        <v>-7.1268200081249233E-2</v>
      </c>
      <c r="M230" s="4"/>
      <c r="N230" s="4"/>
      <c r="O230" s="4">
        <f ca="1">+C$11+C$12*$F230</f>
        <v>-7.6187983358332392E-2</v>
      </c>
      <c r="P230" s="4"/>
      <c r="Q230" s="5">
        <f>+C230-15018.5</f>
        <v>41604.999499999918</v>
      </c>
    </row>
    <row r="231" spans="1:17" x14ac:dyDescent="0.2">
      <c r="A231" s="70" t="s">
        <v>145</v>
      </c>
      <c r="B231" s="71" t="s">
        <v>37</v>
      </c>
      <c r="C231" s="72">
        <v>56625.618499999866</v>
      </c>
      <c r="D231" s="73">
        <v>6.9999999999999999E-4</v>
      </c>
      <c r="E231" s="6">
        <f>+(C231-C$7)/C$8</f>
        <v>11038.831410071434</v>
      </c>
      <c r="F231" s="4">
        <f>ROUND(2*E231,0)/2</f>
        <v>11039</v>
      </c>
      <c r="G231" s="4">
        <f>+C231-(C$7+F231*C$8)</f>
        <v>-7.1454700133472215E-2</v>
      </c>
      <c r="I231" s="4"/>
      <c r="J231" s="4"/>
      <c r="L231" s="4">
        <f>+G231</f>
        <v>-7.1454700133472215E-2</v>
      </c>
      <c r="M231" s="4"/>
      <c r="N231" s="4"/>
      <c r="O231" s="4">
        <f ca="1">+C$11+C$12*$F231</f>
        <v>-7.6188570800965624E-2</v>
      </c>
      <c r="P231" s="4"/>
      <c r="Q231" s="5">
        <f>+C231-15018.5</f>
        <v>41607.118499999866</v>
      </c>
    </row>
    <row r="232" spans="1:17" x14ac:dyDescent="0.2">
      <c r="A232" s="70" t="s">
        <v>145</v>
      </c>
      <c r="B232" s="71" t="s">
        <v>37</v>
      </c>
      <c r="C232" s="72">
        <v>56631.553900000174</v>
      </c>
      <c r="D232" s="73">
        <v>8.0000000000000004E-4</v>
      </c>
      <c r="E232" s="6">
        <f>+(C232-C$7)/C$8</f>
        <v>11052.835368666649</v>
      </c>
      <c r="F232" s="4">
        <f>ROUND(2*E232,0)/2</f>
        <v>11053</v>
      </c>
      <c r="G232" s="4">
        <f>+C232-(C$7+F232*C$8)</f>
        <v>-6.9776899821590632E-2</v>
      </c>
      <c r="I232" s="4"/>
      <c r="J232" s="4"/>
      <c r="L232" s="4">
        <f>+G232</f>
        <v>-6.9776899821590632E-2</v>
      </c>
      <c r="M232" s="4"/>
      <c r="N232" s="4"/>
      <c r="O232" s="4">
        <f ca="1">+C$11+C$12*$F232</f>
        <v>-7.6190215640338663E-2</v>
      </c>
      <c r="P232" s="4"/>
      <c r="Q232" s="5">
        <f>+C232-15018.5</f>
        <v>41613.053900000174</v>
      </c>
    </row>
    <row r="233" spans="1:17" x14ac:dyDescent="0.2">
      <c r="A233" s="70" t="s">
        <v>145</v>
      </c>
      <c r="B233" s="71" t="s">
        <v>34</v>
      </c>
      <c r="C233" s="72">
        <v>56644.479799999855</v>
      </c>
      <c r="D233" s="73">
        <v>1.6000000000000001E-3</v>
      </c>
      <c r="E233" s="6">
        <f>+(C233-C$7)/C$8</f>
        <v>11083.332684499119</v>
      </c>
      <c r="F233" s="4">
        <f>ROUND(2*E233,0)/2</f>
        <v>11083.5</v>
      </c>
      <c r="G233" s="4">
        <f>+C233-(C$7+F233*C$8)</f>
        <v>-7.0914550138695631E-2</v>
      </c>
      <c r="I233" s="4"/>
      <c r="J233" s="4"/>
      <c r="L233" s="4">
        <f>+G233</f>
        <v>-7.0914550138695631E-2</v>
      </c>
      <c r="M233" s="4"/>
      <c r="N233" s="4"/>
      <c r="O233" s="4">
        <f ca="1">+C$11+C$12*$F233</f>
        <v>-7.6193799040401355E-2</v>
      </c>
      <c r="P233" s="4"/>
      <c r="Q233" s="5">
        <f>+C233-15018.5</f>
        <v>41625.979799999855</v>
      </c>
    </row>
    <row r="234" spans="1:17" x14ac:dyDescent="0.2">
      <c r="A234" s="70" t="s">
        <v>145</v>
      </c>
      <c r="B234" s="71" t="s">
        <v>37</v>
      </c>
      <c r="C234" s="72">
        <v>56645.540399999823</v>
      </c>
      <c r="D234" s="73">
        <v>1.6999999999999999E-3</v>
      </c>
      <c r="E234" s="6">
        <f>+(C234-C$7)/C$8</f>
        <v>11085.835059820894</v>
      </c>
      <c r="F234" s="4">
        <f>ROUND(2*E234,0)/2</f>
        <v>11086</v>
      </c>
      <c r="G234" s="4">
        <f>+C234-(C$7+F234*C$8)</f>
        <v>-6.9907800170767587E-2</v>
      </c>
      <c r="I234" s="4"/>
      <c r="J234" s="4"/>
      <c r="L234" s="4">
        <f>+G234</f>
        <v>-6.9907800170767587E-2</v>
      </c>
      <c r="M234" s="4"/>
      <c r="N234" s="4"/>
      <c r="O234" s="4">
        <f ca="1">+C$11+C$12*$F234</f>
        <v>-7.6194092761717958E-2</v>
      </c>
      <c r="P234" s="4"/>
      <c r="Q234" s="5">
        <f>+C234-15018.5</f>
        <v>41627.040399999823</v>
      </c>
    </row>
    <row r="235" spans="1:17" x14ac:dyDescent="0.2">
      <c r="A235" s="70" t="s">
        <v>145</v>
      </c>
      <c r="B235" s="71" t="s">
        <v>34</v>
      </c>
      <c r="C235" s="72">
        <v>56647.448700000066</v>
      </c>
      <c r="D235" s="73">
        <v>8.0000000000000004E-4</v>
      </c>
      <c r="E235" s="6">
        <f>+(C235-C$7)/C$8</f>
        <v>11090.337495071975</v>
      </c>
      <c r="F235" s="4">
        <f>ROUND(2*E235,0)/2</f>
        <v>11090.5</v>
      </c>
      <c r="G235" s="4">
        <f>+C235-(C$7+F235*C$8)</f>
        <v>-6.8875649929395877E-2</v>
      </c>
      <c r="I235" s="4"/>
      <c r="J235" s="4"/>
      <c r="L235" s="4">
        <f>+G235</f>
        <v>-6.8875649929395877E-2</v>
      </c>
      <c r="M235" s="4"/>
      <c r="N235" s="4"/>
      <c r="O235" s="4">
        <f ca="1">+C$11+C$12*$F235</f>
        <v>-7.6194621460087875E-2</v>
      </c>
      <c r="P235" s="4"/>
      <c r="Q235" s="5">
        <f>+C235-15018.5</f>
        <v>41628.948700000066</v>
      </c>
    </row>
    <row r="236" spans="1:17" x14ac:dyDescent="0.2">
      <c r="A236" s="70" t="s">
        <v>145</v>
      </c>
      <c r="B236" s="71" t="s">
        <v>34</v>
      </c>
      <c r="C236" s="72">
        <v>56649.564900000114</v>
      </c>
      <c r="D236" s="73">
        <v>2.2000000000000001E-3</v>
      </c>
      <c r="E236" s="6">
        <f>+(C236-C$7)/C$8</f>
        <v>11095.330448736147</v>
      </c>
      <c r="F236" s="4">
        <f>ROUND(2*E236,0)/2</f>
        <v>11095.5</v>
      </c>
      <c r="G236" s="4">
        <f>+C236-(C$7+F236*C$8)</f>
        <v>-7.1862149881781079E-2</v>
      </c>
      <c r="I236" s="4"/>
      <c r="J236" s="4"/>
      <c r="L236" s="4">
        <f>+G236</f>
        <v>-7.1862149881781079E-2</v>
      </c>
      <c r="M236" s="4"/>
      <c r="N236" s="4"/>
      <c r="O236" s="4">
        <f ca="1">+C$11+C$12*$F236</f>
        <v>-7.6195208902721093E-2</v>
      </c>
      <c r="P236" s="4"/>
      <c r="Q236" s="5">
        <f>+C236-15018.5</f>
        <v>41631.064900000114</v>
      </c>
    </row>
    <row r="237" spans="1:17" x14ac:dyDescent="0.2">
      <c r="A237" s="70" t="s">
        <v>145</v>
      </c>
      <c r="B237" s="71" t="s">
        <v>37</v>
      </c>
      <c r="C237" s="72">
        <v>56651.473199999891</v>
      </c>
      <c r="D237" s="73">
        <v>8.0000000000000004E-4</v>
      </c>
      <c r="E237" s="6">
        <f>+(C237-C$7)/C$8</f>
        <v>11099.83288398613</v>
      </c>
      <c r="F237" s="4">
        <f>ROUND(2*E237,0)/2</f>
        <v>11100</v>
      </c>
      <c r="G237" s="4">
        <f>+C237-(C$7+F237*C$8)</f>
        <v>-7.0830000106070656E-2</v>
      </c>
      <c r="I237" s="4"/>
      <c r="J237" s="4"/>
      <c r="L237" s="4">
        <f>+G237</f>
        <v>-7.0830000106070656E-2</v>
      </c>
      <c r="M237" s="4"/>
      <c r="N237" s="4"/>
      <c r="O237" s="4">
        <f ca="1">+C$11+C$12*$F237</f>
        <v>-7.6195737601090996E-2</v>
      </c>
      <c r="P237" s="4"/>
      <c r="Q237" s="5">
        <f>+C237-15018.5</f>
        <v>41632.973199999891</v>
      </c>
    </row>
    <row r="238" spans="1:17" x14ac:dyDescent="0.2">
      <c r="A238" s="70" t="s">
        <v>145</v>
      </c>
      <c r="B238" s="71" t="s">
        <v>34</v>
      </c>
      <c r="C238" s="72">
        <v>56653.380200000014</v>
      </c>
      <c r="D238" s="73">
        <v>5.0000000000000001E-4</v>
      </c>
      <c r="E238" s="6">
        <f>+(C238-C$7)/C$8</f>
        <v>11104.332252022221</v>
      </c>
      <c r="F238" s="4">
        <f>ROUND(2*E238,0)/2</f>
        <v>11104.5</v>
      </c>
      <c r="G238" s="4">
        <f>+C238-(C$7+F238*C$8)</f>
        <v>-7.1097849984653294E-2</v>
      </c>
      <c r="I238" s="4"/>
      <c r="J238" s="4"/>
      <c r="L238" s="4">
        <f>+G238</f>
        <v>-7.1097849984653294E-2</v>
      </c>
      <c r="M238" s="4"/>
      <c r="N238" s="4"/>
      <c r="O238" s="4">
        <f ca="1">+C$11+C$12*$F238</f>
        <v>-7.6196266299460913E-2</v>
      </c>
      <c r="P238" s="4"/>
      <c r="Q238" s="5">
        <f>+C238-15018.5</f>
        <v>41634.880200000014</v>
      </c>
    </row>
    <row r="239" spans="1:17" x14ac:dyDescent="0.2">
      <c r="A239" s="70" t="s">
        <v>145</v>
      </c>
      <c r="B239" s="71" t="s">
        <v>34</v>
      </c>
      <c r="C239" s="72">
        <v>56656.344200000167</v>
      </c>
      <c r="D239" s="73">
        <v>5.9999999999999995E-4</v>
      </c>
      <c r="E239" s="6">
        <f>+(C239-C$7)/C$8</f>
        <v>11111.325501554889</v>
      </c>
      <c r="F239" s="4">
        <f>ROUND(2*E239,0)/2</f>
        <v>11111.5</v>
      </c>
      <c r="G239" s="4">
        <f>+C239-(C$7+F239*C$8)</f>
        <v>-7.3958949826192111E-2</v>
      </c>
      <c r="I239" s="4"/>
      <c r="J239" s="4"/>
      <c r="L239" s="4">
        <f>+G239</f>
        <v>-7.3958949826192111E-2</v>
      </c>
      <c r="M239" s="4"/>
      <c r="N239" s="4"/>
      <c r="O239" s="4">
        <f ca="1">+C$11+C$12*$F239</f>
        <v>-7.6197088719147418E-2</v>
      </c>
      <c r="P239" s="4"/>
      <c r="Q239" s="5">
        <f>+C239-15018.5</f>
        <v>41637.844200000167</v>
      </c>
    </row>
    <row r="240" spans="1:17" x14ac:dyDescent="0.2">
      <c r="A240" s="70" t="s">
        <v>145</v>
      </c>
      <c r="B240" s="71" t="s">
        <v>37</v>
      </c>
      <c r="C240" s="72">
        <v>56656.561400000006</v>
      </c>
      <c r="D240" s="73">
        <v>2.5999999999999999E-3</v>
      </c>
      <c r="E240" s="6">
        <f>+(C240-C$7)/C$8</f>
        <v>11111.837962350197</v>
      </c>
      <c r="F240" s="4">
        <f>ROUND(2*E240,0)/2</f>
        <v>11112</v>
      </c>
      <c r="G240" s="4">
        <f>+C240-(C$7+F240*C$8)</f>
        <v>-6.867759999295231E-2</v>
      </c>
      <c r="I240" s="4"/>
      <c r="J240" s="4"/>
      <c r="L240" s="4">
        <f>+G240</f>
        <v>-6.867759999295231E-2</v>
      </c>
      <c r="M240" s="4"/>
      <c r="N240" s="4"/>
      <c r="O240" s="4">
        <f ca="1">+C$11+C$12*$F240</f>
        <v>-7.6197147463410747E-2</v>
      </c>
      <c r="P240" s="4"/>
      <c r="Q240" s="5">
        <f>+C240-15018.5</f>
        <v>41638.061400000006</v>
      </c>
    </row>
    <row r="241" spans="1:17" x14ac:dyDescent="0.2">
      <c r="A241" s="70" t="s">
        <v>145</v>
      </c>
      <c r="B241" s="71" t="s">
        <v>37</v>
      </c>
      <c r="C241" s="72">
        <v>56657.409599999897</v>
      </c>
      <c r="D241" s="73">
        <v>3.3E-3</v>
      </c>
      <c r="E241" s="6">
        <f>+(C241-C$7)/C$8</f>
        <v>11113.839201976562</v>
      </c>
      <c r="F241" s="4">
        <f>ROUND(2*E241,0)/2</f>
        <v>11114</v>
      </c>
      <c r="G241" s="4">
        <f>+C241-(C$7+F241*C$8)</f>
        <v>-6.8152200095937587E-2</v>
      </c>
      <c r="I241" s="4"/>
      <c r="J241" s="4"/>
      <c r="L241" s="4">
        <f>+G241</f>
        <v>-6.8152200095937587E-2</v>
      </c>
      <c r="M241" s="4"/>
      <c r="N241" s="4"/>
      <c r="O241" s="4">
        <f ca="1">+C$11+C$12*$F241</f>
        <v>-7.6197382440464034E-2</v>
      </c>
      <c r="P241" s="4"/>
      <c r="Q241" s="5">
        <f>+C241-15018.5</f>
        <v>41638.909599999897</v>
      </c>
    </row>
    <row r="242" spans="1:17" x14ac:dyDescent="0.2">
      <c r="A242" s="70" t="s">
        <v>145</v>
      </c>
      <c r="B242" s="71" t="s">
        <v>34</v>
      </c>
      <c r="C242" s="72">
        <v>56658.467600000091</v>
      </c>
      <c r="D242" s="73">
        <v>8.0000000000000004E-4</v>
      </c>
      <c r="E242" s="6">
        <f>+(C242-C$7)/C$8</f>
        <v>11116.335442869455</v>
      </c>
      <c r="F242" s="4">
        <f>ROUND(2*E242,0)/2</f>
        <v>11116.5</v>
      </c>
      <c r="G242" s="4">
        <f>+C242-(C$7+F242*C$8)</f>
        <v>-6.9745449902256951E-2</v>
      </c>
      <c r="I242" s="4"/>
      <c r="J242" s="4"/>
      <c r="L242" s="4">
        <f>+G242</f>
        <v>-6.9745449902256951E-2</v>
      </c>
      <c r="M242" s="4"/>
      <c r="N242" s="4"/>
      <c r="O242" s="4">
        <f ca="1">+C$11+C$12*$F242</f>
        <v>-7.619767616178065E-2</v>
      </c>
      <c r="P242" s="4"/>
      <c r="Q242" s="5">
        <f>+C242-15018.5</f>
        <v>41639.967600000091</v>
      </c>
    </row>
    <row r="243" spans="1:17" x14ac:dyDescent="0.2">
      <c r="A243" s="70" t="s">
        <v>145</v>
      </c>
      <c r="B243" s="71" t="s">
        <v>37</v>
      </c>
      <c r="C243" s="72">
        <v>56660.375</v>
      </c>
      <c r="D243" s="73">
        <v>5.9999999999999995E-4</v>
      </c>
      <c r="E243" s="6">
        <f>+(C243-C$7)/C$8</f>
        <v>11120.835754663412</v>
      </c>
      <c r="F243" s="4">
        <f>ROUND(2*E243,0)/2</f>
        <v>11121</v>
      </c>
      <c r="G243" s="4">
        <f>+C243-(C$7+F243*C$8)</f>
        <v>-6.9613299994671252E-2</v>
      </c>
      <c r="I243" s="4"/>
      <c r="J243" s="4"/>
      <c r="L243" s="4">
        <f>+G243</f>
        <v>-6.9613299994671252E-2</v>
      </c>
      <c r="M243" s="4"/>
      <c r="N243" s="4"/>
      <c r="O243" s="4">
        <f ca="1">+C$11+C$12*$F243</f>
        <v>-7.6198204860150553E-2</v>
      </c>
      <c r="P243" s="4"/>
      <c r="Q243" s="5">
        <f>+C243-15018.5</f>
        <v>41641.875</v>
      </c>
    </row>
    <row r="244" spans="1:17" x14ac:dyDescent="0.2">
      <c r="A244" s="70" t="s">
        <v>145</v>
      </c>
      <c r="B244" s="71" t="s">
        <v>37</v>
      </c>
      <c r="C244" s="72">
        <v>56662.492300000042</v>
      </c>
      <c r="D244" s="73">
        <v>6.9999999999999999E-4</v>
      </c>
      <c r="E244" s="6">
        <f>+(C244-C$7)/C$8</f>
        <v>11125.831303663092</v>
      </c>
      <c r="F244" s="4">
        <f>ROUND(2*E244,0)/2</f>
        <v>11126</v>
      </c>
      <c r="G244" s="4">
        <f>+C244-(C$7+F244*C$8)</f>
        <v>-7.1499799953016918E-2</v>
      </c>
      <c r="I244" s="4"/>
      <c r="J244" s="4"/>
      <c r="L244" s="4">
        <f>+G244</f>
        <v>-7.1499799953016918E-2</v>
      </c>
      <c r="M244" s="4"/>
      <c r="N244" s="4"/>
      <c r="O244" s="4">
        <f ca="1">+C$11+C$12*$F244</f>
        <v>-7.6198792302783785E-2</v>
      </c>
      <c r="P244" s="4"/>
      <c r="Q244" s="5">
        <f>+C244-15018.5</f>
        <v>41643.992300000042</v>
      </c>
    </row>
    <row r="245" spans="1:17" x14ac:dyDescent="0.2">
      <c r="A245" s="70" t="s">
        <v>145</v>
      </c>
      <c r="B245" s="71" t="s">
        <v>37</v>
      </c>
      <c r="C245" s="72">
        <v>56663.340600000229</v>
      </c>
      <c r="D245" s="73">
        <v>1E-3</v>
      </c>
      <c r="E245" s="6">
        <f>+(C245-C$7)/C$8</f>
        <v>11127.832779229746</v>
      </c>
      <c r="F245" s="4">
        <f>ROUND(2*E245,0)/2</f>
        <v>11128</v>
      </c>
      <c r="G245" s="4">
        <f>+C245-(C$7+F245*C$8)</f>
        <v>-7.0874399767490104E-2</v>
      </c>
      <c r="I245" s="4"/>
      <c r="J245" s="4"/>
      <c r="L245" s="4">
        <f>+G245</f>
        <v>-7.0874399767490104E-2</v>
      </c>
      <c r="M245" s="4"/>
      <c r="N245" s="4"/>
      <c r="O245" s="4">
        <f ca="1">+C$11+C$12*$F245</f>
        <v>-7.6199027279837073E-2</v>
      </c>
      <c r="P245" s="4"/>
      <c r="Q245" s="5">
        <f>+C245-15018.5</f>
        <v>41644.840600000229</v>
      </c>
    </row>
    <row r="246" spans="1:17" x14ac:dyDescent="0.2">
      <c r="A246" s="70" t="s">
        <v>145</v>
      </c>
      <c r="B246" s="71" t="s">
        <v>34</v>
      </c>
      <c r="C246" s="72">
        <v>56663.553499999922</v>
      </c>
      <c r="D246" s="73">
        <v>5.9999999999999995E-4</v>
      </c>
      <c r="E246" s="6">
        <f>+(C246-C$7)/C$8</f>
        <v>11128.335094622216</v>
      </c>
      <c r="F246" s="4">
        <f>ROUND(2*E246,0)/2</f>
        <v>11128.5</v>
      </c>
      <c r="G246" s="4">
        <f>+C246-(C$7+F246*C$8)</f>
        <v>-6.9893050073005725E-2</v>
      </c>
      <c r="I246" s="4"/>
      <c r="J246" s="4"/>
      <c r="L246" s="4">
        <f>+G246</f>
        <v>-6.9893050073005725E-2</v>
      </c>
      <c r="M246" s="4"/>
      <c r="N246" s="4"/>
      <c r="O246" s="4">
        <f ca="1">+C$11+C$12*$F246</f>
        <v>-7.6199086024100401E-2</v>
      </c>
      <c r="P246" s="4"/>
      <c r="Q246" s="5">
        <f>+C246-15018.5</f>
        <v>41645.053499999922</v>
      </c>
    </row>
    <row r="247" spans="1:17" x14ac:dyDescent="0.2">
      <c r="A247" s="70" t="s">
        <v>145</v>
      </c>
      <c r="B247" s="71" t="s">
        <v>34</v>
      </c>
      <c r="C247" s="72">
        <v>56664.399699999951</v>
      </c>
      <c r="D247" s="73">
        <v>4.0000000000000002E-4</v>
      </c>
      <c r="E247" s="6">
        <f>+(C247-C$7)/C$8</f>
        <v>11130.331615457049</v>
      </c>
      <c r="F247" s="4">
        <f>ROUND(2*E247,0)/2</f>
        <v>11130.5</v>
      </c>
      <c r="G247" s="4">
        <f>+C247-(C$7+F247*C$8)</f>
        <v>-7.1367650045431219E-2</v>
      </c>
      <c r="I247" s="4"/>
      <c r="J247" s="4"/>
      <c r="L247" s="4">
        <f>+G247</f>
        <v>-7.1367650045431219E-2</v>
      </c>
      <c r="M247" s="4"/>
      <c r="N247" s="4"/>
      <c r="O247" s="4">
        <f ca="1">+C$11+C$12*$F247</f>
        <v>-7.6199321001153689E-2</v>
      </c>
      <c r="P247" s="4"/>
      <c r="Q247" s="5">
        <f>+C247-15018.5</f>
        <v>41645.899699999951</v>
      </c>
    </row>
    <row r="248" spans="1:17" x14ac:dyDescent="0.2">
      <c r="A248" s="70" t="s">
        <v>145</v>
      </c>
      <c r="B248" s="71" t="s">
        <v>37</v>
      </c>
      <c r="C248" s="72">
        <v>56685.380799999926</v>
      </c>
      <c r="D248" s="73">
        <v>4.0000000000000002E-4</v>
      </c>
      <c r="E248" s="6">
        <f>+(C248-C$7)/C$8</f>
        <v>11179.834337374105</v>
      </c>
      <c r="F248" s="4">
        <f>ROUND(2*E248,0)/2</f>
        <v>11180</v>
      </c>
      <c r="G248" s="4">
        <f>+C248-(C$7+F248*C$8)</f>
        <v>-7.0214000072155613E-2</v>
      </c>
      <c r="I248" s="4"/>
      <c r="J248" s="4"/>
      <c r="L248" s="4">
        <f>+G248</f>
        <v>-7.0214000072155613E-2</v>
      </c>
      <c r="M248" s="4"/>
      <c r="N248" s="4"/>
      <c r="O248" s="4">
        <f ca="1">+C$11+C$12*$F248</f>
        <v>-7.6205136683222638E-2</v>
      </c>
      <c r="P248" s="4"/>
      <c r="Q248" s="5">
        <f>+C248-15018.5</f>
        <v>41666.880799999926</v>
      </c>
    </row>
    <row r="249" spans="1:17" x14ac:dyDescent="0.2">
      <c r="A249" s="70" t="s">
        <v>145</v>
      </c>
      <c r="B249" s="71" t="s">
        <v>37</v>
      </c>
      <c r="C249" s="72">
        <v>56688.348000000231</v>
      </c>
      <c r="D249" s="73">
        <v>4.0000000000000002E-4</v>
      </c>
      <c r="E249" s="6">
        <f>+(C249-C$7)/C$8</f>
        <v>11186.835136974103</v>
      </c>
      <c r="F249" s="4">
        <f>ROUND(2*E249,0)/2</f>
        <v>11187</v>
      </c>
      <c r="G249" s="4">
        <f>+C249-(C$7+F249*C$8)</f>
        <v>-6.9875099768978544E-2</v>
      </c>
      <c r="I249" s="4"/>
      <c r="J249" s="4"/>
      <c r="L249" s="4">
        <f>+G249</f>
        <v>-6.9875099768978544E-2</v>
      </c>
      <c r="M249" s="4"/>
      <c r="N249" s="4"/>
      <c r="O249" s="4">
        <f ca="1">+C$11+C$12*$F249</f>
        <v>-7.6205959102909157E-2</v>
      </c>
      <c r="P249" s="4"/>
      <c r="Q249" s="5">
        <f>+C249-15018.5</f>
        <v>41669.848000000231</v>
      </c>
    </row>
    <row r="250" spans="1:17" x14ac:dyDescent="0.2">
      <c r="A250" s="70" t="s">
        <v>145</v>
      </c>
      <c r="B250" s="71" t="s">
        <v>37</v>
      </c>
      <c r="C250" s="72">
        <v>56690.467199999839</v>
      </c>
      <c r="D250" s="73">
        <v>5.0000000000000001E-4</v>
      </c>
      <c r="E250" s="6">
        <f>+(C250-C$7)/C$8</f>
        <v>11191.835168825024</v>
      </c>
      <c r="F250" s="4">
        <f>ROUND(2*E250,0)/2</f>
        <v>11192</v>
      </c>
      <c r="G250" s="4">
        <f>+C250-(C$7+F250*C$8)</f>
        <v>-6.9861600160948001E-2</v>
      </c>
      <c r="I250" s="4"/>
      <c r="J250" s="4"/>
      <c r="L250" s="4">
        <f>+G250</f>
        <v>-6.9861600160948001E-2</v>
      </c>
      <c r="M250" s="4"/>
      <c r="N250" s="4"/>
      <c r="O250" s="4">
        <f ca="1">+C$11+C$12*$F250</f>
        <v>-7.6206546545542389E-2</v>
      </c>
      <c r="P250" s="4"/>
      <c r="Q250" s="5">
        <f>+C250-15018.5</f>
        <v>41671.967199999839</v>
      </c>
    </row>
    <row r="251" spans="1:17" x14ac:dyDescent="0.2">
      <c r="A251" s="32" t="s">
        <v>142</v>
      </c>
      <c r="B251" s="33" t="s">
        <v>34</v>
      </c>
      <c r="C251" s="34">
        <v>57361.182000000001</v>
      </c>
      <c r="D251" s="34">
        <v>3.2000000000000002E-3</v>
      </c>
      <c r="E251" s="6">
        <f>+(C251-C$7)/C$8</f>
        <v>12774.316937183215</v>
      </c>
      <c r="F251" s="4">
        <f>ROUND(2*E251,0)/2</f>
        <v>12774.5</v>
      </c>
      <c r="G251" s="4">
        <f>+C251-(C$7+F251*C$8)</f>
        <v>-7.7588849992025644E-2</v>
      </c>
      <c r="I251" s="4"/>
      <c r="J251" s="4"/>
      <c r="K251" s="4">
        <f>+G251</f>
        <v>-7.7588849992025644E-2</v>
      </c>
      <c r="L251" s="4"/>
      <c r="M251" s="4"/>
      <c r="N251" s="4"/>
      <c r="O251" s="4">
        <f ca="1">+C$11+C$12*$F251</f>
        <v>-7.6392472138958917E-2</v>
      </c>
      <c r="P251" s="4"/>
      <c r="Q251" s="5">
        <f>+C251-15018.5</f>
        <v>42342.682000000001</v>
      </c>
    </row>
    <row r="252" spans="1:17" x14ac:dyDescent="0.2">
      <c r="A252" s="35" t="s">
        <v>143</v>
      </c>
      <c r="B252" s="36" t="s">
        <v>37</v>
      </c>
      <c r="C252" s="67">
        <v>59270.359299999996</v>
      </c>
      <c r="D252" s="68">
        <v>2.0000000000000001E-4</v>
      </c>
      <c r="E252" s="6">
        <f>+(C252-C$7)/C$8</f>
        <v>17278.822085739033</v>
      </c>
      <c r="F252" s="4">
        <f>ROUND(2*E252,0)/2</f>
        <v>17279</v>
      </c>
      <c r="G252" s="4">
        <f>+C252-(C$7+F252*C$8)</f>
        <v>-7.5406700001622085E-2</v>
      </c>
      <c r="I252" s="4"/>
      <c r="J252" s="4"/>
      <c r="K252" s="4">
        <f>+G252</f>
        <v>-7.5406700001622085E-2</v>
      </c>
      <c r="L252" s="4"/>
      <c r="M252" s="4"/>
      <c r="N252" s="4"/>
      <c r="O252" s="4">
        <f ca="1">+C$11+C$12*$F252</f>
        <v>-7.6921699207233629E-2</v>
      </c>
      <c r="P252" s="4"/>
      <c r="Q252" s="5">
        <f>+C252-15018.5</f>
        <v>44251.859299999996</v>
      </c>
    </row>
    <row r="253" spans="1:17" x14ac:dyDescent="0.2">
      <c r="A253" s="35" t="s">
        <v>143</v>
      </c>
      <c r="B253" s="36" t="s">
        <v>34</v>
      </c>
      <c r="C253" s="67">
        <v>59507.708700000003</v>
      </c>
      <c r="D253" s="68">
        <v>3.5000000000000001E-3</v>
      </c>
      <c r="E253" s="6">
        <f>+(C253-C$7)/C$8</f>
        <v>17838.823293749763</v>
      </c>
      <c r="F253" s="4">
        <f>ROUND(2*E253,0)/2</f>
        <v>17839</v>
      </c>
      <c r="G253" s="4">
        <f>+C253-(C$7+F253*C$8)</f>
        <v>-7.4894699995638803E-2</v>
      </c>
      <c r="I253" s="4"/>
      <c r="J253" s="4"/>
      <c r="K253" s="4">
        <f>+G253</f>
        <v>-7.4894699995638803E-2</v>
      </c>
      <c r="L253" s="4"/>
      <c r="M253" s="4"/>
      <c r="N253" s="4"/>
      <c r="O253" s="4">
        <f ca="1">+C$11+C$12*$F253</f>
        <v>-7.6987492782155123E-2</v>
      </c>
      <c r="P253" s="4"/>
      <c r="Q253" s="5">
        <f>+C253-15018.5</f>
        <v>44489.208700000003</v>
      </c>
    </row>
    <row r="254" spans="1:17" x14ac:dyDescent="0.2">
      <c r="A254" s="35" t="s">
        <v>144</v>
      </c>
      <c r="B254" s="36" t="s">
        <v>34</v>
      </c>
      <c r="C254" s="69">
        <v>59587.390099999997</v>
      </c>
      <c r="D254" s="68">
        <v>3.5000000000000001E-3</v>
      </c>
      <c r="E254" s="6">
        <f>+(C254-C$7)/C$8</f>
        <v>18026.82326449324</v>
      </c>
      <c r="F254" s="4">
        <f>ROUND(2*E254,0)/2</f>
        <v>18027</v>
      </c>
      <c r="G254" s="4">
        <f>+C254-(C$7+F254*C$8)</f>
        <v>-7.4907100002747029E-2</v>
      </c>
      <c r="I254" s="4"/>
      <c r="J254" s="4"/>
      <c r="K254" s="4">
        <f>+G254</f>
        <v>-7.4907100002747029E-2</v>
      </c>
      <c r="L254" s="4"/>
      <c r="M254" s="4"/>
      <c r="N254" s="4"/>
      <c r="O254" s="4">
        <f ca="1">+C$11+C$12*$F254</f>
        <v>-7.700958062516447E-2</v>
      </c>
      <c r="P254" s="4"/>
      <c r="Q254" s="5">
        <f>+C254-15018.5</f>
        <v>44568.890099999997</v>
      </c>
    </row>
    <row r="255" spans="1:17" x14ac:dyDescent="0.2">
      <c r="A255" s="35" t="s">
        <v>144</v>
      </c>
      <c r="B255" s="36" t="s">
        <v>34</v>
      </c>
      <c r="C255" s="69">
        <v>59597.348700000002</v>
      </c>
      <c r="D255" s="68">
        <v>3.5000000000000001E-3</v>
      </c>
      <c r="E255" s="6">
        <f>+(C255-C$7)/C$8</f>
        <v>18050.319544787602</v>
      </c>
      <c r="F255" s="4">
        <f>ROUND(2*E255,0)/2</f>
        <v>18050.5</v>
      </c>
      <c r="G255" s="4">
        <f>+C255-(C$7+F255*C$8)</f>
        <v>-7.6483649994770531E-2</v>
      </c>
      <c r="I255" s="4"/>
      <c r="J255" s="4"/>
      <c r="K255" s="4">
        <f>+G255</f>
        <v>-7.6483649994770531E-2</v>
      </c>
      <c r="L255" s="4"/>
      <c r="M255" s="4"/>
      <c r="N255" s="4"/>
      <c r="O255" s="4">
        <f ca="1">+C$11+C$12*$F255</f>
        <v>-7.7012341605540643E-2</v>
      </c>
      <c r="P255" s="4"/>
      <c r="Q255" s="5">
        <f>+C255-15018.5</f>
        <v>44578.848700000002</v>
      </c>
    </row>
    <row r="256" spans="1:17" x14ac:dyDescent="0.2">
      <c r="A256" s="35" t="s">
        <v>144</v>
      </c>
      <c r="B256" s="36" t="s">
        <v>34</v>
      </c>
      <c r="C256" s="69">
        <v>59642.279499999997</v>
      </c>
      <c r="D256" s="68">
        <v>1E-4</v>
      </c>
      <c r="E256" s="6">
        <f>+(C256-C$7)/C$8</f>
        <v>18156.329091375395</v>
      </c>
      <c r="F256" s="4">
        <f>ROUND(2*E256,0)/2</f>
        <v>18156.5</v>
      </c>
      <c r="G256" s="4">
        <f>+C256-(C$7+F256*C$8)</f>
        <v>-7.2437449998687953E-2</v>
      </c>
      <c r="I256" s="4"/>
      <c r="J256" s="4"/>
      <c r="K256" s="4">
        <f>+G256</f>
        <v>-7.2437449998687953E-2</v>
      </c>
      <c r="L256" s="4"/>
      <c r="M256" s="4"/>
      <c r="N256" s="4"/>
      <c r="O256" s="4">
        <f ca="1">+C$11+C$12*$F256</f>
        <v>-7.7024795389365075E-2</v>
      </c>
      <c r="P256" s="4"/>
      <c r="Q256" s="5">
        <f>+C256-15018.5</f>
        <v>44623.779499999997</v>
      </c>
    </row>
    <row r="257" spans="1:17" x14ac:dyDescent="0.2">
      <c r="A257" s="35" t="s">
        <v>144</v>
      </c>
      <c r="B257" s="36" t="s">
        <v>34</v>
      </c>
      <c r="C257" s="69">
        <v>59870.522900000004</v>
      </c>
      <c r="D257" s="68">
        <v>3.5000000000000001E-3</v>
      </c>
      <c r="E257" s="6">
        <f>+(C257-C$7)/C$8</f>
        <v>18694.845640060485</v>
      </c>
      <c r="F257" s="4">
        <f>ROUND(2*E257,0)/2</f>
        <v>18695</v>
      </c>
      <c r="G257" s="4">
        <f>+C257-(C$7+F257*C$8)</f>
        <v>-6.542349998926511E-2</v>
      </c>
      <c r="I257" s="4"/>
      <c r="J257" s="4"/>
      <c r="K257" s="4">
        <f>+G257</f>
        <v>-6.542349998926511E-2</v>
      </c>
      <c r="L257" s="4"/>
      <c r="M257" s="4"/>
      <c r="N257" s="4"/>
      <c r="O257" s="4">
        <f ca="1">+C$11+C$12*$F257</f>
        <v>-7.7088062960963682E-2</v>
      </c>
      <c r="P257" s="4"/>
      <c r="Q257" s="5">
        <f>+C257-15018.5</f>
        <v>44852.022900000004</v>
      </c>
    </row>
    <row r="258" spans="1:17" x14ac:dyDescent="0.2">
      <c r="C258" s="2"/>
      <c r="D258" s="2"/>
    </row>
    <row r="259" spans="1:17" x14ac:dyDescent="0.2">
      <c r="C259" s="2"/>
      <c r="D259" s="2"/>
    </row>
    <row r="260" spans="1:17" x14ac:dyDescent="0.2">
      <c r="C260" s="2"/>
      <c r="D260" s="2"/>
    </row>
    <row r="261" spans="1:17" x14ac:dyDescent="0.2">
      <c r="C261" s="2"/>
      <c r="D261" s="2"/>
    </row>
    <row r="262" spans="1:17" x14ac:dyDescent="0.2">
      <c r="C262" s="2"/>
      <c r="D262" s="2"/>
    </row>
    <row r="263" spans="1:17" x14ac:dyDescent="0.2">
      <c r="C263" s="2"/>
      <c r="D263" s="2"/>
    </row>
    <row r="264" spans="1:17" x14ac:dyDescent="0.2">
      <c r="C264" s="2"/>
      <c r="D264" s="2"/>
    </row>
    <row r="265" spans="1:17" x14ac:dyDescent="0.2">
      <c r="C265" s="2"/>
      <c r="D265" s="2"/>
    </row>
    <row r="266" spans="1:17" x14ac:dyDescent="0.2">
      <c r="C266" s="2"/>
      <c r="D266" s="2"/>
    </row>
    <row r="267" spans="1:17" x14ac:dyDescent="0.2">
      <c r="C267" s="2"/>
      <c r="D267" s="2"/>
    </row>
    <row r="268" spans="1:17" x14ac:dyDescent="0.2">
      <c r="C268" s="2"/>
      <c r="D268" s="2"/>
    </row>
    <row r="269" spans="1:17" x14ac:dyDescent="0.2">
      <c r="C269" s="2"/>
      <c r="D269" s="2"/>
    </row>
    <row r="270" spans="1:17" x14ac:dyDescent="0.2">
      <c r="C270" s="2"/>
      <c r="D270" s="2"/>
    </row>
    <row r="271" spans="1:17" x14ac:dyDescent="0.2">
      <c r="C271" s="2"/>
      <c r="D271" s="2"/>
    </row>
    <row r="272" spans="1:17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R258">
    <sortCondition ref="C21:C258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3" workbookViewId="0">
      <selection activeCell="A25" sqref="A25:C2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3" t="s">
        <v>50</v>
      </c>
      <c r="I1" s="14" t="s">
        <v>51</v>
      </c>
      <c r="J1" s="15" t="s">
        <v>52</v>
      </c>
    </row>
    <row r="2" spans="1:16" x14ac:dyDescent="0.2">
      <c r="I2" s="16" t="s">
        <v>53</v>
      </c>
      <c r="J2" s="17" t="s">
        <v>54</v>
      </c>
    </row>
    <row r="3" spans="1:16" x14ac:dyDescent="0.2">
      <c r="A3" s="18" t="s">
        <v>55</v>
      </c>
      <c r="I3" s="16" t="s">
        <v>56</v>
      </c>
      <c r="J3" s="17" t="s">
        <v>57</v>
      </c>
    </row>
    <row r="4" spans="1:16" x14ac:dyDescent="0.2">
      <c r="I4" s="16" t="s">
        <v>58</v>
      </c>
      <c r="J4" s="17" t="s">
        <v>57</v>
      </c>
    </row>
    <row r="5" spans="1:16" ht="13.5" thickBot="1" x14ac:dyDescent="0.25">
      <c r="I5" s="19" t="s">
        <v>59</v>
      </c>
      <c r="J5" s="20" t="s">
        <v>60</v>
      </c>
    </row>
    <row r="10" spans="1:16" ht="13.5" thickBot="1" x14ac:dyDescent="0.25"/>
    <row r="11" spans="1:16" ht="12.75" customHeight="1" thickBot="1" x14ac:dyDescent="0.25">
      <c r="A11" s="2" t="str">
        <f t="shared" ref="A11:A26" si="0">P11</f>
        <v>BAVM 102 </v>
      </c>
      <c r="B11" s="1" t="str">
        <f t="shared" ref="B11:B26" si="1">IF(H11=INT(H11),"I","II")</f>
        <v>II</v>
      </c>
      <c r="C11" s="2">
        <f t="shared" ref="C11:C26" si="2">1*G11</f>
        <v>50381.657099999997</v>
      </c>
      <c r="D11" s="3" t="str">
        <f t="shared" ref="D11:D26" si="3">VLOOKUP(F11,I$1:J$5,2,FALSE)</f>
        <v>vis</v>
      </c>
      <c r="E11" s="21">
        <f>VLOOKUP(C11,Active!C$21:E$973,3,FALSE)</f>
        <v>-3693.1456952939266</v>
      </c>
      <c r="F11" s="1" t="s">
        <v>59</v>
      </c>
      <c r="G11" s="3" t="str">
        <f t="shared" ref="G11:G26" si="4">MID(I11,3,LEN(I11)-3)</f>
        <v>50381.6571</v>
      </c>
      <c r="H11" s="2">
        <f t="shared" ref="H11:H26" si="5">1*K11</f>
        <v>-4998.5</v>
      </c>
      <c r="I11" s="22" t="s">
        <v>62</v>
      </c>
      <c r="J11" s="23" t="s">
        <v>63</v>
      </c>
      <c r="K11" s="22">
        <v>-4998.5</v>
      </c>
      <c r="L11" s="22" t="s">
        <v>64</v>
      </c>
      <c r="M11" s="23" t="s">
        <v>65</v>
      </c>
      <c r="N11" s="23" t="s">
        <v>66</v>
      </c>
      <c r="O11" s="24" t="s">
        <v>67</v>
      </c>
      <c r="P11" s="25" t="s">
        <v>68</v>
      </c>
    </row>
    <row r="12" spans="1:16" ht="12.75" customHeight="1" thickBot="1" x14ac:dyDescent="0.25">
      <c r="A12" s="2" t="str">
        <f t="shared" si="0"/>
        <v>BAVM 102 </v>
      </c>
      <c r="B12" s="1" t="str">
        <f t="shared" si="1"/>
        <v>I</v>
      </c>
      <c r="C12" s="2">
        <f t="shared" si="2"/>
        <v>50457.305699999997</v>
      </c>
      <c r="D12" s="3" t="str">
        <f t="shared" si="3"/>
        <v>vis</v>
      </c>
      <c r="E12" s="21">
        <f>VLOOKUP(C12,Active!C$21:E$973,3,FALSE)</f>
        <v>-3514.6606964512089</v>
      </c>
      <c r="F12" s="1" t="s">
        <v>59</v>
      </c>
      <c r="G12" s="3" t="str">
        <f t="shared" si="4"/>
        <v>50457.3057</v>
      </c>
      <c r="H12" s="2">
        <f t="shared" si="5"/>
        <v>-4820</v>
      </c>
      <c r="I12" s="22" t="s">
        <v>69</v>
      </c>
      <c r="J12" s="23" t="s">
        <v>70</v>
      </c>
      <c r="K12" s="22">
        <v>-4820</v>
      </c>
      <c r="L12" s="22" t="s">
        <v>71</v>
      </c>
      <c r="M12" s="23" t="s">
        <v>65</v>
      </c>
      <c r="N12" s="23" t="s">
        <v>66</v>
      </c>
      <c r="O12" s="24" t="s">
        <v>67</v>
      </c>
      <c r="P12" s="25" t="s">
        <v>68</v>
      </c>
    </row>
    <row r="13" spans="1:16" ht="12.75" customHeight="1" thickBot="1" x14ac:dyDescent="0.25">
      <c r="A13" s="2" t="str">
        <f t="shared" si="0"/>
        <v>BAVM 118 </v>
      </c>
      <c r="B13" s="1" t="str">
        <f t="shared" si="1"/>
        <v>II</v>
      </c>
      <c r="C13" s="2">
        <f t="shared" si="2"/>
        <v>50464.302300000003</v>
      </c>
      <c r="D13" s="3" t="str">
        <f t="shared" si="3"/>
        <v>vis</v>
      </c>
      <c r="E13" s="21">
        <f>VLOOKUP(C13,Active!C$21:E$973,3,FALSE)</f>
        <v>-3498.1529468972981</v>
      </c>
      <c r="F13" s="1" t="s">
        <v>59</v>
      </c>
      <c r="G13" s="3" t="str">
        <f t="shared" si="4"/>
        <v>50464.3023</v>
      </c>
      <c r="H13" s="2">
        <f t="shared" si="5"/>
        <v>-4803.5</v>
      </c>
      <c r="I13" s="22" t="s">
        <v>72</v>
      </c>
      <c r="J13" s="23" t="s">
        <v>73</v>
      </c>
      <c r="K13" s="22">
        <v>-4803.5</v>
      </c>
      <c r="L13" s="22" t="s">
        <v>74</v>
      </c>
      <c r="M13" s="23" t="s">
        <v>65</v>
      </c>
      <c r="N13" s="23" t="s">
        <v>66</v>
      </c>
      <c r="O13" s="24" t="s">
        <v>67</v>
      </c>
      <c r="P13" s="25" t="s">
        <v>75</v>
      </c>
    </row>
    <row r="14" spans="1:16" ht="12.75" customHeight="1" thickBot="1" x14ac:dyDescent="0.25">
      <c r="A14" s="2" t="str">
        <f t="shared" si="0"/>
        <v>BAVM 102 </v>
      </c>
      <c r="B14" s="1" t="str">
        <f t="shared" si="1"/>
        <v>I</v>
      </c>
      <c r="C14" s="2">
        <f t="shared" si="2"/>
        <v>50465.359100000001</v>
      </c>
      <c r="D14" s="3" t="str">
        <f t="shared" si="3"/>
        <v>vis</v>
      </c>
      <c r="E14" s="21">
        <f>VLOOKUP(C14,Active!C$21:E$973,3,FALSE)</f>
        <v>-3495.6595372799793</v>
      </c>
      <c r="F14" s="1" t="s">
        <v>59</v>
      </c>
      <c r="G14" s="3" t="str">
        <f t="shared" si="4"/>
        <v>50465.3591</v>
      </c>
      <c r="H14" s="2">
        <f t="shared" si="5"/>
        <v>-4801</v>
      </c>
      <c r="I14" s="22" t="s">
        <v>76</v>
      </c>
      <c r="J14" s="23" t="s">
        <v>77</v>
      </c>
      <c r="K14" s="22">
        <v>-4801</v>
      </c>
      <c r="L14" s="22" t="s">
        <v>78</v>
      </c>
      <c r="M14" s="23" t="s">
        <v>65</v>
      </c>
      <c r="N14" s="23" t="s">
        <v>66</v>
      </c>
      <c r="O14" s="24" t="s">
        <v>79</v>
      </c>
      <c r="P14" s="25" t="s">
        <v>68</v>
      </c>
    </row>
    <row r="15" spans="1:16" ht="12.75" customHeight="1" thickBot="1" x14ac:dyDescent="0.25">
      <c r="A15" s="2" t="str">
        <f t="shared" si="0"/>
        <v>BAVM 118 </v>
      </c>
      <c r="B15" s="1" t="str">
        <f t="shared" si="1"/>
        <v>I</v>
      </c>
      <c r="C15" s="2">
        <f t="shared" si="2"/>
        <v>50841.296600000001</v>
      </c>
      <c r="D15" s="3" t="str">
        <f t="shared" si="3"/>
        <v>vis</v>
      </c>
      <c r="E15" s="21">
        <f>VLOOKUP(C15,Active!C$21:E$973,3,FALSE)</f>
        <v>-2608.6741303797371</v>
      </c>
      <c r="F15" s="1" t="s">
        <v>59</v>
      </c>
      <c r="G15" s="3" t="str">
        <f t="shared" si="4"/>
        <v>50841.2966</v>
      </c>
      <c r="H15" s="2">
        <f t="shared" si="5"/>
        <v>-3914</v>
      </c>
      <c r="I15" s="22" t="s">
        <v>80</v>
      </c>
      <c r="J15" s="23" t="s">
        <v>81</v>
      </c>
      <c r="K15" s="22">
        <v>-3914</v>
      </c>
      <c r="L15" s="22" t="s">
        <v>82</v>
      </c>
      <c r="M15" s="23" t="s">
        <v>65</v>
      </c>
      <c r="N15" s="23" t="s">
        <v>66</v>
      </c>
      <c r="O15" s="24" t="s">
        <v>67</v>
      </c>
      <c r="P15" s="25" t="s">
        <v>75</v>
      </c>
    </row>
    <row r="16" spans="1:16" ht="12.75" customHeight="1" thickBot="1" x14ac:dyDescent="0.25">
      <c r="A16" s="2" t="str">
        <f t="shared" si="0"/>
        <v>BAVM 118 </v>
      </c>
      <c r="B16" s="1" t="str">
        <f t="shared" si="1"/>
        <v>I</v>
      </c>
      <c r="C16" s="2">
        <f t="shared" si="2"/>
        <v>51140.5268</v>
      </c>
      <c r="D16" s="3" t="str">
        <f t="shared" si="3"/>
        <v>vis</v>
      </c>
      <c r="E16" s="21">
        <f>VLOOKUP(C16,Active!C$21:E$973,3,FALSE)</f>
        <v>-1902.6716147918021</v>
      </c>
      <c r="F16" s="1" t="s">
        <v>59</v>
      </c>
      <c r="G16" s="3" t="str">
        <f t="shared" si="4"/>
        <v>51140.5268</v>
      </c>
      <c r="H16" s="2">
        <f t="shared" si="5"/>
        <v>-3208</v>
      </c>
      <c r="I16" s="22" t="s">
        <v>83</v>
      </c>
      <c r="J16" s="23" t="s">
        <v>84</v>
      </c>
      <c r="K16" s="22">
        <v>-3208</v>
      </c>
      <c r="L16" s="22" t="s">
        <v>85</v>
      </c>
      <c r="M16" s="23" t="s">
        <v>65</v>
      </c>
      <c r="N16" s="23" t="s">
        <v>86</v>
      </c>
      <c r="O16" s="24" t="s">
        <v>79</v>
      </c>
      <c r="P16" s="25" t="s">
        <v>75</v>
      </c>
    </row>
    <row r="17" spans="1:16" ht="12.75" customHeight="1" thickBot="1" x14ac:dyDescent="0.25">
      <c r="A17" s="2" t="str">
        <f t="shared" si="0"/>
        <v>IBVS 5653 </v>
      </c>
      <c r="B17" s="1" t="str">
        <f t="shared" si="1"/>
        <v>I</v>
      </c>
      <c r="C17" s="2">
        <f t="shared" si="2"/>
        <v>53381.358999999997</v>
      </c>
      <c r="D17" s="3" t="str">
        <f t="shared" si="3"/>
        <v>vis</v>
      </c>
      <c r="E17" s="21">
        <f>VLOOKUP(C17,Active!C$21:E$973,3,FALSE)</f>
        <v>3384.3387545173578</v>
      </c>
      <c r="F17" s="1" t="s">
        <v>59</v>
      </c>
      <c r="G17" s="3" t="str">
        <f t="shared" si="4"/>
        <v>53381.359</v>
      </c>
      <c r="H17" s="2">
        <f t="shared" si="5"/>
        <v>2079</v>
      </c>
      <c r="I17" s="22" t="s">
        <v>94</v>
      </c>
      <c r="J17" s="23" t="s">
        <v>95</v>
      </c>
      <c r="K17" s="22" t="s">
        <v>96</v>
      </c>
      <c r="L17" s="22" t="s">
        <v>97</v>
      </c>
      <c r="M17" s="23" t="s">
        <v>65</v>
      </c>
      <c r="N17" s="23" t="s">
        <v>91</v>
      </c>
      <c r="O17" s="24" t="s">
        <v>92</v>
      </c>
      <c r="P17" s="25" t="s">
        <v>98</v>
      </c>
    </row>
    <row r="18" spans="1:16" ht="12.75" customHeight="1" thickBot="1" x14ac:dyDescent="0.25">
      <c r="A18" s="2" t="str">
        <f t="shared" si="0"/>
        <v>IBVS 5871 </v>
      </c>
      <c r="B18" s="1" t="str">
        <f t="shared" si="1"/>
        <v>II</v>
      </c>
      <c r="C18" s="2">
        <f t="shared" si="2"/>
        <v>54756.908100000001</v>
      </c>
      <c r="D18" s="3" t="str">
        <f t="shared" si="3"/>
        <v>vis</v>
      </c>
      <c r="E18" s="21">
        <f>VLOOKUP(C18,Active!C$21:E$973,3,FALSE)</f>
        <v>6629.8037006181466</v>
      </c>
      <c r="F18" s="1" t="s">
        <v>59</v>
      </c>
      <c r="G18" s="3" t="str">
        <f t="shared" si="4"/>
        <v>54756.9081</v>
      </c>
      <c r="H18" s="2">
        <f t="shared" si="5"/>
        <v>5324.5</v>
      </c>
      <c r="I18" s="22" t="s">
        <v>99</v>
      </c>
      <c r="J18" s="23" t="s">
        <v>100</v>
      </c>
      <c r="K18" s="22" t="s">
        <v>101</v>
      </c>
      <c r="L18" s="22" t="s">
        <v>102</v>
      </c>
      <c r="M18" s="23" t="s">
        <v>103</v>
      </c>
      <c r="N18" s="23" t="s">
        <v>104</v>
      </c>
      <c r="O18" s="24" t="s">
        <v>92</v>
      </c>
      <c r="P18" s="25" t="s">
        <v>105</v>
      </c>
    </row>
    <row r="19" spans="1:16" ht="12.75" customHeight="1" thickBot="1" x14ac:dyDescent="0.25">
      <c r="A19" s="2" t="str">
        <f t="shared" si="0"/>
        <v>IBVS 5871 </v>
      </c>
      <c r="B19" s="1" t="str">
        <f t="shared" si="1"/>
        <v>I</v>
      </c>
      <c r="C19" s="2">
        <f t="shared" si="2"/>
        <v>54774.919000000002</v>
      </c>
      <c r="D19" s="3" t="str">
        <f t="shared" si="3"/>
        <v>vis</v>
      </c>
      <c r="E19" s="21">
        <f>VLOOKUP(C19,Active!C$21:E$973,3,FALSE)</f>
        <v>6672.2985447481969</v>
      </c>
      <c r="F19" s="1" t="s">
        <v>59</v>
      </c>
      <c r="G19" s="3" t="str">
        <f t="shared" si="4"/>
        <v>54774.919</v>
      </c>
      <c r="H19" s="2">
        <f t="shared" si="5"/>
        <v>5367</v>
      </c>
      <c r="I19" s="22" t="s">
        <v>106</v>
      </c>
      <c r="J19" s="23" t="s">
        <v>107</v>
      </c>
      <c r="K19" s="22" t="s">
        <v>108</v>
      </c>
      <c r="L19" s="22" t="s">
        <v>61</v>
      </c>
      <c r="M19" s="23" t="s">
        <v>103</v>
      </c>
      <c r="N19" s="23" t="s">
        <v>59</v>
      </c>
      <c r="O19" s="24" t="s">
        <v>92</v>
      </c>
      <c r="P19" s="25" t="s">
        <v>105</v>
      </c>
    </row>
    <row r="20" spans="1:16" ht="12.75" customHeight="1" thickBot="1" x14ac:dyDescent="0.25">
      <c r="A20" s="2" t="str">
        <f t="shared" si="0"/>
        <v>BAVM 209 </v>
      </c>
      <c r="B20" s="1" t="str">
        <f t="shared" si="1"/>
        <v>II</v>
      </c>
      <c r="C20" s="2">
        <f t="shared" si="2"/>
        <v>54860.331400000003</v>
      </c>
      <c r="D20" s="3" t="str">
        <f t="shared" si="3"/>
        <v>vis</v>
      </c>
      <c r="E20" s="21">
        <f>VLOOKUP(C20,Active!C$21:E$973,3,FALSE)</f>
        <v>6873.820213558377</v>
      </c>
      <c r="F20" s="1" t="s">
        <v>59</v>
      </c>
      <c r="G20" s="3" t="str">
        <f t="shared" si="4"/>
        <v>54860.3314</v>
      </c>
      <c r="H20" s="2">
        <f t="shared" si="5"/>
        <v>5568.5</v>
      </c>
      <c r="I20" s="22" t="s">
        <v>115</v>
      </c>
      <c r="J20" s="23" t="s">
        <v>116</v>
      </c>
      <c r="K20" s="22" t="s">
        <v>117</v>
      </c>
      <c r="L20" s="22" t="s">
        <v>118</v>
      </c>
      <c r="M20" s="23" t="s">
        <v>103</v>
      </c>
      <c r="N20" s="23" t="s">
        <v>66</v>
      </c>
      <c r="O20" s="24" t="s">
        <v>119</v>
      </c>
      <c r="P20" s="25" t="s">
        <v>120</v>
      </c>
    </row>
    <row r="21" spans="1:16" ht="12.75" customHeight="1" thickBot="1" x14ac:dyDescent="0.25">
      <c r="A21" s="2" t="str">
        <f t="shared" si="0"/>
        <v>IBVS 5960 </v>
      </c>
      <c r="B21" s="1" t="str">
        <f t="shared" si="1"/>
        <v>II</v>
      </c>
      <c r="C21" s="2">
        <f t="shared" si="2"/>
        <v>55502.871099999997</v>
      </c>
      <c r="D21" s="3" t="str">
        <f t="shared" si="3"/>
        <v>vis</v>
      </c>
      <c r="E21" s="21">
        <f>VLOOKUP(C21,Active!C$21:E$973,3,FALSE)</f>
        <v>8389.8257656888618</v>
      </c>
      <c r="F21" s="1" t="s">
        <v>59</v>
      </c>
      <c r="G21" s="3" t="str">
        <f t="shared" si="4"/>
        <v>55502.8711</v>
      </c>
      <c r="H21" s="2">
        <f t="shared" si="5"/>
        <v>7084.5</v>
      </c>
      <c r="I21" s="22" t="s">
        <v>121</v>
      </c>
      <c r="J21" s="23" t="s">
        <v>122</v>
      </c>
      <c r="K21" s="22" t="s">
        <v>123</v>
      </c>
      <c r="L21" s="22" t="s">
        <v>124</v>
      </c>
      <c r="M21" s="23" t="s">
        <v>103</v>
      </c>
      <c r="N21" s="23" t="s">
        <v>59</v>
      </c>
      <c r="O21" s="24" t="s">
        <v>92</v>
      </c>
      <c r="P21" s="25" t="s">
        <v>125</v>
      </c>
    </row>
    <row r="22" spans="1:16" ht="12.75" customHeight="1" thickBot="1" x14ac:dyDescent="0.25">
      <c r="A22" s="2" t="str">
        <f t="shared" si="0"/>
        <v>IBVS 5966 </v>
      </c>
      <c r="B22" s="1" t="str">
        <f t="shared" si="1"/>
        <v>II</v>
      </c>
      <c r="C22" s="2">
        <f t="shared" si="2"/>
        <v>55553.727800000001</v>
      </c>
      <c r="D22" s="3" t="str">
        <f t="shared" si="3"/>
        <v>vis</v>
      </c>
      <c r="E22" s="21">
        <f>VLOOKUP(C22,Active!C$21:E$973,3,FALSE)</f>
        <v>8509.8168566098448</v>
      </c>
      <c r="F22" s="1" t="s">
        <v>59</v>
      </c>
      <c r="G22" s="3" t="str">
        <f t="shared" si="4"/>
        <v>55553.7278</v>
      </c>
      <c r="H22" s="2">
        <f t="shared" si="5"/>
        <v>7204.5</v>
      </c>
      <c r="I22" s="22" t="s">
        <v>126</v>
      </c>
      <c r="J22" s="23" t="s">
        <v>127</v>
      </c>
      <c r="K22" s="22" t="s">
        <v>128</v>
      </c>
      <c r="L22" s="22" t="s">
        <v>129</v>
      </c>
      <c r="M22" s="23" t="s">
        <v>103</v>
      </c>
      <c r="N22" s="23" t="s">
        <v>51</v>
      </c>
      <c r="O22" s="24" t="s">
        <v>130</v>
      </c>
      <c r="P22" s="25" t="s">
        <v>131</v>
      </c>
    </row>
    <row r="23" spans="1:16" ht="12.75" customHeight="1" thickBot="1" x14ac:dyDescent="0.25">
      <c r="A23" s="2" t="str">
        <f t="shared" si="0"/>
        <v>IBVS 6011 </v>
      </c>
      <c r="B23" s="1" t="str">
        <f t="shared" si="1"/>
        <v>I</v>
      </c>
      <c r="C23" s="2">
        <f t="shared" si="2"/>
        <v>55868.8482</v>
      </c>
      <c r="D23" s="3" t="str">
        <f t="shared" si="3"/>
        <v>vis</v>
      </c>
      <c r="E23" s="21">
        <f>VLOOKUP(C23,Active!C$21:E$973,3,FALSE)</f>
        <v>9253.3106453820928</v>
      </c>
      <c r="F23" s="1" t="s">
        <v>59</v>
      </c>
      <c r="G23" s="3" t="str">
        <f t="shared" si="4"/>
        <v>55868.8482</v>
      </c>
      <c r="H23" s="2">
        <f t="shared" si="5"/>
        <v>7948</v>
      </c>
      <c r="I23" s="22" t="s">
        <v>132</v>
      </c>
      <c r="J23" s="23" t="s">
        <v>133</v>
      </c>
      <c r="K23" s="22" t="s">
        <v>134</v>
      </c>
      <c r="L23" s="22" t="s">
        <v>135</v>
      </c>
      <c r="M23" s="23" t="s">
        <v>103</v>
      </c>
      <c r="N23" s="23" t="s">
        <v>59</v>
      </c>
      <c r="O23" s="24" t="s">
        <v>92</v>
      </c>
      <c r="P23" s="25" t="s">
        <v>136</v>
      </c>
    </row>
    <row r="24" spans="1:16" ht="12.75" customHeight="1" thickBot="1" x14ac:dyDescent="0.25">
      <c r="A24" s="2" t="str">
        <f t="shared" si="0"/>
        <v>IBVS 6063 </v>
      </c>
      <c r="B24" s="1" t="str">
        <f t="shared" si="1"/>
        <v>II</v>
      </c>
      <c r="C24" s="2">
        <f t="shared" si="2"/>
        <v>56310.696100000001</v>
      </c>
      <c r="D24" s="3" t="str">
        <f t="shared" si="3"/>
        <v>vis</v>
      </c>
      <c r="E24" s="21">
        <f>VLOOKUP(C24,Active!C$21:E$973,3,FALSE)</f>
        <v>10295.804781693363</v>
      </c>
      <c r="F24" s="1" t="s">
        <v>59</v>
      </c>
      <c r="G24" s="3" t="str">
        <f t="shared" si="4"/>
        <v>56310.6961</v>
      </c>
      <c r="H24" s="2">
        <f t="shared" si="5"/>
        <v>8990.5</v>
      </c>
      <c r="I24" s="22" t="s">
        <v>137</v>
      </c>
      <c r="J24" s="23" t="s">
        <v>138</v>
      </c>
      <c r="K24" s="22" t="s">
        <v>139</v>
      </c>
      <c r="L24" s="22" t="s">
        <v>140</v>
      </c>
      <c r="M24" s="23" t="s">
        <v>103</v>
      </c>
      <c r="N24" s="23" t="s">
        <v>59</v>
      </c>
      <c r="O24" s="24" t="s">
        <v>92</v>
      </c>
      <c r="P24" s="25" t="s">
        <v>141</v>
      </c>
    </row>
    <row r="25" spans="1:16" ht="12.75" customHeight="1" thickBot="1" x14ac:dyDescent="0.25">
      <c r="A25" s="2" t="str">
        <f t="shared" si="0"/>
        <v> BBS 127 </v>
      </c>
      <c r="B25" s="1" t="str">
        <f t="shared" si="1"/>
        <v>II</v>
      </c>
      <c r="C25" s="2">
        <f t="shared" si="2"/>
        <v>52296.542000000001</v>
      </c>
      <c r="D25" s="3" t="str">
        <f t="shared" si="3"/>
        <v>vis</v>
      </c>
      <c r="E25" s="21">
        <f>VLOOKUP(C25,Active!C$21:E$973,3,FALSE)</f>
        <v>824.82594146386884</v>
      </c>
      <c r="F25" s="1" t="s">
        <v>59</v>
      </c>
      <c r="G25" s="3" t="str">
        <f t="shared" si="4"/>
        <v>52296.542</v>
      </c>
      <c r="H25" s="2">
        <f t="shared" si="5"/>
        <v>-480.5</v>
      </c>
      <c r="I25" s="22" t="s">
        <v>87</v>
      </c>
      <c r="J25" s="23" t="s">
        <v>88</v>
      </c>
      <c r="K25" s="22" t="s">
        <v>89</v>
      </c>
      <c r="L25" s="22" t="s">
        <v>90</v>
      </c>
      <c r="M25" s="23" t="s">
        <v>65</v>
      </c>
      <c r="N25" s="23" t="s">
        <v>91</v>
      </c>
      <c r="O25" s="24" t="s">
        <v>92</v>
      </c>
      <c r="P25" s="24" t="s">
        <v>93</v>
      </c>
    </row>
    <row r="26" spans="1:16" ht="12.75" customHeight="1" thickBot="1" x14ac:dyDescent="0.25">
      <c r="A26" s="2" t="str">
        <f t="shared" si="0"/>
        <v>BAVM 203 </v>
      </c>
      <c r="B26" s="1" t="str">
        <f t="shared" si="1"/>
        <v>I</v>
      </c>
      <c r="C26" s="2">
        <f t="shared" si="2"/>
        <v>54814.340100000001</v>
      </c>
      <c r="D26" s="3" t="str">
        <f t="shared" si="3"/>
        <v>vis</v>
      </c>
      <c r="E26" s="21">
        <f>VLOOKUP(C26,Active!C$21:E$973,3,FALSE)</f>
        <v>6765.3085275883086</v>
      </c>
      <c r="F26" s="1" t="s">
        <v>59</v>
      </c>
      <c r="G26" s="3" t="str">
        <f t="shared" si="4"/>
        <v>54814.3401</v>
      </c>
      <c r="H26" s="2">
        <f t="shared" si="5"/>
        <v>5460</v>
      </c>
      <c r="I26" s="22" t="s">
        <v>109</v>
      </c>
      <c r="J26" s="23" t="s">
        <v>110</v>
      </c>
      <c r="K26" s="22" t="s">
        <v>111</v>
      </c>
      <c r="L26" s="22" t="s">
        <v>112</v>
      </c>
      <c r="M26" s="23" t="s">
        <v>103</v>
      </c>
      <c r="N26" s="23" t="s">
        <v>66</v>
      </c>
      <c r="O26" s="24" t="s">
        <v>113</v>
      </c>
      <c r="P26" s="25" t="s">
        <v>114</v>
      </c>
    </row>
    <row r="27" spans="1:16" x14ac:dyDescent="0.2">
      <c r="B27" s="1"/>
      <c r="E27" s="21"/>
      <c r="F27" s="1"/>
    </row>
    <row r="28" spans="1:16" x14ac:dyDescent="0.2">
      <c r="B28" s="1"/>
      <c r="E28" s="21"/>
      <c r="F28" s="1"/>
    </row>
    <row r="29" spans="1:16" x14ac:dyDescent="0.2">
      <c r="B29" s="1"/>
      <c r="E29" s="21"/>
      <c r="F29" s="1"/>
    </row>
    <row r="30" spans="1:16" x14ac:dyDescent="0.2">
      <c r="B30" s="1"/>
      <c r="E30" s="21"/>
      <c r="F30" s="1"/>
    </row>
    <row r="31" spans="1:16" x14ac:dyDescent="0.2">
      <c r="B31" s="1"/>
      <c r="F31" s="1"/>
    </row>
    <row r="32" spans="1:1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</sheetData>
  <phoneticPr fontId="7" type="noConversion"/>
  <hyperlinks>
    <hyperlink ref="P11" r:id="rId1" display="http://www.bav-astro.de/sfs/BAVM_link.php?BAVMnr=102" xr:uid="{00000000-0004-0000-0100-000000000000}"/>
    <hyperlink ref="P12" r:id="rId2" display="http://www.bav-astro.de/sfs/BAVM_link.php?BAVMnr=102" xr:uid="{00000000-0004-0000-0100-000001000000}"/>
    <hyperlink ref="P13" r:id="rId3" display="http://www.bav-astro.de/sfs/BAVM_link.php?BAVMnr=118" xr:uid="{00000000-0004-0000-0100-000002000000}"/>
    <hyperlink ref="P14" r:id="rId4" display="http://www.bav-astro.de/sfs/BAVM_link.php?BAVMnr=102" xr:uid="{00000000-0004-0000-0100-000003000000}"/>
    <hyperlink ref="P15" r:id="rId5" display="http://www.bav-astro.de/sfs/BAVM_link.php?BAVMnr=118" xr:uid="{00000000-0004-0000-0100-000004000000}"/>
    <hyperlink ref="P16" r:id="rId6" display="http://www.bav-astro.de/sfs/BAVM_link.php?BAVMnr=118" xr:uid="{00000000-0004-0000-0100-000005000000}"/>
    <hyperlink ref="P17" r:id="rId7" display="http://www.konkoly.hu/cgi-bin/IBVS?5653" xr:uid="{00000000-0004-0000-0100-000006000000}"/>
    <hyperlink ref="P18" r:id="rId8" display="http://www.konkoly.hu/cgi-bin/IBVS?5871" xr:uid="{00000000-0004-0000-0100-000007000000}"/>
    <hyperlink ref="P19" r:id="rId9" display="http://www.konkoly.hu/cgi-bin/IBVS?5871" xr:uid="{00000000-0004-0000-0100-000008000000}"/>
    <hyperlink ref="P26" r:id="rId10" display="http://www.bav-astro.de/sfs/BAVM_link.php?BAVMnr=203" xr:uid="{00000000-0004-0000-0100-000009000000}"/>
    <hyperlink ref="P20" r:id="rId11" display="http://www.bav-astro.de/sfs/BAVM_link.php?BAVMnr=209" xr:uid="{00000000-0004-0000-0100-00000A000000}"/>
    <hyperlink ref="P21" r:id="rId12" display="http://www.konkoly.hu/cgi-bin/IBVS?5960" xr:uid="{00000000-0004-0000-0100-00000B000000}"/>
    <hyperlink ref="P22" r:id="rId13" display="http://www.konkoly.hu/cgi-bin/IBVS?5966" xr:uid="{00000000-0004-0000-0100-00000C000000}"/>
    <hyperlink ref="P23" r:id="rId14" display="http://www.konkoly.hu/cgi-bin/IBVS?6011" xr:uid="{00000000-0004-0000-0100-00000D000000}"/>
    <hyperlink ref="P24" r:id="rId15" display="http://www.konkoly.hu/cgi-bin/IBVS?6063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2024-10-18T04:51:44Z</dcterms:modified>
</cp:coreProperties>
</file>