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1A4D1B-BD02-460D-9BC2-08B49FDCE63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<sst xmlns="http://schemas.openxmlformats.org/spreadsheetml/2006/main" count="52" uniqueCount="50">
  <si>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</si>
  <si>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</si>
  <si>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</si>
  <si>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</si>
  <si>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</si>
  <si>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</si>
  <si>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</si>
  <si>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</si>
  <si>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</si>
  <si>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</si>
  <si>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</si>
  <si>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</si>
  <si>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</si>
  <si>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</si>
  <si>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</si>
  <si>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</si>
  <si>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</si>
  <si>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</si>
  <si>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</si>
  <si>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</si>
  <si>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</si>
  <si>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</si>
  <si>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</si>
  <si>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</si>
  <si>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</si>
  <si>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</si>
  <si>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</si>
  <si>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</si>
  <si>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</si>
  <si>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</si>
  <si>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</si>
  <si>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</si>
  <si>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</si>
  <si>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</si>
  <si>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</si>
  <si>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</si>
  <si>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</si>
  <si>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</si>
  <si>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</si>
  <si>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</si>
  <si>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</si>
  <si>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</si>
  <si>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V1229 Tau</t>
  </si>
  <si>
    <t>V1229 Tau / GSC 1800-1622</t>
  </si>
  <si>
    <t>G1800-1622</t>
  </si>
  <si>
    <t>EA</t>
  </si>
  <si>
    <t>GRAV</t>
  </si>
  <si>
    <t>IBVS 5487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</si>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</sst>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V1229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3D-4D76-A720-1BF1A7827A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6.658999998762738E-3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3D-4D76-A720-1BF1A7827A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3D-4D76-A720-1BF1A7827A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3D-4D76-A720-1BF1A7827A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3D-4D76-A720-1BF1A7827A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3D-4D76-A720-1BF1A7827A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3D-4D76-A720-1BF1A7827A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4.3368086899420177E-19</c:v>
                </c:pt>
                <c:pt idx="1">
                  <c:v>6.658999998762738E-3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3D-4D76-A720-1BF1A7827A8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3D-4D76-A720-1BF1A7827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442816"/>
        <c:axId val="1"/>
      </c:scatterChart>
      <c:valAx>
        <c:axId val="94344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442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15037593984962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776A5B-49D1-E74F-AC24-5F708E6AB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1" t="s">
        <v>43</v>
      </c>
      <c r="E1" s="3" t="s">
        <v>42</v>
      </c>
      <c r="F1" s="6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52903.598100000003</v>
      </c>
      <c r="D4" s="10">
        <v>2.4611339999999999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2">
        <v>52903.598100000003</v>
      </c>
      <c r="D7" s="12" t="s">
        <v>46</v>
      </c>
    </row>
    <row r="8" spans="1:7" s="6" customFormat="1" ht="12.95" customHeight="1" x14ac:dyDescent="0.2">
      <c r="A8" s="6" t="s">
        <v>3</v>
      </c>
      <c r="C8" s="32">
        <v>2.4611339999999999</v>
      </c>
      <c r="D8" s="12" t="s">
        <v>46</v>
      </c>
    </row>
    <row r="9" spans="1:7" s="6" customFormat="1" ht="12.95" customHeight="1" x14ac:dyDescent="0.2">
      <c r="A9" s="13" t="s">
        <v>30</v>
      </c>
      <c r="C9" s="14">
        <v>-9.5</v>
      </c>
      <c r="D9" s="6" t="s">
        <v>31</v>
      </c>
    </row>
    <row r="10" spans="1:7" s="6" customFormat="1" ht="12.95" customHeight="1" thickBot="1" x14ac:dyDescent="0.25">
      <c r="C10" s="15" t="s">
        <v>20</v>
      </c>
      <c r="D10" s="15" t="s">
        <v>21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4.3368086899420177E-19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5.7904347815328151E-4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2" t="s">
        <v>39</v>
      </c>
      <c r="E13" s="14">
        <v>1</v>
      </c>
    </row>
    <row r="14" spans="1:7" s="6" customFormat="1" ht="12.95" customHeight="1" x14ac:dyDescent="0.2">
      <c r="D14" s="12" t="s">
        <v>32</v>
      </c>
      <c r="E14" s="18">
        <f ca="1">NOW()+15018.5+$C$9/24</f>
        <v>60376.822280555556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52930.676943478262</v>
      </c>
      <c r="D15" s="12" t="s">
        <v>40</v>
      </c>
      <c r="E15" s="18">
        <f ca="1">ROUND(2*(E14-$C$7)/$C$8,0)/2+E13</f>
        <v>3037.5</v>
      </c>
    </row>
    <row r="16" spans="1:7" s="6" customFormat="1" ht="12.95" customHeight="1" x14ac:dyDescent="0.2">
      <c r="A16" s="8" t="s">
        <v>4</v>
      </c>
      <c r="C16" s="21">
        <f ca="1">+C8+C12</f>
        <v>2.4617130434781531</v>
      </c>
      <c r="D16" s="12" t="s">
        <v>33</v>
      </c>
      <c r="E16" s="16">
        <f ca="1">ROUND(2*(E14-$C$15)/$C$16,0)/2+E13</f>
        <v>3026</v>
      </c>
    </row>
    <row r="17" spans="1:18" s="6" customFormat="1" ht="12.95" customHeight="1" thickBot="1" x14ac:dyDescent="0.25">
      <c r="A17" s="12" t="s">
        <v>29</v>
      </c>
      <c r="C17" s="6">
        <f>COUNT(C21:C2191)</f>
        <v>2</v>
      </c>
      <c r="D17" s="12" t="s">
        <v>34</v>
      </c>
      <c r="E17" s="22">
        <f ca="1">+$C$15+$C$16*E16-15018.5-$C$9/24</f>
        <v>45361.716446376486</v>
      </c>
    </row>
    <row r="18" spans="1:18" s="6" customFormat="1" ht="12.95" customHeight="1" thickTop="1" thickBot="1" x14ac:dyDescent="0.25">
      <c r="A18" s="8" t="s">
        <v>5</v>
      </c>
      <c r="C18" s="23">
        <f ca="1">+C15</f>
        <v>52930.676943478262</v>
      </c>
      <c r="D18" s="24">
        <f ca="1">+C16</f>
        <v>2.4617130434781531</v>
      </c>
      <c r="E18" s="25" t="s">
        <v>35</v>
      </c>
    </row>
    <row r="19" spans="1:18" s="6" customFormat="1" ht="12.95" customHeight="1" thickTop="1" x14ac:dyDescent="0.2">
      <c r="A19" s="3" t="s">
        <v>36</v>
      </c>
      <c r="E19" s="26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37</v>
      </c>
      <c r="I20" s="27" t="s">
        <v>49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5" t="s">
        <v>14</v>
      </c>
      <c r="R20" s="29" t="s">
        <v>38</v>
      </c>
    </row>
    <row r="21" spans="1:18" s="6" customFormat="1" ht="12.95" customHeight="1" x14ac:dyDescent="0.2">
      <c r="A21" s="12" t="s">
        <v>41</v>
      </c>
      <c r="C21" s="11">
        <v>52903.598100000003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4.3368086899420177E-19</v>
      </c>
      <c r="Q21" s="30">
        <f>+C21-15018.5</f>
        <v>37885.098100000003</v>
      </c>
    </row>
    <row r="22" spans="1:18" s="6" customFormat="1" ht="12.95" customHeight="1" x14ac:dyDescent="0.2">
      <c r="A22" s="4" t="s">
        <v>47</v>
      </c>
      <c r="B22" s="5" t="s">
        <v>48</v>
      </c>
      <c r="C22" s="4">
        <v>52931.907800000001</v>
      </c>
      <c r="D22" s="4">
        <v>2E-3</v>
      </c>
      <c r="E22" s="6">
        <f>+(C22-C$7)/C$8</f>
        <v>11.502705663323482</v>
      </c>
      <c r="F22" s="6">
        <f>ROUND(2*E22,0)/2</f>
        <v>11.5</v>
      </c>
      <c r="G22" s="6">
        <f>+C22-(C$7+F22*C$8)</f>
        <v>6.658999998762738E-3</v>
      </c>
      <c r="I22" s="6">
        <f>+G22</f>
        <v>6.658999998762738E-3</v>
      </c>
      <c r="O22" s="6">
        <f ca="1">+C$11+C$12*$F22</f>
        <v>6.658999998762738E-3</v>
      </c>
      <c r="Q22" s="30">
        <f>+C22-15018.5</f>
        <v>37913.407800000001</v>
      </c>
    </row>
    <row r="23" spans="1:18" s="6" customFormat="1" ht="12.95" customHeight="1" x14ac:dyDescent="0.2">
      <c r="C23" s="11"/>
      <c r="D23" s="11"/>
      <c r="Q23" s="30"/>
    </row>
    <row r="24" spans="1:18" s="6" customFormat="1" ht="12.95" customHeight="1" x14ac:dyDescent="0.2">
      <c r="C24" s="11"/>
      <c r="D24" s="11"/>
      <c r="Q24" s="30"/>
    </row>
    <row r="25" spans="1:18" s="6" customFormat="1" ht="12.95" customHeight="1" x14ac:dyDescent="0.2">
      <c r="C25" s="11"/>
      <c r="D25" s="11"/>
      <c r="Q25" s="30"/>
    </row>
    <row r="26" spans="1:18" s="6" customFormat="1" ht="12.95" customHeight="1" x14ac:dyDescent="0.2">
      <c r="C26" s="11"/>
      <c r="D26" s="11"/>
      <c r="Q26" s="30"/>
    </row>
    <row r="27" spans="1:18" s="6" customFormat="1" ht="12.95" customHeight="1" x14ac:dyDescent="0.2">
      <c r="C27" s="11"/>
      <c r="D27" s="11"/>
      <c r="Q27" s="30"/>
    </row>
    <row r="28" spans="1:18" s="6" customFormat="1" ht="12.95" customHeight="1" x14ac:dyDescent="0.2">
      <c r="C28" s="11"/>
      <c r="D28" s="11"/>
      <c r="Q28" s="30"/>
    </row>
    <row r="29" spans="1:18" s="6" customFormat="1" ht="12.95" customHeight="1" x14ac:dyDescent="0.2">
      <c r="C29" s="11"/>
      <c r="D29" s="11"/>
      <c r="Q29" s="30"/>
    </row>
    <row r="30" spans="1:18" s="6" customFormat="1" ht="12.95" customHeight="1" x14ac:dyDescent="0.2">
      <c r="C30" s="11"/>
      <c r="D30" s="11"/>
      <c r="Q30" s="30"/>
    </row>
    <row r="31" spans="1:18" s="6" customFormat="1" ht="12.95" customHeight="1" x14ac:dyDescent="0.2">
      <c r="C31" s="11"/>
      <c r="D31" s="11"/>
      <c r="Q31" s="30"/>
    </row>
    <row r="32" spans="1:18" s="6" customFormat="1" ht="12.95" customHeight="1" x14ac:dyDescent="0.2">
      <c r="C32" s="11"/>
      <c r="D32" s="11"/>
      <c r="Q32" s="30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2024-03-07T06:44:05Z</dcterms:modified>
</cp:coreProperties>
</file>