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0E3EF51-8166-4F72-B9FF-E528DFBAC6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D9" i="1"/>
  <c r="C9" i="1"/>
  <c r="Q22" i="1"/>
  <c r="Q23" i="1"/>
  <c r="Q24" i="1"/>
  <c r="C8" i="1"/>
  <c r="E23" i="1"/>
  <c r="F23" i="1"/>
  <c r="G23" i="1"/>
  <c r="K23" i="1"/>
  <c r="C7" i="1"/>
  <c r="E24" i="1"/>
  <c r="F24" i="1"/>
  <c r="G24" i="1"/>
  <c r="K24" i="1"/>
  <c r="B2" i="1"/>
  <c r="A1" i="1"/>
  <c r="F16" i="1"/>
  <c r="F17" i="1" s="1"/>
  <c r="C17" i="1"/>
  <c r="Q21" i="1"/>
  <c r="E21" i="1"/>
  <c r="F21" i="1"/>
  <c r="G21" i="1"/>
  <c r="I21" i="1"/>
  <c r="E22" i="1"/>
  <c r="F22" i="1"/>
  <c r="G22" i="1"/>
  <c r="K22" i="1"/>
  <c r="C12" i="1"/>
  <c r="C11" i="1"/>
  <c r="O25" i="1" l="1"/>
  <c r="C16" i="1"/>
  <c r="D18" i="1" s="1"/>
  <c r="O22" i="1"/>
  <c r="O24" i="1"/>
  <c r="O21" i="1"/>
  <c r="C15" i="1"/>
  <c r="O23" i="1"/>
  <c r="F18" i="1" l="1"/>
  <c r="F19" i="1" s="1"/>
  <c r="C18" i="1"/>
</calcChain>
</file>

<file path=xl/sharedStrings.xml><?xml version="1.0" encoding="utf-8"?>
<sst xmlns="http://schemas.openxmlformats.org/spreadsheetml/2006/main" count="66" uniqueCount="59">
  <si>
    <t>VSB-066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</si>
  <si>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</si>
  <si>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</si>
  <si>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</si>
  <si>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</si>
  <si>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</si>
  <si>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</si>
  <si>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</si>
  <si>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</si>
  <si>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</si>
  <si>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</si>
  <si>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</si>
  <si>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</si>
  <si>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</si>
  <si>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</si>
  <si>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</si>
  <si>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</si>
  <si>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</si>
  <si>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</si>
  <si>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</si>
  <si>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</si>
  <si>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</si>
  <si>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</si>
  <si>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</si>
  <si>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</si>
  <si>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</si>
  <si>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</si>
  <si>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</si>
  <si>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</si>
  <si>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</si>
  <si>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</si>
  <si>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</si>
  <si>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</si>
  <si>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</si>
  <si>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</si>
  <si>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</si>
  <si>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</si>
  <si>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</si>
  <si>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</si>
  <si>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</si>
  <si>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</si>
  <si>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</si>
  <si>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</si>
  <si>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V1409 Tau</t>
  </si>
  <si>
    <t>2019G</t>
  </si>
  <si>
    <t>G1852-1665</t>
  </si>
  <si>
    <t>EW</t>
  </si>
  <si>
    <t>pr_</t>
  </si>
  <si>
    <t>G5</t>
  </si>
  <si>
    <t>V1409</t>
  </si>
  <si>
    <t>1409</t>
  </si>
  <si>
    <t>Tau</t>
  </si>
  <si>
    <t>as of 2019-07-08</t>
  </si>
  <si>
    <t>GCVS</t>
  </si>
  <si>
    <t>IBVS 5960</t>
  </si>
  <si>
    <t>II</t>
  </si>
  <si>
    <t>IBVS 6063</t>
  </si>
  <si>
    <t>VSB, 91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</si>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</sst>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4" fillId="24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5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4" fillId="0" borderId="0" xfId="0" applyFont="1" applyAlignment="1">
      <alignment vertical="center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V1409 Tau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7060.5</c:v>
                </c:pt>
                <c:pt idx="2">
                  <c:v>9633.5</c:v>
                </c:pt>
                <c:pt idx="3">
                  <c:v>16574</c:v>
                </c:pt>
                <c:pt idx="4">
                  <c:v>19216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F9-4EE6-A429-D2C223FAB35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7060.5</c:v>
                </c:pt>
                <c:pt idx="2">
                  <c:v>9633.5</c:v>
                </c:pt>
                <c:pt idx="3">
                  <c:v>16574</c:v>
                </c:pt>
                <c:pt idx="4">
                  <c:v>19216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F9-4EE6-A429-D2C223FAB35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7060.5</c:v>
                </c:pt>
                <c:pt idx="2">
                  <c:v>9633.5</c:v>
                </c:pt>
                <c:pt idx="3">
                  <c:v>16574</c:v>
                </c:pt>
                <c:pt idx="4">
                  <c:v>19216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F9-4EE6-A429-D2C223FAB35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7060.5</c:v>
                </c:pt>
                <c:pt idx="2">
                  <c:v>9633.5</c:v>
                </c:pt>
                <c:pt idx="3">
                  <c:v>16574</c:v>
                </c:pt>
                <c:pt idx="4">
                  <c:v>19216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3.5384999573579989E-3</c:v>
                </c:pt>
                <c:pt idx="2">
                  <c:v>9.3394999566953629E-3</c:v>
                </c:pt>
                <c:pt idx="3">
                  <c:v>2.3937999867484905E-2</c:v>
                </c:pt>
                <c:pt idx="4">
                  <c:v>2.8292000148212537E-2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F9-4EE6-A429-D2C223FAB35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7060.5</c:v>
                </c:pt>
                <c:pt idx="2">
                  <c:v>9633.5</c:v>
                </c:pt>
                <c:pt idx="3">
                  <c:v>16574</c:v>
                </c:pt>
                <c:pt idx="4">
                  <c:v>19216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F9-4EE6-A429-D2C223FAB35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7060.5</c:v>
                </c:pt>
                <c:pt idx="2">
                  <c:v>9633.5</c:v>
                </c:pt>
                <c:pt idx="3">
                  <c:v>16574</c:v>
                </c:pt>
                <c:pt idx="4">
                  <c:v>19216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F9-4EE6-A429-D2C223FAB35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7060.5</c:v>
                </c:pt>
                <c:pt idx="2">
                  <c:v>9633.5</c:v>
                </c:pt>
                <c:pt idx="3">
                  <c:v>16574</c:v>
                </c:pt>
                <c:pt idx="4">
                  <c:v>19216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F9-4EE6-A429-D2C223FAB35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7060.5</c:v>
                </c:pt>
                <c:pt idx="2">
                  <c:v>9633.5</c:v>
                </c:pt>
                <c:pt idx="3">
                  <c:v>16574</c:v>
                </c:pt>
                <c:pt idx="4">
                  <c:v>19216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-1.0655035101110932E-2</c:v>
                </c:pt>
                <c:pt idx="1">
                  <c:v>3.8372775051991916E-3</c:v>
                </c:pt>
                <c:pt idx="2">
                  <c:v>9.1185919073004523E-3</c:v>
                </c:pt>
                <c:pt idx="3">
                  <c:v>2.336459369812198E-2</c:v>
                </c:pt>
                <c:pt idx="4">
                  <c:v>2.8787536819129184E-2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F9-4EE6-A429-D2C223FAB35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7060.5</c:v>
                </c:pt>
                <c:pt idx="2">
                  <c:v>9633.5</c:v>
                </c:pt>
                <c:pt idx="3">
                  <c:v>16574</c:v>
                </c:pt>
                <c:pt idx="4">
                  <c:v>19216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F9-4EE6-A429-D2C223FAB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825512"/>
        <c:axId val="1"/>
      </c:scatterChart>
      <c:valAx>
        <c:axId val="879825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825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15A1BE3-BA48-7FED-69B8-A53DB69DE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2" s="16" customFormat="1" ht="20.25" x14ac:dyDescent="0.2">
      <c r="A1" s="47" t="str">
        <f>F1&amp;" / GSC "&amp;RIGHT(I1,9)</f>
        <v>V1409 Tau / GSC 1852-1665</v>
      </c>
      <c r="F1" s="3" t="s">
        <v>43</v>
      </c>
      <c r="G1" s="4" t="s">
        <v>44</v>
      </c>
      <c r="H1" s="5"/>
      <c r="I1" s="6" t="s">
        <v>45</v>
      </c>
      <c r="J1" s="7" t="s">
        <v>43</v>
      </c>
      <c r="K1" s="8">
        <v>5.3221999999999996</v>
      </c>
      <c r="L1" s="9">
        <v>25.210699999999999</v>
      </c>
      <c r="M1" s="10">
        <v>53348.719000000041</v>
      </c>
      <c r="N1" s="10">
        <v>0.307363</v>
      </c>
      <c r="O1" s="9" t="s">
        <v>46</v>
      </c>
      <c r="P1" s="16">
        <v>10.17</v>
      </c>
      <c r="Q1" s="16">
        <v>10.67</v>
      </c>
      <c r="R1" s="16" t="s">
        <v>47</v>
      </c>
      <c r="S1" s="16" t="s">
        <v>48</v>
      </c>
      <c r="T1" s="16" t="s">
        <v>49</v>
      </c>
      <c r="U1" s="16" t="s">
        <v>50</v>
      </c>
      <c r="V1" s="16" t="s">
        <v>51</v>
      </c>
    </row>
    <row r="2" spans="1:22" s="16" customFormat="1" ht="12.95" customHeight="1" x14ac:dyDescent="0.2">
      <c r="A2" s="16" t="s">
        <v>25</v>
      </c>
      <c r="B2" s="16" t="str">
        <f>O1</f>
        <v>EW</v>
      </c>
      <c r="C2" s="17"/>
      <c r="D2" s="18"/>
    </row>
    <row r="3" spans="1:22" s="16" customFormat="1" ht="12.95" customHeight="1" thickBot="1" x14ac:dyDescent="0.25"/>
    <row r="4" spans="1:22" s="16" customFormat="1" ht="12.95" customHeight="1" thickTop="1" thickBot="1" x14ac:dyDescent="0.25">
      <c r="A4" s="19" t="s">
        <v>2</v>
      </c>
      <c r="C4" s="20">
        <v>53348.719000000041</v>
      </c>
      <c r="D4" s="21">
        <v>0.307363</v>
      </c>
      <c r="E4" s="22" t="s">
        <v>52</v>
      </c>
    </row>
    <row r="5" spans="1:22" s="16" customFormat="1" ht="12.95" customHeight="1" thickTop="1" x14ac:dyDescent="0.2">
      <c r="A5" s="23" t="s">
        <v>30</v>
      </c>
      <c r="C5" s="24">
        <v>-9.5</v>
      </c>
      <c r="D5" s="16" t="s">
        <v>31</v>
      </c>
    </row>
    <row r="6" spans="1:22" s="16" customFormat="1" ht="12.95" customHeight="1" x14ac:dyDescent="0.2">
      <c r="A6" s="19" t="s">
        <v>3</v>
      </c>
    </row>
    <row r="7" spans="1:22" s="16" customFormat="1" ht="12.95" customHeight="1" x14ac:dyDescent="0.2">
      <c r="A7" s="16" t="s">
        <v>4</v>
      </c>
      <c r="C7" s="48">
        <f>M1</f>
        <v>53348.719000000041</v>
      </c>
      <c r="D7" s="26" t="s">
        <v>53</v>
      </c>
    </row>
    <row r="8" spans="1:22" s="16" customFormat="1" ht="12.95" customHeight="1" x14ac:dyDescent="0.2">
      <c r="A8" s="16" t="s">
        <v>5</v>
      </c>
      <c r="C8" s="48">
        <f>N1</f>
        <v>0.307363</v>
      </c>
      <c r="D8" s="26" t="s">
        <v>53</v>
      </c>
    </row>
    <row r="9" spans="1:22" s="16" customFormat="1" ht="12.95" customHeight="1" x14ac:dyDescent="0.2">
      <c r="A9" s="27" t="s">
        <v>34</v>
      </c>
      <c r="B9" s="28">
        <v>22</v>
      </c>
      <c r="C9" s="49" t="str">
        <f>"F"&amp;B9</f>
        <v>F22</v>
      </c>
      <c r="D9" s="29" t="str">
        <f>"G"&amp;B9</f>
        <v>G22</v>
      </c>
    </row>
    <row r="10" spans="1:22" s="16" customFormat="1" ht="12.95" customHeight="1" thickBot="1" x14ac:dyDescent="0.25">
      <c r="C10" s="30" t="s">
        <v>21</v>
      </c>
      <c r="D10" s="30" t="s">
        <v>22</v>
      </c>
    </row>
    <row r="11" spans="1:22" s="16" customFormat="1" ht="12.95" customHeight="1" x14ac:dyDescent="0.2">
      <c r="A11" s="16" t="s">
        <v>17</v>
      </c>
      <c r="C11" s="29">
        <f ca="1">INTERCEPT(INDIRECT($D$9):G992,INDIRECT($C$9):F992)</f>
        <v>-1.0655035101110932E-2</v>
      </c>
      <c r="D11" s="18"/>
    </row>
    <row r="12" spans="1:22" s="16" customFormat="1" ht="12.95" customHeight="1" x14ac:dyDescent="0.2">
      <c r="A12" s="16" t="s">
        <v>18</v>
      </c>
      <c r="C12" s="29">
        <f ca="1">SLOPE(INDIRECT($D$9):G992,INDIRECT($C$9):F992)</f>
        <v>2.052590129071613E-6</v>
      </c>
      <c r="D12" s="18"/>
    </row>
    <row r="13" spans="1:22" s="16" customFormat="1" ht="12.95" customHeight="1" x14ac:dyDescent="0.2">
      <c r="A13" s="16" t="s">
        <v>20</v>
      </c>
      <c r="C13" s="18" t="s">
        <v>15</v>
      </c>
    </row>
    <row r="14" spans="1:22" s="16" customFormat="1" ht="12.95" customHeight="1" x14ac:dyDescent="0.2"/>
    <row r="15" spans="1:22" s="16" customFormat="1" ht="12.95" customHeight="1" x14ac:dyDescent="0.2">
      <c r="A15" s="31" t="s">
        <v>19</v>
      </c>
      <c r="C15" s="32">
        <f ca="1">(C7+C11)+(C8+C12)*INT(MAX(F21:F3533))</f>
        <v>59255.035195536853</v>
      </c>
      <c r="E15" s="33" t="s">
        <v>36</v>
      </c>
      <c r="F15" s="34">
        <v>1</v>
      </c>
    </row>
    <row r="16" spans="1:22" s="16" customFormat="1" ht="12.95" customHeight="1" x14ac:dyDescent="0.2">
      <c r="A16" s="19" t="s">
        <v>6</v>
      </c>
      <c r="C16" s="35">
        <f ca="1">+C8+C12</f>
        <v>0.30736505259012908</v>
      </c>
      <c r="E16" s="33" t="s">
        <v>32</v>
      </c>
      <c r="F16" s="35">
        <f ca="1">NOW()+15018.5+$C$5/24</f>
        <v>60378.585719907402</v>
      </c>
    </row>
    <row r="17" spans="1:21" s="16" customFormat="1" ht="12.95" customHeight="1" thickBot="1" x14ac:dyDescent="0.25">
      <c r="A17" s="33" t="s">
        <v>29</v>
      </c>
      <c r="C17" s="16">
        <f>COUNT(C21:C2191)</f>
        <v>5</v>
      </c>
      <c r="E17" s="33" t="s">
        <v>37</v>
      </c>
      <c r="F17" s="36">
        <f ca="1">ROUND(2*(F16-$C$7)/$C$8,0)/2+F15</f>
        <v>22872.5</v>
      </c>
    </row>
    <row r="18" spans="1:21" s="16" customFormat="1" ht="12.95" customHeight="1" thickTop="1" thickBot="1" x14ac:dyDescent="0.25">
      <c r="A18" s="19" t="s">
        <v>7</v>
      </c>
      <c r="C18" s="37">
        <f ca="1">+C15</f>
        <v>59255.035195536853</v>
      </c>
      <c r="D18" s="38">
        <f ca="1">+C16</f>
        <v>0.30736505259012908</v>
      </c>
      <c r="E18" s="33" t="s">
        <v>38</v>
      </c>
      <c r="F18" s="29">
        <f ca="1">ROUND(2*(F16-$C$15)/$C$16,0)/2+F15</f>
        <v>3656.5</v>
      </c>
    </row>
    <row r="19" spans="1:21" s="16" customFormat="1" ht="12.95" customHeight="1" thickTop="1" x14ac:dyDescent="0.2">
      <c r="E19" s="33" t="s">
        <v>33</v>
      </c>
      <c r="F19" s="39">
        <f ca="1">+$C$15+$C$16*F18-15018.5-$C$5/24</f>
        <v>45360.811343665999</v>
      </c>
    </row>
    <row r="20" spans="1:21" s="16" customFormat="1" ht="12.95" customHeight="1" thickBot="1" x14ac:dyDescent="0.25">
      <c r="A20" s="30" t="s">
        <v>8</v>
      </c>
      <c r="B20" s="30" t="s">
        <v>9</v>
      </c>
      <c r="C20" s="30" t="s">
        <v>10</v>
      </c>
      <c r="D20" s="30" t="s">
        <v>14</v>
      </c>
      <c r="E20" s="30" t="s">
        <v>11</v>
      </c>
      <c r="F20" s="30" t="s">
        <v>12</v>
      </c>
      <c r="G20" s="30" t="s">
        <v>13</v>
      </c>
      <c r="H20" s="40" t="s">
        <v>39</v>
      </c>
      <c r="I20" s="40" t="s">
        <v>40</v>
      </c>
      <c r="J20" s="40" t="s">
        <v>41</v>
      </c>
      <c r="K20" s="40" t="s">
        <v>42</v>
      </c>
      <c r="L20" s="40" t="s">
        <v>26</v>
      </c>
      <c r="M20" s="40" t="s">
        <v>27</v>
      </c>
      <c r="N20" s="40" t="s">
        <v>28</v>
      </c>
      <c r="O20" s="40" t="s">
        <v>24</v>
      </c>
      <c r="P20" s="41" t="s">
        <v>23</v>
      </c>
      <c r="Q20" s="30" t="s">
        <v>16</v>
      </c>
      <c r="U20" s="42" t="s">
        <v>35</v>
      </c>
    </row>
    <row r="21" spans="1:21" s="16" customFormat="1" ht="12.95" customHeight="1" x14ac:dyDescent="0.2">
      <c r="A21" s="16" t="s">
        <v>53</v>
      </c>
      <c r="C21" s="25">
        <v>53348.719000000041</v>
      </c>
      <c r="D21" s="25" t="s">
        <v>15</v>
      </c>
      <c r="E21" s="16">
        <f>+(C21-C$7)/C$8</f>
        <v>0</v>
      </c>
      <c r="F21" s="16">
        <f>ROUND(2*E21,0)/2</f>
        <v>0</v>
      </c>
      <c r="G21" s="16">
        <f>+C21-(C$7+F21*C$8)</f>
        <v>0</v>
      </c>
      <c r="I21" s="16">
        <f>+G21</f>
        <v>0</v>
      </c>
      <c r="O21" s="16">
        <f ca="1">+C$11+C$12*$F21</f>
        <v>-1.0655035101110932E-2</v>
      </c>
      <c r="Q21" s="43">
        <f>+C21-15018.5</f>
        <v>38330.219000000041</v>
      </c>
    </row>
    <row r="22" spans="1:21" s="16" customFormat="1" ht="12.95" customHeight="1" x14ac:dyDescent="0.2">
      <c r="A22" s="11" t="s">
        <v>54</v>
      </c>
      <c r="B22" s="12" t="s">
        <v>55</v>
      </c>
      <c r="C22" s="11">
        <v>55518.858999999997</v>
      </c>
      <c r="D22" s="11">
        <v>1E-4</v>
      </c>
      <c r="E22" s="16">
        <f>+(C22-C$7)/C$8</f>
        <v>7060.5115124460517</v>
      </c>
      <c r="F22" s="16">
        <f>ROUND(2*E22,0)/2</f>
        <v>7060.5</v>
      </c>
      <c r="G22" s="16">
        <f>+C22-(C$7+F22*C$8)</f>
        <v>3.5384999573579989E-3</v>
      </c>
      <c r="K22" s="16">
        <f>+G22</f>
        <v>3.5384999573579989E-3</v>
      </c>
      <c r="O22" s="16">
        <f ca="1">+C$11+C$12*$F22</f>
        <v>3.8372775051991916E-3</v>
      </c>
      <c r="Q22" s="43">
        <f>+C22-15018.5</f>
        <v>40500.358999999997</v>
      </c>
    </row>
    <row r="23" spans="1:21" s="16" customFormat="1" ht="12.95" customHeight="1" x14ac:dyDescent="0.2">
      <c r="A23" s="44" t="s">
        <v>56</v>
      </c>
      <c r="B23" s="12" t="s">
        <v>55</v>
      </c>
      <c r="C23" s="11">
        <v>56309.709799999997</v>
      </c>
      <c r="D23" s="11">
        <v>2.0000000000000001E-4</v>
      </c>
      <c r="E23" s="16">
        <f>+(C23-C$7)/C$8</f>
        <v>9633.5303858953612</v>
      </c>
      <c r="F23" s="16">
        <f>ROUND(2*E23,0)/2</f>
        <v>9633.5</v>
      </c>
      <c r="G23" s="16">
        <f>+C23-(C$7+F23*C$8)</f>
        <v>9.3394999566953629E-3</v>
      </c>
      <c r="K23" s="16">
        <f>+G23</f>
        <v>9.3394999566953629E-3</v>
      </c>
      <c r="O23" s="16">
        <f ca="1">+C$11+C$12*$F23</f>
        <v>9.1185919073004523E-3</v>
      </c>
      <c r="Q23" s="43">
        <f>+C23-15018.5</f>
        <v>41291.209799999997</v>
      </c>
    </row>
    <row r="24" spans="1:21" s="16" customFormat="1" ht="12.95" customHeight="1" x14ac:dyDescent="0.2">
      <c r="A24" s="45" t="s">
        <v>0</v>
      </c>
      <c r="B24" s="46" t="s">
        <v>1</v>
      </c>
      <c r="C24" s="45">
        <v>58442.977299999911</v>
      </c>
      <c r="D24" s="45" t="s">
        <v>15</v>
      </c>
      <c r="E24" s="16">
        <f>+(C24-C$7)/C$8</f>
        <v>16574.077881852631</v>
      </c>
      <c r="F24" s="16">
        <f>ROUND(2*E24,0)/2</f>
        <v>16574</v>
      </c>
      <c r="G24" s="16">
        <f>+C24-(C$7+F24*C$8)</f>
        <v>2.3937999867484905E-2</v>
      </c>
      <c r="K24" s="16">
        <f>+G24</f>
        <v>2.3937999867484905E-2</v>
      </c>
      <c r="O24" s="16">
        <f ca="1">+C$11+C$12*$F24</f>
        <v>2.336459369812198E-2</v>
      </c>
      <c r="Q24" s="43">
        <f>+C24-15018.5</f>
        <v>43424.477299999911</v>
      </c>
    </row>
    <row r="25" spans="1:21" s="16" customFormat="1" ht="12.95" customHeight="1" x14ac:dyDescent="0.2">
      <c r="A25" s="13" t="s">
        <v>57</v>
      </c>
      <c r="B25" s="14" t="s">
        <v>1</v>
      </c>
      <c r="C25" s="15">
        <v>59255.034700000193</v>
      </c>
      <c r="D25" s="13" t="s">
        <v>58</v>
      </c>
      <c r="E25" s="16">
        <f>+(C25-C$7)/C$8</f>
        <v>19216.092047514347</v>
      </c>
      <c r="F25" s="16">
        <f>ROUND(2*E25,0)/2</f>
        <v>19216</v>
      </c>
      <c r="G25" s="16">
        <f>+C25-(C$7+F25*C$8)</f>
        <v>2.8292000148212537E-2</v>
      </c>
      <c r="K25" s="16">
        <f>+G25</f>
        <v>2.8292000148212537E-2</v>
      </c>
      <c r="O25" s="16">
        <f ca="1">+C$11+C$12*$F25</f>
        <v>2.8787536819129184E-2</v>
      </c>
      <c r="Q25" s="43">
        <f>+C25-15018.5</f>
        <v>44236.534700000193</v>
      </c>
    </row>
    <row r="26" spans="1:21" s="16" customFormat="1" ht="12.95" customHeight="1" x14ac:dyDescent="0.2">
      <c r="C26" s="25"/>
      <c r="D26" s="25"/>
      <c r="Q26" s="43"/>
    </row>
    <row r="27" spans="1:21" s="16" customFormat="1" ht="12.95" customHeight="1" x14ac:dyDescent="0.2">
      <c r="C27" s="25"/>
      <c r="D27" s="25"/>
      <c r="Q27" s="43"/>
    </row>
    <row r="28" spans="1:21" x14ac:dyDescent="0.2">
      <c r="C28" s="2"/>
      <c r="D28" s="2"/>
      <c r="Q28" s="1"/>
    </row>
    <row r="29" spans="1:21" x14ac:dyDescent="0.2">
      <c r="C29" s="2"/>
      <c r="D29" s="2"/>
      <c r="Q29" s="1"/>
    </row>
    <row r="30" spans="1:21" x14ac:dyDescent="0.2">
      <c r="C30" s="2"/>
      <c r="D30" s="2"/>
      <c r="Q30" s="1"/>
    </row>
    <row r="31" spans="1:21" x14ac:dyDescent="0.2">
      <c r="C31" s="2"/>
      <c r="D31" s="2"/>
      <c r="Q31" s="1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hyperlinks>
    <hyperlink ref="H62639" r:id="rId1" display="http://vsolj.cetus-net.org/bulletin.html" xr:uid="{00000000-0004-0000-0000-000000000000}"/>
    <hyperlink ref="H62632" r:id="rId2" display="https://www.aavso.org/ejaavso" xr:uid="{00000000-0004-0000-0000-000001000000}"/>
    <hyperlink ref="I62639" r:id="rId3" display="http://vsolj.cetus-net.org/bulletin.html" xr:uid="{00000000-0004-0000-0000-000002000000}"/>
    <hyperlink ref="AQ56290" r:id="rId4" display="http://cdsbib.u-strasbg.fr/cgi-bin/cdsbib?1990RMxAA..21..381G" xr:uid="{00000000-0004-0000-0000-000003000000}"/>
    <hyperlink ref="H62636" r:id="rId5" display="https://www.aavso.org/ejaavso" xr:uid="{00000000-0004-0000-0000-000004000000}"/>
    <hyperlink ref="AP3654" r:id="rId6" display="http://cdsbib.u-strasbg.fr/cgi-bin/cdsbib?1990RMxAA..21..381G" xr:uid="{00000000-0004-0000-0000-000005000000}"/>
    <hyperlink ref="AP3657" r:id="rId7" display="http://cdsbib.u-strasbg.fr/cgi-bin/cdsbib?1990RMxAA..21..381G" xr:uid="{00000000-0004-0000-0000-000006000000}"/>
    <hyperlink ref="AP3655" r:id="rId8" display="http://cdsbib.u-strasbg.fr/cgi-bin/cdsbib?1990RMxAA..21..381G" xr:uid="{00000000-0004-0000-0000-000007000000}"/>
    <hyperlink ref="AP3639" r:id="rId9" display="http://cdsbib.u-strasbg.fr/cgi-bin/cdsbib?1990RMxAA..21..381G" xr:uid="{00000000-0004-0000-0000-000008000000}"/>
    <hyperlink ref="AQ3868" r:id="rId10" display="http://cdsbib.u-strasbg.fr/cgi-bin/cdsbib?1990RMxAA..21..381G" xr:uid="{00000000-0004-0000-0000-000009000000}"/>
    <hyperlink ref="AQ3872" r:id="rId11" display="http://cdsbib.u-strasbg.fr/cgi-bin/cdsbib?1990RMxAA..21..381G" xr:uid="{00000000-0004-0000-0000-00000A000000}"/>
    <hyperlink ref="AQ63552" r:id="rId12" display="http://cdsbib.u-strasbg.fr/cgi-bin/cdsbib?1990RMxAA..21..381G" xr:uid="{00000000-0004-0000-0000-00000B000000}"/>
    <hyperlink ref="I760" r:id="rId13" display="http://vsolj.cetus-net.org/bulletin.html" xr:uid="{00000000-0004-0000-0000-00000C000000}"/>
    <hyperlink ref="H760" r:id="rId14" display="http://vsolj.cetus-net.org/bulletin.html" xr:uid="{00000000-0004-0000-0000-00000D000000}"/>
    <hyperlink ref="AQ64213" r:id="rId15" display="http://cdsbib.u-strasbg.fr/cgi-bin/cdsbib?1990RMxAA..21..381G" xr:uid="{00000000-0004-0000-0000-00000E000000}"/>
    <hyperlink ref="AQ64212" r:id="rId16" display="http://cdsbib.u-strasbg.fr/cgi-bin/cdsbib?1990RMxAA..21..381G" xr:uid="{00000000-0004-0000-0000-00000F000000}"/>
    <hyperlink ref="AP1930" r:id="rId17" display="http://cdsbib.u-strasbg.fr/cgi-bin/cdsbib?1990RMxAA..21..381G" xr:uid="{00000000-0004-0000-0000-000010000000}"/>
    <hyperlink ref="AP1948" r:id="rId18" display="http://cdsbib.u-strasbg.fr/cgi-bin/cdsbib?1990RMxAA..21..381G" xr:uid="{00000000-0004-0000-0000-000011000000}"/>
    <hyperlink ref="AP1949" r:id="rId19" display="http://cdsbib.u-strasbg.fr/cgi-bin/cdsbib?1990RMxAA..21..381G" xr:uid="{00000000-0004-0000-0000-000012000000}"/>
    <hyperlink ref="AP194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2024-03-09T01:03:26Z</dcterms:modified>
</cp:coreProperties>
</file>