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8838133-C8A6-4246-A45F-A045ADB9EA9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/>
  <c r="G35" i="1"/>
  <c r="J35" i="1"/>
  <c r="Q35" i="1"/>
  <c r="Q33" i="1"/>
  <c r="E33" i="1"/>
  <c r="F33" i="1"/>
  <c r="R33" i="1"/>
  <c r="E22" i="1"/>
  <c r="F22" i="1"/>
  <c r="G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J26" i="1"/>
  <c r="E27" i="1"/>
  <c r="F27" i="1"/>
  <c r="G27" i="1"/>
  <c r="E28" i="1"/>
  <c r="F28" i="1"/>
  <c r="G28" i="1"/>
  <c r="J28" i="1"/>
  <c r="E29" i="1"/>
  <c r="F29" i="1"/>
  <c r="G29" i="1"/>
  <c r="J29" i="1"/>
  <c r="E30" i="1"/>
  <c r="F30" i="1"/>
  <c r="G30" i="1"/>
  <c r="J30" i="1"/>
  <c r="E31" i="1"/>
  <c r="F31" i="1"/>
  <c r="G31" i="1"/>
  <c r="J31" i="1"/>
  <c r="E32" i="1"/>
  <c r="F32" i="1"/>
  <c r="G32" i="1"/>
  <c r="J32" i="1"/>
  <c r="E34" i="1"/>
  <c r="F34" i="1"/>
  <c r="G34" i="1"/>
  <c r="J34" i="1"/>
  <c r="F11" i="1"/>
  <c r="Q34" i="1"/>
  <c r="Q23" i="1"/>
  <c r="Q32" i="1"/>
  <c r="Q29" i="1"/>
  <c r="Q25" i="1"/>
  <c r="Q28" i="1"/>
  <c r="Q26" i="1"/>
  <c r="J27" i="1"/>
  <c r="Q27" i="1"/>
  <c r="Q30" i="1"/>
  <c r="Q31" i="1"/>
  <c r="G11" i="1"/>
  <c r="E21" i="1"/>
  <c r="F21" i="1"/>
  <c r="G21" i="1"/>
  <c r="H21" i="1"/>
  <c r="E14" i="1"/>
  <c r="C17" i="1"/>
  <c r="Q24" i="1"/>
  <c r="J22" i="1"/>
  <c r="Q22" i="1"/>
  <c r="R24" i="1"/>
  <c r="Q21" i="1"/>
  <c r="C12" i="1"/>
  <c r="C16" i="1" l="1"/>
  <c r="D18" i="1" s="1"/>
  <c r="E15" i="1"/>
  <c r="C11" i="1"/>
  <c r="O24" i="1" l="1"/>
  <c r="O32" i="1"/>
  <c r="O23" i="1"/>
  <c r="O28" i="1"/>
  <c r="O27" i="1"/>
  <c r="O33" i="1"/>
  <c r="O21" i="1"/>
  <c r="O34" i="1"/>
  <c r="C15" i="1"/>
  <c r="O26" i="1"/>
  <c r="O35" i="1"/>
  <c r="O31" i="1"/>
  <c r="O30" i="1"/>
  <c r="O29" i="1"/>
  <c r="O22" i="1"/>
  <c r="O25" i="1"/>
  <c r="C18" i="1" l="1"/>
  <c r="E16" i="1"/>
  <c r="E17" i="1" s="1"/>
</calcChain>
</file>

<file path=xl/sharedStrings.xml><?xml version="1.0" encoding="utf-8"?>
<sst xmlns="http://schemas.openxmlformats.org/spreadsheetml/2006/main" count="76" uniqueCount="56">
  <si>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</si>
  <si>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</si>
  <si>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</si>
  <si>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</si>
  <si>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</si>
  <si>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</si>
  <si>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</si>
  <si>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</si>
  <si>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</si>
  <si>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</si>
  <si>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</si>
  <si>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</si>
  <si>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</si>
  <si>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</si>
  <si>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</si>
  <si>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</si>
  <si>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</si>
  <si>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</si>
  <si>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</si>
  <si>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</si>
  <si>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</si>
  <si>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</si>
  <si>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</si>
  <si>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</si>
  <si>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</si>
  <si>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</si>
  <si>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</si>
  <si>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</si>
  <si>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</si>
  <si>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</si>
  <si>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</si>
  <si>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</si>
  <si>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</si>
  <si>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</si>
  <si>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</si>
  <si>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VW Tri / GSC 2312-0206</t>
  </si>
  <si>
    <t>not avail.</t>
  </si>
  <si>
    <t>J.M. Kreiner, 2004, Acta Astronomica, vol. 54, pp 207-210.</t>
  </si>
  <si>
    <t>Kreiner</t>
  </si>
  <si>
    <t>IBVS 5920</t>
  </si>
  <si>
    <t>I</t>
  </si>
  <si>
    <t>OEJV 0094</t>
  </si>
  <si>
    <t xml:space="preserve">EW/KW     </t>
  </si>
  <si>
    <t>Add cycle</t>
  </si>
  <si>
    <t>Old Cycle</t>
  </si>
  <si>
    <t>IBVS 5960</t>
  </si>
  <si>
    <t>II</t>
  </si>
  <si>
    <t>OEJV 0137</t>
  </si>
  <si>
    <t>IBVS 6011</t>
  </si>
  <si>
    <t>IBVS 6042</t>
  </si>
  <si>
    <t>OEJV 0160</t>
  </si>
  <si>
    <t>BAD?</t>
  </si>
  <si>
    <t>IBVS 6157</t>
  </si>
  <si>
    <t>PE?</t>
  </si>
  <si>
    <t>CCD</t>
  </si>
  <si>
    <t>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</si>
</sst>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VW Tri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1.6000000000000001E-3</c:v>
                  </c:pt>
                  <c:pt idx="6">
                    <c:v>1.6000000000000001E-3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5.9999999999999995E-4</c:v>
                  </c:pt>
                  <c:pt idx="13">
                    <c:v>5.0000000000000001E-4</c:v>
                  </c:pt>
                  <c:pt idx="14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1.6000000000000001E-3</c:v>
                  </c:pt>
                  <c:pt idx="6">
                    <c:v>1.6000000000000001E-3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5.9999999999999995E-4</c:v>
                  </c:pt>
                  <c:pt idx="13">
                    <c:v>5.0000000000000001E-4</c:v>
                  </c:pt>
                  <c:pt idx="1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7422</c:v>
                </c:pt>
                <c:pt idx="2">
                  <c:v>7422</c:v>
                </c:pt>
                <c:pt idx="3">
                  <c:v>8708.5</c:v>
                </c:pt>
                <c:pt idx="4">
                  <c:v>8708.5</c:v>
                </c:pt>
                <c:pt idx="5">
                  <c:v>9975</c:v>
                </c:pt>
                <c:pt idx="6">
                  <c:v>9975.5</c:v>
                </c:pt>
                <c:pt idx="7">
                  <c:v>10146.5</c:v>
                </c:pt>
                <c:pt idx="8">
                  <c:v>10146.5</c:v>
                </c:pt>
                <c:pt idx="9">
                  <c:v>10342.5</c:v>
                </c:pt>
                <c:pt idx="10">
                  <c:v>10343</c:v>
                </c:pt>
                <c:pt idx="11">
                  <c:v>11178</c:v>
                </c:pt>
                <c:pt idx="12">
                  <c:v>11307</c:v>
                </c:pt>
                <c:pt idx="13">
                  <c:v>12399</c:v>
                </c:pt>
                <c:pt idx="14">
                  <c:v>15014.5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F0-40F0-93AE-CD58D101846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1.6000000000000001E-3</c:v>
                  </c:pt>
                  <c:pt idx="6">
                    <c:v>1.6000000000000001E-3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5.9999999999999995E-4</c:v>
                  </c:pt>
                  <c:pt idx="13">
                    <c:v>5.0000000000000001E-4</c:v>
                  </c:pt>
                  <c:pt idx="1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1.6000000000000001E-3</c:v>
                  </c:pt>
                  <c:pt idx="6">
                    <c:v>1.6000000000000001E-3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5.9999999999999995E-4</c:v>
                  </c:pt>
                  <c:pt idx="13">
                    <c:v>5.0000000000000001E-4</c:v>
                  </c:pt>
                  <c:pt idx="1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7422</c:v>
                </c:pt>
                <c:pt idx="2">
                  <c:v>7422</c:v>
                </c:pt>
                <c:pt idx="3">
                  <c:v>8708.5</c:v>
                </c:pt>
                <c:pt idx="4">
                  <c:v>8708.5</c:v>
                </c:pt>
                <c:pt idx="5">
                  <c:v>9975</c:v>
                </c:pt>
                <c:pt idx="6">
                  <c:v>9975.5</c:v>
                </c:pt>
                <c:pt idx="7">
                  <c:v>10146.5</c:v>
                </c:pt>
                <c:pt idx="8">
                  <c:v>10146.5</c:v>
                </c:pt>
                <c:pt idx="9">
                  <c:v>10342.5</c:v>
                </c:pt>
                <c:pt idx="10">
                  <c:v>10343</c:v>
                </c:pt>
                <c:pt idx="11">
                  <c:v>11178</c:v>
                </c:pt>
                <c:pt idx="12">
                  <c:v>11307</c:v>
                </c:pt>
                <c:pt idx="13">
                  <c:v>12399</c:v>
                </c:pt>
                <c:pt idx="14">
                  <c:v>15014.5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F0-40F0-93AE-CD58D101846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1.6000000000000001E-3</c:v>
                  </c:pt>
                  <c:pt idx="6">
                    <c:v>1.6000000000000001E-3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5.9999999999999995E-4</c:v>
                  </c:pt>
                  <c:pt idx="13">
                    <c:v>5.0000000000000001E-4</c:v>
                  </c:pt>
                  <c:pt idx="1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1.6000000000000001E-3</c:v>
                  </c:pt>
                  <c:pt idx="6">
                    <c:v>1.6000000000000001E-3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5.9999999999999995E-4</c:v>
                  </c:pt>
                  <c:pt idx="13">
                    <c:v>5.0000000000000001E-4</c:v>
                  </c:pt>
                  <c:pt idx="1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7422</c:v>
                </c:pt>
                <c:pt idx="2">
                  <c:v>7422</c:v>
                </c:pt>
                <c:pt idx="3">
                  <c:v>8708.5</c:v>
                </c:pt>
                <c:pt idx="4">
                  <c:v>8708.5</c:v>
                </c:pt>
                <c:pt idx="5">
                  <c:v>9975</c:v>
                </c:pt>
                <c:pt idx="6">
                  <c:v>9975.5</c:v>
                </c:pt>
                <c:pt idx="7">
                  <c:v>10146.5</c:v>
                </c:pt>
                <c:pt idx="8">
                  <c:v>10146.5</c:v>
                </c:pt>
                <c:pt idx="9">
                  <c:v>10342.5</c:v>
                </c:pt>
                <c:pt idx="10">
                  <c:v>10343</c:v>
                </c:pt>
                <c:pt idx="11">
                  <c:v>11178</c:v>
                </c:pt>
                <c:pt idx="12">
                  <c:v>11307</c:v>
                </c:pt>
                <c:pt idx="13">
                  <c:v>12399</c:v>
                </c:pt>
                <c:pt idx="14">
                  <c:v>15014.5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-5.8349999962956645E-3</c:v>
                </c:pt>
                <c:pt idx="2">
                  <c:v>-5.8349999962956645E-3</c:v>
                </c:pt>
                <c:pt idx="3">
                  <c:v>-2.9812499997206032E-3</c:v>
                </c:pt>
                <c:pt idx="4">
                  <c:v>-2.9812499997206032E-3</c:v>
                </c:pt>
                <c:pt idx="5">
                  <c:v>-4.727499996079132E-3</c:v>
                </c:pt>
                <c:pt idx="6">
                  <c:v>-4.1187499955412932E-3</c:v>
                </c:pt>
                <c:pt idx="7">
                  <c:v>-4.7562499967170879E-3</c:v>
                </c:pt>
                <c:pt idx="8">
                  <c:v>-4.7562499967170879E-3</c:v>
                </c:pt>
                <c:pt idx="9">
                  <c:v>-4.4362499975250103E-3</c:v>
                </c:pt>
                <c:pt idx="10">
                  <c:v>-4.6674999975948595E-3</c:v>
                </c:pt>
                <c:pt idx="11">
                  <c:v>-1.2249999999767169E-3</c:v>
                </c:pt>
                <c:pt idx="13">
                  <c:v>-1.5374999929917976E-3</c:v>
                </c:pt>
                <c:pt idx="14">
                  <c:v>-4.0624999382998794E-4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F0-40F0-93AE-CD58D101846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1.6000000000000001E-3</c:v>
                  </c:pt>
                  <c:pt idx="6">
                    <c:v>1.6000000000000001E-3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5.9999999999999995E-4</c:v>
                  </c:pt>
                  <c:pt idx="13">
                    <c:v>5.0000000000000001E-4</c:v>
                  </c:pt>
                  <c:pt idx="1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1.6000000000000001E-3</c:v>
                  </c:pt>
                  <c:pt idx="6">
                    <c:v>1.6000000000000001E-3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5.9999999999999995E-4</c:v>
                  </c:pt>
                  <c:pt idx="13">
                    <c:v>5.0000000000000001E-4</c:v>
                  </c:pt>
                  <c:pt idx="1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7422</c:v>
                </c:pt>
                <c:pt idx="2">
                  <c:v>7422</c:v>
                </c:pt>
                <c:pt idx="3">
                  <c:v>8708.5</c:v>
                </c:pt>
                <c:pt idx="4">
                  <c:v>8708.5</c:v>
                </c:pt>
                <c:pt idx="5">
                  <c:v>9975</c:v>
                </c:pt>
                <c:pt idx="6">
                  <c:v>9975.5</c:v>
                </c:pt>
                <c:pt idx="7">
                  <c:v>10146.5</c:v>
                </c:pt>
                <c:pt idx="8">
                  <c:v>10146.5</c:v>
                </c:pt>
                <c:pt idx="9">
                  <c:v>10342.5</c:v>
                </c:pt>
                <c:pt idx="10">
                  <c:v>10343</c:v>
                </c:pt>
                <c:pt idx="11">
                  <c:v>11178</c:v>
                </c:pt>
                <c:pt idx="12">
                  <c:v>11307</c:v>
                </c:pt>
                <c:pt idx="13">
                  <c:v>12399</c:v>
                </c:pt>
                <c:pt idx="14">
                  <c:v>15014.5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F0-40F0-93AE-CD58D101846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1.6000000000000001E-3</c:v>
                  </c:pt>
                  <c:pt idx="6">
                    <c:v>1.6000000000000001E-3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5.9999999999999995E-4</c:v>
                  </c:pt>
                  <c:pt idx="13">
                    <c:v>5.0000000000000001E-4</c:v>
                  </c:pt>
                  <c:pt idx="1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1.6000000000000001E-3</c:v>
                  </c:pt>
                  <c:pt idx="6">
                    <c:v>1.6000000000000001E-3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5.9999999999999995E-4</c:v>
                  </c:pt>
                  <c:pt idx="13">
                    <c:v>5.0000000000000001E-4</c:v>
                  </c:pt>
                  <c:pt idx="1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7422</c:v>
                </c:pt>
                <c:pt idx="2">
                  <c:v>7422</c:v>
                </c:pt>
                <c:pt idx="3">
                  <c:v>8708.5</c:v>
                </c:pt>
                <c:pt idx="4">
                  <c:v>8708.5</c:v>
                </c:pt>
                <c:pt idx="5">
                  <c:v>9975</c:v>
                </c:pt>
                <c:pt idx="6">
                  <c:v>9975.5</c:v>
                </c:pt>
                <c:pt idx="7">
                  <c:v>10146.5</c:v>
                </c:pt>
                <c:pt idx="8">
                  <c:v>10146.5</c:v>
                </c:pt>
                <c:pt idx="9">
                  <c:v>10342.5</c:v>
                </c:pt>
                <c:pt idx="10">
                  <c:v>10343</c:v>
                </c:pt>
                <c:pt idx="11">
                  <c:v>11178</c:v>
                </c:pt>
                <c:pt idx="12">
                  <c:v>11307</c:v>
                </c:pt>
                <c:pt idx="13">
                  <c:v>12399</c:v>
                </c:pt>
                <c:pt idx="14">
                  <c:v>15014.5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F0-40F0-93AE-CD58D101846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1.6000000000000001E-3</c:v>
                  </c:pt>
                  <c:pt idx="6">
                    <c:v>1.6000000000000001E-3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5.9999999999999995E-4</c:v>
                  </c:pt>
                  <c:pt idx="13">
                    <c:v>5.0000000000000001E-4</c:v>
                  </c:pt>
                  <c:pt idx="1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1.6000000000000001E-3</c:v>
                  </c:pt>
                  <c:pt idx="6">
                    <c:v>1.6000000000000001E-3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5.9999999999999995E-4</c:v>
                  </c:pt>
                  <c:pt idx="13">
                    <c:v>5.0000000000000001E-4</c:v>
                  </c:pt>
                  <c:pt idx="1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7422</c:v>
                </c:pt>
                <c:pt idx="2">
                  <c:v>7422</c:v>
                </c:pt>
                <c:pt idx="3">
                  <c:v>8708.5</c:v>
                </c:pt>
                <c:pt idx="4">
                  <c:v>8708.5</c:v>
                </c:pt>
                <c:pt idx="5">
                  <c:v>9975</c:v>
                </c:pt>
                <c:pt idx="6">
                  <c:v>9975.5</c:v>
                </c:pt>
                <c:pt idx="7">
                  <c:v>10146.5</c:v>
                </c:pt>
                <c:pt idx="8">
                  <c:v>10146.5</c:v>
                </c:pt>
                <c:pt idx="9">
                  <c:v>10342.5</c:v>
                </c:pt>
                <c:pt idx="10">
                  <c:v>10343</c:v>
                </c:pt>
                <c:pt idx="11">
                  <c:v>11178</c:v>
                </c:pt>
                <c:pt idx="12">
                  <c:v>11307</c:v>
                </c:pt>
                <c:pt idx="13">
                  <c:v>12399</c:v>
                </c:pt>
                <c:pt idx="14">
                  <c:v>15014.5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F0-40F0-93AE-CD58D101846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1.6000000000000001E-3</c:v>
                  </c:pt>
                  <c:pt idx="6">
                    <c:v>1.6000000000000001E-3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5.9999999999999995E-4</c:v>
                  </c:pt>
                  <c:pt idx="13">
                    <c:v>5.0000000000000001E-4</c:v>
                  </c:pt>
                  <c:pt idx="1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1.6000000000000001E-3</c:v>
                  </c:pt>
                  <c:pt idx="6">
                    <c:v>1.6000000000000001E-3</c:v>
                  </c:pt>
                  <c:pt idx="7">
                    <c:v>5.0000000000000001E-4</c:v>
                  </c:pt>
                  <c:pt idx="8">
                    <c:v>5.0000000000000001E-4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5.9999999999999995E-4</c:v>
                  </c:pt>
                  <c:pt idx="13">
                    <c:v>5.0000000000000001E-4</c:v>
                  </c:pt>
                  <c:pt idx="1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7422</c:v>
                </c:pt>
                <c:pt idx="2">
                  <c:v>7422</c:v>
                </c:pt>
                <c:pt idx="3">
                  <c:v>8708.5</c:v>
                </c:pt>
                <c:pt idx="4">
                  <c:v>8708.5</c:v>
                </c:pt>
                <c:pt idx="5">
                  <c:v>9975</c:v>
                </c:pt>
                <c:pt idx="6">
                  <c:v>9975.5</c:v>
                </c:pt>
                <c:pt idx="7">
                  <c:v>10146.5</c:v>
                </c:pt>
                <c:pt idx="8">
                  <c:v>10146.5</c:v>
                </c:pt>
                <c:pt idx="9">
                  <c:v>10342.5</c:v>
                </c:pt>
                <c:pt idx="10">
                  <c:v>10343</c:v>
                </c:pt>
                <c:pt idx="11">
                  <c:v>11178</c:v>
                </c:pt>
                <c:pt idx="12">
                  <c:v>11307</c:v>
                </c:pt>
                <c:pt idx="13">
                  <c:v>12399</c:v>
                </c:pt>
                <c:pt idx="14">
                  <c:v>15014.5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F0-40F0-93AE-CD58D101846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7422</c:v>
                </c:pt>
                <c:pt idx="2">
                  <c:v>7422</c:v>
                </c:pt>
                <c:pt idx="3">
                  <c:v>8708.5</c:v>
                </c:pt>
                <c:pt idx="4">
                  <c:v>8708.5</c:v>
                </c:pt>
                <c:pt idx="5">
                  <c:v>9975</c:v>
                </c:pt>
                <c:pt idx="6">
                  <c:v>9975.5</c:v>
                </c:pt>
                <c:pt idx="7">
                  <c:v>10146.5</c:v>
                </c:pt>
                <c:pt idx="8">
                  <c:v>10146.5</c:v>
                </c:pt>
                <c:pt idx="9">
                  <c:v>10342.5</c:v>
                </c:pt>
                <c:pt idx="10">
                  <c:v>10343</c:v>
                </c:pt>
                <c:pt idx="11">
                  <c:v>11178</c:v>
                </c:pt>
                <c:pt idx="12">
                  <c:v>11307</c:v>
                </c:pt>
                <c:pt idx="13">
                  <c:v>12399</c:v>
                </c:pt>
                <c:pt idx="14">
                  <c:v>15014.5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-1.0533201544163359E-2</c:v>
                </c:pt>
                <c:pt idx="1">
                  <c:v>-5.5393827456642758E-3</c:v>
                </c:pt>
                <c:pt idx="2">
                  <c:v>-5.5393827456642758E-3</c:v>
                </c:pt>
                <c:pt idx="3">
                  <c:v>-4.673774030456909E-3</c:v>
                </c:pt>
                <c:pt idx="4">
                  <c:v>-4.673774030456909E-3</c:v>
                </c:pt>
                <c:pt idx="5">
                  <c:v>-3.8216221161077998E-3</c:v>
                </c:pt>
                <c:pt idx="6">
                  <c:v>-3.8212856960863437E-3</c:v>
                </c:pt>
                <c:pt idx="7">
                  <c:v>-3.7062300487482481E-3</c:v>
                </c:pt>
                <c:pt idx="8">
                  <c:v>-3.7062300487482481E-3</c:v>
                </c:pt>
                <c:pt idx="9">
                  <c:v>-3.5743534003373325E-3</c:v>
                </c:pt>
                <c:pt idx="10">
                  <c:v>-3.5740169803158755E-3</c:v>
                </c:pt>
                <c:pt idx="11">
                  <c:v>-3.0121955444836557E-3</c:v>
                </c:pt>
                <c:pt idx="12">
                  <c:v>-2.9253991789478994E-3</c:v>
                </c:pt>
                <c:pt idx="13">
                  <c:v>-2.1906578520870801E-3</c:v>
                </c:pt>
                <c:pt idx="14">
                  <c:v>-4.308447198485537E-4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F0-40F0-93AE-CD58D101846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7422</c:v>
                </c:pt>
                <c:pt idx="2">
                  <c:v>7422</c:v>
                </c:pt>
                <c:pt idx="3">
                  <c:v>8708.5</c:v>
                </c:pt>
                <c:pt idx="4">
                  <c:v>8708.5</c:v>
                </c:pt>
                <c:pt idx="5">
                  <c:v>9975</c:v>
                </c:pt>
                <c:pt idx="6">
                  <c:v>9975.5</c:v>
                </c:pt>
                <c:pt idx="7">
                  <c:v>10146.5</c:v>
                </c:pt>
                <c:pt idx="8">
                  <c:v>10146.5</c:v>
                </c:pt>
                <c:pt idx="9">
                  <c:v>10342.5</c:v>
                </c:pt>
                <c:pt idx="10">
                  <c:v>10343</c:v>
                </c:pt>
                <c:pt idx="11">
                  <c:v>11178</c:v>
                </c:pt>
                <c:pt idx="12">
                  <c:v>11307</c:v>
                </c:pt>
                <c:pt idx="13">
                  <c:v>12399</c:v>
                </c:pt>
                <c:pt idx="14">
                  <c:v>15014.5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3">
                  <c:v>0</c:v>
                </c:pt>
                <c:pt idx="12">
                  <c:v>-2.1587499992165249E-2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8F0-40F0-93AE-CD58D1018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235920"/>
        <c:axId val="1"/>
      </c:scatterChart>
      <c:valAx>
        <c:axId val="611235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1235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42857142857143"/>
          <c:y val="0.92375366568914952"/>
          <c:w val="0.8045112781954886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6AC5F1F-6819-E568-9001-4DACA6381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16" customFormat="1" ht="20.25" x14ac:dyDescent="0.2">
      <c r="A1" s="44" t="s">
        <v>35</v>
      </c>
    </row>
    <row r="2" spans="1:7" s="16" customFormat="1" ht="12.95" customHeight="1" x14ac:dyDescent="0.2">
      <c r="A2" s="16" t="s">
        <v>23</v>
      </c>
      <c r="B2" s="3" t="s">
        <v>42</v>
      </c>
      <c r="C2" s="17"/>
      <c r="D2" s="17"/>
    </row>
    <row r="3" spans="1:7" s="16" customFormat="1" ht="12.95" customHeight="1" thickBot="1" x14ac:dyDescent="0.25"/>
    <row r="4" spans="1:7" s="16" customFormat="1" ht="12.95" customHeight="1" thickTop="1" thickBot="1" x14ac:dyDescent="0.25">
      <c r="A4" s="18" t="s">
        <v>0</v>
      </c>
      <c r="C4" s="19" t="s">
        <v>36</v>
      </c>
      <c r="D4" s="20" t="s">
        <v>36</v>
      </c>
    </row>
    <row r="5" spans="1:7" s="16" customFormat="1" ht="12.95" customHeight="1" x14ac:dyDescent="0.2"/>
    <row r="6" spans="1:7" s="16" customFormat="1" ht="12.95" customHeight="1" x14ac:dyDescent="0.2">
      <c r="A6" s="18" t="s">
        <v>1</v>
      </c>
    </row>
    <row r="7" spans="1:7" s="16" customFormat="1" ht="12.95" customHeight="1" x14ac:dyDescent="0.2">
      <c r="A7" s="16" t="s">
        <v>2</v>
      </c>
      <c r="C7" s="16">
        <v>52500.256999999998</v>
      </c>
    </row>
    <row r="8" spans="1:7" s="16" customFormat="1" ht="12.95" customHeight="1" x14ac:dyDescent="0.2">
      <c r="A8" s="16" t="s">
        <v>3</v>
      </c>
      <c r="C8" s="16">
        <v>0.29886249999999998</v>
      </c>
      <c r="D8" s="21" t="s">
        <v>37</v>
      </c>
    </row>
    <row r="9" spans="1:7" s="16" customFormat="1" ht="12.95" customHeight="1" x14ac:dyDescent="0.2">
      <c r="A9" s="22" t="s">
        <v>28</v>
      </c>
      <c r="C9" s="23">
        <v>-9.5</v>
      </c>
      <c r="D9" s="16" t="s">
        <v>29</v>
      </c>
    </row>
    <row r="10" spans="1:7" s="16" customFormat="1" ht="12.95" customHeight="1" thickBot="1" x14ac:dyDescent="0.25">
      <c r="C10" s="24" t="s">
        <v>19</v>
      </c>
      <c r="D10" s="24" t="s">
        <v>20</v>
      </c>
    </row>
    <row r="11" spans="1:7" s="16" customFormat="1" ht="12.95" customHeight="1" x14ac:dyDescent="0.2">
      <c r="A11" s="16" t="s">
        <v>15</v>
      </c>
      <c r="C11" s="25">
        <f ca="1">INTERCEPT(INDIRECT($G$11):G992,INDIRECT($F$11):F992)</f>
        <v>-1.0533201544163359E-2</v>
      </c>
      <c r="D11" s="17"/>
      <c r="F11" s="26" t="str">
        <f>"F"&amp;E19</f>
        <v>F22</v>
      </c>
      <c r="G11" s="25" t="str">
        <f>"G"&amp;E19</f>
        <v>G22</v>
      </c>
    </row>
    <row r="12" spans="1:7" s="16" customFormat="1" ht="12.95" customHeight="1" x14ac:dyDescent="0.2">
      <c r="A12" s="16" t="s">
        <v>16</v>
      </c>
      <c r="C12" s="25">
        <f ca="1">SLOPE(INDIRECT($G$11):G992,INDIRECT($F$11):F992)</f>
        <v>6.7284004291283801E-7</v>
      </c>
      <c r="D12" s="17"/>
    </row>
    <row r="13" spans="1:7" s="16" customFormat="1" ht="12.95" customHeight="1" x14ac:dyDescent="0.2">
      <c r="A13" s="16" t="s">
        <v>18</v>
      </c>
      <c r="C13" s="17" t="s">
        <v>13</v>
      </c>
      <c r="D13" s="27" t="s">
        <v>43</v>
      </c>
      <c r="E13" s="23">
        <v>1</v>
      </c>
    </row>
    <row r="14" spans="1:7" s="16" customFormat="1" ht="12.95" customHeight="1" x14ac:dyDescent="0.2">
      <c r="D14" s="27" t="s">
        <v>30</v>
      </c>
      <c r="E14" s="28">
        <f ca="1">NOW()+15018.5+$C$9/24</f>
        <v>60378.668907175925</v>
      </c>
    </row>
    <row r="15" spans="1:7" s="16" customFormat="1" ht="12.95" customHeight="1" x14ac:dyDescent="0.2">
      <c r="A15" s="29" t="s">
        <v>17</v>
      </c>
      <c r="C15" s="30">
        <f ca="1">(C7+C11)+(C8+C12)*INT(MAX(F21:F3533))</f>
        <v>56987.37814381886</v>
      </c>
      <c r="D15" s="27" t="s">
        <v>44</v>
      </c>
      <c r="E15" s="28">
        <f ca="1">ROUND(2*(E14-$C$7)/$C$8,0)/2+E13</f>
        <v>26362.5</v>
      </c>
    </row>
    <row r="16" spans="1:7" s="16" customFormat="1" ht="12.95" customHeight="1" x14ac:dyDescent="0.2">
      <c r="A16" s="18" t="s">
        <v>4</v>
      </c>
      <c r="C16" s="31">
        <f ca="1">+C8+C12</f>
        <v>0.29886317284004288</v>
      </c>
      <c r="D16" s="27" t="s">
        <v>31</v>
      </c>
      <c r="E16" s="25">
        <f ca="1">ROUND(2*(E14-$C$15)/$C$16,0)/2+E13</f>
        <v>11348.5</v>
      </c>
    </row>
    <row r="17" spans="1:18" s="16" customFormat="1" ht="12.95" customHeight="1" thickBot="1" x14ac:dyDescent="0.25">
      <c r="A17" s="27" t="s">
        <v>27</v>
      </c>
      <c r="C17" s="16">
        <f>COUNT(C21:C2191)</f>
        <v>15</v>
      </c>
      <c r="D17" s="27" t="s">
        <v>32</v>
      </c>
      <c r="E17" s="32">
        <f ca="1">+$C$15+$C$16*E16-15018.5-$C$9/24</f>
        <v>45360.922694127425</v>
      </c>
    </row>
    <row r="18" spans="1:18" s="16" customFormat="1" ht="12.95" customHeight="1" thickTop="1" thickBot="1" x14ac:dyDescent="0.25">
      <c r="A18" s="18" t="s">
        <v>5</v>
      </c>
      <c r="C18" s="33">
        <f ca="1">+C15</f>
        <v>56987.37814381886</v>
      </c>
      <c r="D18" s="34">
        <f ca="1">+C16</f>
        <v>0.29886317284004288</v>
      </c>
      <c r="E18" s="35" t="s">
        <v>33</v>
      </c>
    </row>
    <row r="19" spans="1:18" s="16" customFormat="1" ht="12.95" customHeight="1" thickTop="1" x14ac:dyDescent="0.2">
      <c r="A19" s="36" t="s">
        <v>34</v>
      </c>
      <c r="E19" s="37">
        <v>22</v>
      </c>
    </row>
    <row r="20" spans="1:18" s="16" customFormat="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38" t="s">
        <v>38</v>
      </c>
      <c r="I20" s="38" t="s">
        <v>53</v>
      </c>
      <c r="J20" s="38" t="s">
        <v>54</v>
      </c>
      <c r="K20" s="38" t="s">
        <v>55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24" t="s">
        <v>14</v>
      </c>
      <c r="R20" s="40" t="s">
        <v>51</v>
      </c>
    </row>
    <row r="21" spans="1:18" s="16" customFormat="1" ht="12.95" customHeight="1" x14ac:dyDescent="0.2">
      <c r="A21" s="16" t="s">
        <v>38</v>
      </c>
      <c r="C21" s="41">
        <v>52500.256999999998</v>
      </c>
      <c r="D21" s="41" t="s">
        <v>13</v>
      </c>
      <c r="E21" s="16">
        <f t="shared" ref="E21:E34" si="0">+(C21-C$7)/C$8</f>
        <v>0</v>
      </c>
      <c r="F21" s="16">
        <f t="shared" ref="F21:F35" si="1">ROUND(2*E21,0)/2</f>
        <v>0</v>
      </c>
      <c r="G21" s="16">
        <f t="shared" ref="G21:G32" si="2">+C21-(C$7+F21*C$8)</f>
        <v>0</v>
      </c>
      <c r="H21" s="16">
        <f>+G21</f>
        <v>0</v>
      </c>
      <c r="O21" s="16">
        <f t="shared" ref="O21:O34" ca="1" si="3">+C$11+C$12*$F21</f>
        <v>-1.0533201544163359E-2</v>
      </c>
      <c r="Q21" s="42">
        <f t="shared" ref="Q21:Q34" si="4">+C21-15018.5</f>
        <v>37481.756999999998</v>
      </c>
    </row>
    <row r="22" spans="1:18" s="16" customFormat="1" ht="12.95" customHeight="1" x14ac:dyDescent="0.2">
      <c r="A22" s="4" t="s">
        <v>41</v>
      </c>
      <c r="B22" s="5" t="s">
        <v>40</v>
      </c>
      <c r="C22" s="4">
        <v>54718.408640000001</v>
      </c>
      <c r="D22" s="4">
        <v>1.4E-3</v>
      </c>
      <c r="E22" s="16">
        <f t="shared" si="0"/>
        <v>7421.9804759714043</v>
      </c>
      <c r="F22" s="16">
        <f t="shared" si="1"/>
        <v>7422</v>
      </c>
      <c r="G22" s="16">
        <f t="shared" si="2"/>
        <v>-5.8349999962956645E-3</v>
      </c>
      <c r="J22" s="16">
        <f>+G22</f>
        <v>-5.8349999962956645E-3</v>
      </c>
      <c r="O22" s="16">
        <f t="shared" ca="1" si="3"/>
        <v>-5.5393827456642758E-3</v>
      </c>
      <c r="Q22" s="42">
        <f t="shared" si="4"/>
        <v>39699.908640000001</v>
      </c>
    </row>
    <row r="23" spans="1:18" s="16" customFormat="1" ht="12.95" customHeight="1" x14ac:dyDescent="0.2">
      <c r="A23" s="12" t="s">
        <v>41</v>
      </c>
      <c r="B23" s="13" t="s">
        <v>40</v>
      </c>
      <c r="C23" s="12">
        <v>54718.408640000001</v>
      </c>
      <c r="D23" s="12">
        <v>1.4E-3</v>
      </c>
      <c r="E23" s="16">
        <f t="shared" si="0"/>
        <v>7421.9804759714043</v>
      </c>
      <c r="F23" s="16">
        <f t="shared" si="1"/>
        <v>7422</v>
      </c>
      <c r="G23" s="16">
        <f t="shared" si="2"/>
        <v>-5.8349999962956645E-3</v>
      </c>
      <c r="J23" s="16">
        <f>+G23</f>
        <v>-5.8349999962956645E-3</v>
      </c>
      <c r="O23" s="16">
        <f t="shared" ca="1" si="3"/>
        <v>-5.5393827456642758E-3</v>
      </c>
      <c r="Q23" s="42">
        <f t="shared" si="4"/>
        <v>39699.908640000001</v>
      </c>
    </row>
    <row r="24" spans="1:18" s="16" customFormat="1" ht="12.95" customHeight="1" x14ac:dyDescent="0.2">
      <c r="A24" s="4" t="s">
        <v>39</v>
      </c>
      <c r="B24" s="5" t="s">
        <v>40</v>
      </c>
      <c r="C24" s="4">
        <v>55102.898099999999</v>
      </c>
      <c r="D24" s="4">
        <v>2.9999999999999997E-4</v>
      </c>
      <c r="E24" s="16">
        <f t="shared" si="0"/>
        <v>8708.490024676903</v>
      </c>
      <c r="F24" s="16">
        <f t="shared" si="1"/>
        <v>8708.5</v>
      </c>
      <c r="G24" s="16">
        <f t="shared" si="2"/>
        <v>-2.9812499997206032E-3</v>
      </c>
      <c r="J24" s="16">
        <f>+G24</f>
        <v>-2.9812499997206032E-3</v>
      </c>
      <c r="O24" s="16">
        <f t="shared" ca="1" si="3"/>
        <v>-4.673774030456909E-3</v>
      </c>
      <c r="Q24" s="42">
        <f t="shared" si="4"/>
        <v>40084.398099999999</v>
      </c>
      <c r="R24" s="16" t="str">
        <f>IF(ABS(C24-C23)&lt;0.00001,1,"")</f>
        <v/>
      </c>
    </row>
    <row r="25" spans="1:18" s="16" customFormat="1" ht="12.95" customHeight="1" x14ac:dyDescent="0.2">
      <c r="A25" s="12" t="s">
        <v>39</v>
      </c>
      <c r="B25" s="13" t="s">
        <v>40</v>
      </c>
      <c r="C25" s="12">
        <v>55102.898099999999</v>
      </c>
      <c r="D25" s="12">
        <v>2.9999999999999997E-4</v>
      </c>
      <c r="E25" s="16">
        <f t="shared" si="0"/>
        <v>8708.490024676903</v>
      </c>
      <c r="F25" s="16">
        <f t="shared" si="1"/>
        <v>8708.5</v>
      </c>
      <c r="G25" s="16">
        <f t="shared" si="2"/>
        <v>-2.9812499997206032E-3</v>
      </c>
      <c r="J25" s="16">
        <f>+G25</f>
        <v>-2.9812499997206032E-3</v>
      </c>
      <c r="O25" s="16">
        <f t="shared" ca="1" si="3"/>
        <v>-4.673774030456909E-3</v>
      </c>
      <c r="Q25" s="42">
        <f t="shared" si="4"/>
        <v>40084.398099999999</v>
      </c>
    </row>
    <row r="26" spans="1:18" s="16" customFormat="1" ht="12.95" customHeight="1" x14ac:dyDescent="0.2">
      <c r="A26" s="43" t="s">
        <v>47</v>
      </c>
      <c r="B26" s="13" t="s">
        <v>40</v>
      </c>
      <c r="C26" s="12">
        <v>55481.405709999999</v>
      </c>
      <c r="D26" s="12">
        <v>1.6000000000000001E-3</v>
      </c>
      <c r="E26" s="16">
        <f t="shared" si="0"/>
        <v>9974.9841816889093</v>
      </c>
      <c r="F26" s="16">
        <f t="shared" si="1"/>
        <v>9975</v>
      </c>
      <c r="G26" s="16">
        <f t="shared" si="2"/>
        <v>-4.727499996079132E-3</v>
      </c>
      <c r="J26" s="16">
        <f>+G26</f>
        <v>-4.727499996079132E-3</v>
      </c>
      <c r="O26" s="16">
        <f t="shared" ca="1" si="3"/>
        <v>-3.8216221161077998E-3</v>
      </c>
      <c r="Q26" s="42">
        <f t="shared" si="4"/>
        <v>40462.905709999999</v>
      </c>
    </row>
    <row r="27" spans="1:18" x14ac:dyDescent="0.2">
      <c r="A27" s="9" t="s">
        <v>47</v>
      </c>
      <c r="B27" s="10" t="s">
        <v>46</v>
      </c>
      <c r="C27" s="11">
        <v>55481.55575</v>
      </c>
      <c r="D27" s="11">
        <v>1.6000000000000001E-3</v>
      </c>
      <c r="E27">
        <f t="shared" si="0"/>
        <v>9975.4862185787842</v>
      </c>
      <c r="F27">
        <f t="shared" si="1"/>
        <v>9975.5</v>
      </c>
      <c r="G27">
        <f t="shared" si="2"/>
        <v>-4.1187499955412932E-3</v>
      </c>
      <c r="J27">
        <f>+G27</f>
        <v>-4.1187499955412932E-3</v>
      </c>
      <c r="O27">
        <f t="shared" ca="1" si="3"/>
        <v>-3.8212856960863437E-3</v>
      </c>
      <c r="Q27" s="1">
        <f t="shared" si="4"/>
        <v>40463.05575</v>
      </c>
    </row>
    <row r="28" spans="1:18" x14ac:dyDescent="0.2">
      <c r="A28" s="9" t="s">
        <v>45</v>
      </c>
      <c r="B28" s="10" t="s">
        <v>46</v>
      </c>
      <c r="C28" s="11">
        <v>55532.660600000003</v>
      </c>
      <c r="D28" s="11">
        <v>5.0000000000000001E-4</v>
      </c>
      <c r="E28">
        <f t="shared" si="0"/>
        <v>10146.484085490838</v>
      </c>
      <c r="F28">
        <f t="shared" si="1"/>
        <v>10146.5</v>
      </c>
      <c r="G28">
        <f t="shared" si="2"/>
        <v>-4.7562499967170879E-3</v>
      </c>
      <c r="J28">
        <f>+G28</f>
        <v>-4.7562499967170879E-3</v>
      </c>
      <c r="O28">
        <f t="shared" ca="1" si="3"/>
        <v>-3.7062300487482481E-3</v>
      </c>
      <c r="Q28" s="1">
        <f t="shared" si="4"/>
        <v>40514.160600000003</v>
      </c>
    </row>
    <row r="29" spans="1:18" x14ac:dyDescent="0.2">
      <c r="A29" s="12" t="s">
        <v>45</v>
      </c>
      <c r="B29" s="13" t="s">
        <v>46</v>
      </c>
      <c r="C29" s="12">
        <v>55532.660600000003</v>
      </c>
      <c r="D29" s="12">
        <v>5.0000000000000001E-4</v>
      </c>
      <c r="E29">
        <f t="shared" si="0"/>
        <v>10146.484085490838</v>
      </c>
      <c r="F29">
        <f t="shared" si="1"/>
        <v>10146.5</v>
      </c>
      <c r="G29">
        <f t="shared" si="2"/>
        <v>-4.7562499967170879E-3</v>
      </c>
      <c r="J29">
        <f>+G29</f>
        <v>-4.7562499967170879E-3</v>
      </c>
      <c r="O29">
        <f t="shared" ca="1" si="3"/>
        <v>-3.7062300487482481E-3</v>
      </c>
      <c r="Q29" s="1">
        <f t="shared" si="4"/>
        <v>40514.160600000003</v>
      </c>
    </row>
    <row r="30" spans="1:18" x14ac:dyDescent="0.2">
      <c r="A30" s="9" t="s">
        <v>47</v>
      </c>
      <c r="B30" s="10" t="s">
        <v>46</v>
      </c>
      <c r="C30" s="11">
        <v>55591.237970000002</v>
      </c>
      <c r="D30" s="11">
        <v>2E-3</v>
      </c>
      <c r="E30">
        <f t="shared" si="0"/>
        <v>10342.485156217339</v>
      </c>
      <c r="F30">
        <f t="shared" si="1"/>
        <v>10342.5</v>
      </c>
      <c r="G30">
        <f t="shared" si="2"/>
        <v>-4.4362499975250103E-3</v>
      </c>
      <c r="J30">
        <f>+G30</f>
        <v>-4.4362499975250103E-3</v>
      </c>
      <c r="O30">
        <f t="shared" ca="1" si="3"/>
        <v>-3.5743534003373325E-3</v>
      </c>
      <c r="Q30" s="1">
        <f t="shared" si="4"/>
        <v>40572.737970000002</v>
      </c>
    </row>
    <row r="31" spans="1:18" x14ac:dyDescent="0.2">
      <c r="A31" s="9" t="s">
        <v>47</v>
      </c>
      <c r="B31" s="10" t="s">
        <v>40</v>
      </c>
      <c r="C31" s="11">
        <v>55591.387170000002</v>
      </c>
      <c r="D31" s="11">
        <v>1E-4</v>
      </c>
      <c r="E31">
        <f t="shared" si="0"/>
        <v>10342.984382450137</v>
      </c>
      <c r="F31">
        <f t="shared" si="1"/>
        <v>10343</v>
      </c>
      <c r="G31">
        <f t="shared" si="2"/>
        <v>-4.6674999975948595E-3</v>
      </c>
      <c r="J31">
        <f>+G31</f>
        <v>-4.6674999975948595E-3</v>
      </c>
      <c r="O31">
        <f t="shared" ca="1" si="3"/>
        <v>-3.5740169803158755E-3</v>
      </c>
      <c r="Q31" s="1">
        <f t="shared" si="4"/>
        <v>40572.887170000002</v>
      </c>
    </row>
    <row r="32" spans="1:18" x14ac:dyDescent="0.2">
      <c r="A32" s="12" t="s">
        <v>48</v>
      </c>
      <c r="B32" s="13" t="s">
        <v>40</v>
      </c>
      <c r="C32" s="12">
        <v>55840.940799999997</v>
      </c>
      <c r="D32" s="12">
        <v>5.9999999999999995E-4</v>
      </c>
      <c r="E32">
        <f t="shared" si="0"/>
        <v>11177.995901125096</v>
      </c>
      <c r="F32">
        <f t="shared" si="1"/>
        <v>11178</v>
      </c>
      <c r="G32">
        <f t="shared" si="2"/>
        <v>-1.2249999999767169E-3</v>
      </c>
      <c r="J32">
        <f>+G32</f>
        <v>-1.2249999999767169E-3</v>
      </c>
      <c r="O32">
        <f t="shared" ca="1" si="3"/>
        <v>-3.0121955444836557E-3</v>
      </c>
      <c r="Q32" s="1">
        <f t="shared" si="4"/>
        <v>40822.440799999997</v>
      </c>
    </row>
    <row r="33" spans="1:18" x14ac:dyDescent="0.2">
      <c r="A33" s="6" t="s">
        <v>50</v>
      </c>
      <c r="B33" s="7" t="s">
        <v>40</v>
      </c>
      <c r="C33" s="8">
        <v>55879.473700000002</v>
      </c>
      <c r="D33" s="8"/>
      <c r="E33">
        <f t="shared" si="0"/>
        <v>11306.927767786205</v>
      </c>
      <c r="F33">
        <f t="shared" si="1"/>
        <v>11307</v>
      </c>
      <c r="O33">
        <f t="shared" ca="1" si="3"/>
        <v>-2.9253991789478994E-3</v>
      </c>
      <c r="Q33" s="1">
        <f t="shared" si="4"/>
        <v>40860.973700000002</v>
      </c>
      <c r="R33">
        <f>+C33-(C$7+F33*C$8)</f>
        <v>-2.1587499992165249E-2</v>
      </c>
    </row>
    <row r="34" spans="1:18" x14ac:dyDescent="0.2">
      <c r="A34" s="9" t="s">
        <v>49</v>
      </c>
      <c r="B34" s="10" t="s">
        <v>40</v>
      </c>
      <c r="C34" s="11">
        <v>56205.851600000002</v>
      </c>
      <c r="D34" s="11">
        <v>5.0000000000000001E-4</v>
      </c>
      <c r="E34">
        <f t="shared" si="0"/>
        <v>12398.994855493762</v>
      </c>
      <c r="F34">
        <f t="shared" si="1"/>
        <v>12399</v>
      </c>
      <c r="G34">
        <f>+C34-(C$7+F34*C$8)</f>
        <v>-1.5374999929917976E-3</v>
      </c>
      <c r="J34">
        <f>+G34</f>
        <v>-1.5374999929917976E-3</v>
      </c>
      <c r="O34">
        <f t="shared" ca="1" si="3"/>
        <v>-2.1906578520870801E-3</v>
      </c>
      <c r="Q34" s="1">
        <f t="shared" si="4"/>
        <v>41187.351600000002</v>
      </c>
    </row>
    <row r="35" spans="1:18" x14ac:dyDescent="0.2">
      <c r="A35" s="14" t="s">
        <v>52</v>
      </c>
      <c r="B35" s="15"/>
      <c r="C35" s="14">
        <v>56987.527600000001</v>
      </c>
      <c r="D35" s="14">
        <v>5.0000000000000001E-4</v>
      </c>
      <c r="E35">
        <f>+(C35-C$7)/C$8</f>
        <v>15014.498640679254</v>
      </c>
      <c r="F35">
        <f t="shared" si="1"/>
        <v>15014.5</v>
      </c>
      <c r="G35">
        <f>+C35-(C$7+F35*C$8)</f>
        <v>-4.0624999382998794E-4</v>
      </c>
      <c r="J35">
        <f>+G35</f>
        <v>-4.0624999382998794E-4</v>
      </c>
      <c r="O35">
        <f ca="1">+C$11+C$12*$F35</f>
        <v>-4.308447198485537E-4</v>
      </c>
      <c r="Q35" s="1">
        <f>+C35-15018.5</f>
        <v>41969.027600000001</v>
      </c>
    </row>
    <row r="36" spans="1:18" x14ac:dyDescent="0.2">
      <c r="C36" s="2"/>
      <c r="D36" s="2"/>
    </row>
    <row r="37" spans="1:18" x14ac:dyDescent="0.2">
      <c r="C37" s="2"/>
      <c r="D37" s="2"/>
    </row>
    <row r="38" spans="1:18" x14ac:dyDescent="0.2">
      <c r="C38" s="2"/>
      <c r="D38" s="2"/>
    </row>
    <row r="39" spans="1:18" x14ac:dyDescent="0.2">
      <c r="C39" s="2"/>
      <c r="D39" s="2"/>
    </row>
    <row r="40" spans="1:18" x14ac:dyDescent="0.2">
      <c r="C40" s="2"/>
      <c r="D40" s="2"/>
    </row>
    <row r="41" spans="1:18" x14ac:dyDescent="0.2">
      <c r="C41" s="2"/>
      <c r="D41" s="2"/>
    </row>
    <row r="42" spans="1:18" x14ac:dyDescent="0.2">
      <c r="C42" s="2"/>
      <c r="D42" s="2"/>
    </row>
    <row r="43" spans="1:18" x14ac:dyDescent="0.2">
      <c r="C43" s="2"/>
      <c r="D43" s="2"/>
    </row>
    <row r="44" spans="1:18" x14ac:dyDescent="0.2">
      <c r="C44" s="2"/>
      <c r="D44" s="2"/>
    </row>
    <row r="45" spans="1:18" x14ac:dyDescent="0.2">
      <c r="C45" s="2"/>
      <c r="D45" s="2"/>
    </row>
    <row r="46" spans="1:18" x14ac:dyDescent="0.2">
      <c r="C46" s="2"/>
      <c r="D46" s="2"/>
    </row>
    <row r="47" spans="1:18" x14ac:dyDescent="0.2">
      <c r="C47" s="2"/>
      <c r="D47" s="2"/>
    </row>
    <row r="48" spans="1:18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2024-03-09T03:03:13Z</dcterms:modified>
</cp:coreProperties>
</file>