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DD9CBB-FEC3-47D4-A2D2-13F9B1D71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<sst xmlns="http://schemas.openxmlformats.org/spreadsheetml/2006/main" count="56" uniqueCount="52">
  <si>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</si>
  <si>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</si>
  <si>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</si>
  <si>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</si>
  <si>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</si>
  <si>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</si>
  <si>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</si>
  <si>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</si>
  <si>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</si>
  <si>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</si>
  <si>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</si>
  <si>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</si>
  <si>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</si>
  <si>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</si>
  <si>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</si>
  <si>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</si>
  <si>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</si>
  <si>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</si>
  <si>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</si>
  <si>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</si>
  <si>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</si>
  <si>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</si>
  <si>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</si>
  <si>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</si>
  <si>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</si>
  <si>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</si>
  <si>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</si>
  <si>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</si>
  <si>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</si>
  <si>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</si>
  <si>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</si>
  <si>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</si>
  <si>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</si>
  <si>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</si>
  <si>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</si>
  <si>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</si>
  <si>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</si>
  <si>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</si>
  <si>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</si>
  <si>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</si>
  <si>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</si>
  <si>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</si>
  <si>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</si>
  <si>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</si>
  <si>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</si>
  <si>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</si>
  <si>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LP133-373 UMa</t>
  </si>
  <si>
    <t>JBAV 96</t>
  </si>
  <si>
    <t>I</t>
  </si>
  <si>
    <t>15.30 (0.20)</t>
  </si>
  <si>
    <t>EA+BY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</si>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</sst>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LP133-373 UMa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-7.3716001279535703E-3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-7.3716001279535703E-3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4726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LP133-373 UMa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-7.3716001279535703E-3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-7.3716001279535703E-3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4726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52760.705000000002</v>
      </c>
      <c r="D7" s="13" t="s">
        <v>51</v>
      </c>
    </row>
    <row r="8" spans="1:15" ht="12.95" customHeight="1" x14ac:dyDescent="0.2">
      <c r="A8" s="20" t="s">
        <v>3</v>
      </c>
      <c r="C8" s="28">
        <v>1.6279866000000001</v>
      </c>
      <c r="D8" s="22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-1.5597968954620335E-6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60685.721942476848</v>
      </c>
    </row>
    <row r="15" spans="1:15" ht="12.95" customHeight="1" x14ac:dyDescent="0.2">
      <c r="A15" s="17" t="s">
        <v>17</v>
      </c>
      <c r="C15" s="18">
        <f ca="1">(C7+C11)+(C8+C12)*INT(MAX(F21:F3533))</f>
        <v>60454.562299999874</v>
      </c>
      <c r="E15" s="37" t="s">
        <v>33</v>
      </c>
      <c r="F15" s="39">
        <f ca="1">ROUND(2*(F14-$C$7)/$C$8,0)/2+F13</f>
        <v>4869</v>
      </c>
    </row>
    <row r="16" spans="1:15" ht="12.95" customHeight="1" x14ac:dyDescent="0.2">
      <c r="A16" s="17" t="s">
        <v>4</v>
      </c>
      <c r="C16" s="18">
        <f ca="1">+C8+C12</f>
        <v>1.6279850402031046</v>
      </c>
      <c r="E16" s="37" t="s">
        <v>34</v>
      </c>
      <c r="F16" s="39">
        <f ca="1">ROUND(2*(F14-$C$15)/$C$16,0)/2+F13</f>
        <v>143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45669.259994082255</v>
      </c>
    </row>
    <row r="18" spans="1:21" ht="12.95" customHeight="1" thickTop="1" thickBot="1" x14ac:dyDescent="0.25">
      <c r="A18" s="17" t="s">
        <v>5</v>
      </c>
      <c r="C18" s="24">
        <f ca="1">+C15</f>
        <v>60454.562299999874</v>
      </c>
      <c r="D18" s="25">
        <f ca="1">+C16</f>
        <v>1.6279850402031046</v>
      </c>
      <c r="E18" s="42" t="s">
        <v>44</v>
      </c>
      <c r="F18" s="41">
        <f ca="1">+($C$15+$C$16*$F$16)-($C$16/2)-15018.5-$C$5/24</f>
        <v>45668.446001562152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51</v>
      </c>
      <c r="B21" s="21"/>
      <c r="C21" s="22">
        <v>52760.705000000002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37742.205000000002</v>
      </c>
    </row>
    <row r="22" spans="1:21" ht="12.95" customHeight="1" x14ac:dyDescent="0.2">
      <c r="A22" s="45" t="s">
        <v>47</v>
      </c>
      <c r="B22" s="46" t="s">
        <v>48</v>
      </c>
      <c r="C22" s="47">
        <v>60454.562299999874</v>
      </c>
      <c r="D22" s="45">
        <v>8.9999999999999998E-4</v>
      </c>
      <c r="E22" s="20">
        <f>+(C22-C$7)/C$8</f>
        <v>4725.9954719528232</v>
      </c>
      <c r="F22" s="20">
        <f>ROUND(2*E22,0)/2</f>
        <v>4726</v>
      </c>
      <c r="G22" s="20">
        <f>+C22-(C$7+F22*C$8)</f>
        <v>-7.3716001279535703E-3</v>
      </c>
      <c r="K22" s="20">
        <f>+G22</f>
        <v>-7.3716001279535703E-3</v>
      </c>
      <c r="O22" s="20">
        <f ca="1">+C$11+C$12*$F22</f>
        <v>-7.3716001279535703E-3</v>
      </c>
      <c r="Q22" s="26">
        <f>+C22-15018.5</f>
        <v>45436.062299999874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2025-01-10T04:19:35Z</dcterms:modified>
</cp:coreProperties>
</file>