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FF0A49E-0912-474F-AC9E-9348A824AB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E27" i="1"/>
  <c r="F27" i="1"/>
  <c r="G27" i="1"/>
  <c r="K27" i="1"/>
  <c r="E28" i="1"/>
  <c r="F28" i="1"/>
  <c r="G28" i="1"/>
  <c r="K28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Q26" i="1"/>
  <c r="Q27" i="1"/>
  <c r="Q28" i="1"/>
  <c r="C21" i="1"/>
  <c r="C17" i="1"/>
  <c r="E21" i="1"/>
  <c r="F21" i="1"/>
  <c r="G21" i="1"/>
  <c r="H21" i="1"/>
  <c r="Q22" i="1"/>
  <c r="Q23" i="1"/>
  <c r="Q24" i="1"/>
  <c r="Q25" i="1"/>
  <c r="F16" i="1"/>
  <c r="Q21" i="1"/>
  <c r="C12" i="1"/>
  <c r="C11" i="1"/>
  <c r="O25" i="1" l="1"/>
  <c r="O26" i="1"/>
  <c r="O24" i="1"/>
  <c r="O21" i="1"/>
  <c r="O23" i="1"/>
  <c r="O22" i="1"/>
  <c r="O28" i="1"/>
  <c r="O27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<sst xmlns="http://schemas.openxmlformats.org/spreadsheetml/2006/main" count="69" uniqueCount="49">
  <si>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</si>
  <si>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</si>
  <si>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</si>
  <si>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</si>
  <si>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</si>
  <si>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</si>
  <si>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</si>
  <si>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</si>
  <si>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</si>
  <si>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</si>
  <si>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</si>
  <si>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</si>
  <si>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</si>
  <si>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</si>
  <si>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</si>
  <si>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</si>
  <si>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</si>
  <si>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</si>
  <si>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</si>
  <si>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</si>
  <si>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</si>
  <si>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</si>
  <si>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</si>
  <si>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</si>
  <si>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</si>
  <si>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</si>
  <si>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</si>
  <si>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</si>
  <si>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</si>
  <si>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</si>
  <si>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</si>
  <si>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</si>
  <si>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</si>
  <si>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</si>
  <si>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</si>
  <si>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</si>
  <si>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</si>
  <si>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</si>
  <si>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V0337 UMa / GSC 3440-1097</t>
  </si>
  <si>
    <t>IBVS 6029</t>
  </si>
  <si>
    <t>II</t>
  </si>
  <si>
    <t>I</t>
  </si>
  <si>
    <t>OEJV 0168</t>
  </si>
  <si>
    <t>BAD?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</si>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</sst>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41" applyFon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V0337 UMa - O-C Diagr.</a:t>
            </a:r>
          </a:p>
        </c:rich>
      </c:tx>
      <c:layout>
        <c:manualLayout>
          <c:xMode val="edge"/>
          <c:yMode val="edge"/>
          <c:x val="0.363363836277222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Active!$F$21:$F$38</c:f>
              <c:numCache>
                <c:formatCode>General</c:formatCode>
                <c:ptCount val="18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Active!$H$21:$H$38</c:f>
              <c:numCache>
                <c:formatCode>General</c:formatCode>
                <c:ptCount val="1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DF-4ECE-8841-F081CE976C9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Active!$I$22:$I$999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DF-4ECE-8841-F081CE976C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DF-4ECE-8841-F081CE976C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6.0559999998076819E-2</c:v>
                </c:pt>
                <c:pt idx="2">
                  <c:v>6.6500000000814907E-2</c:v>
                </c:pt>
                <c:pt idx="3">
                  <c:v>7.4139999996987171E-2</c:v>
                </c:pt>
                <c:pt idx="4">
                  <c:v>7.527999999729218E-2</c:v>
                </c:pt>
                <c:pt idx="5">
                  <c:v>8.1299999998009298E-2</c:v>
                </c:pt>
                <c:pt idx="6">
                  <c:v>8.1339999996998813E-2</c:v>
                </c:pt>
                <c:pt idx="7">
                  <c:v>8.8089999997464474E-2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DF-4ECE-8841-F081CE976C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DF-4ECE-8841-F081CE976C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DF-4ECE-8841-F081CE976C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DF-4ECE-8841-F081CE976C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-1.3298649884253264E-2</c:v>
                </c:pt>
                <c:pt idx="1">
                  <c:v>6.2719687880926647E-2</c:v>
                </c:pt>
                <c:pt idx="2">
                  <c:v>6.3719887651464233E-2</c:v>
                </c:pt>
                <c:pt idx="3">
                  <c:v>7.5220607410484724E-2</c:v>
                </c:pt>
                <c:pt idx="4">
                  <c:v>7.5450937326097478E-2</c:v>
                </c:pt>
                <c:pt idx="5">
                  <c:v>8.1098753065095203E-2</c:v>
                </c:pt>
                <c:pt idx="6">
                  <c:v>8.1101908269418654E-2</c:v>
                </c:pt>
                <c:pt idx="7">
                  <c:v>8.7898218382156695E-2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DF-4ECE-8841-F081CE976C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12046.5</c:v>
                </c:pt>
                <c:pt idx="2">
                  <c:v>12205</c:v>
                </c:pt>
                <c:pt idx="3">
                  <c:v>14027.5</c:v>
                </c:pt>
                <c:pt idx="4">
                  <c:v>14064</c:v>
                </c:pt>
                <c:pt idx="5">
                  <c:v>14959</c:v>
                </c:pt>
                <c:pt idx="6">
                  <c:v>14959.5</c:v>
                </c:pt>
                <c:pt idx="7">
                  <c:v>16036.5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DF-4ECE-8841-F081CE97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39528"/>
        <c:axId val="1"/>
      </c:scatterChart>
      <c:valAx>
        <c:axId val="6124395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43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190500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03E62DD-CB67-18EC-0329-64FF1740A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" customFormat="1" ht="20.25">
      <c r="A1" s="36" t="s">
        <v>38</v>
      </c>
    </row>
    <row r="2" spans="1:6" s="2" customFormat="1" ht="12.95" customHeight="1">
      <c r="A2" s="2" t="s">
        <v>23</v>
      </c>
      <c r="C2" s="3"/>
      <c r="D2" s="3"/>
    </row>
    <row r="3" spans="1:6" s="2" customFormat="1" ht="12.95" customHeight="1" thickBot="1"/>
    <row r="4" spans="1:6" s="2" customFormat="1" ht="12.95" customHeight="1" thickTop="1" thickBot="1">
      <c r="A4" s="4" t="s">
        <v>0</v>
      </c>
      <c r="C4" s="5" t="s">
        <v>36</v>
      </c>
      <c r="D4" s="6" t="s">
        <v>36</v>
      </c>
    </row>
    <row r="5" spans="1:6" s="2" customFormat="1" ht="12.95" customHeight="1" thickTop="1">
      <c r="A5" s="7" t="s">
        <v>28</v>
      </c>
      <c r="C5" s="8">
        <v>-9.5</v>
      </c>
      <c r="D5" s="2" t="s">
        <v>29</v>
      </c>
    </row>
    <row r="6" spans="1:6" s="2" customFormat="1" ht="12.95" customHeight="1">
      <c r="A6" s="4" t="s">
        <v>1</v>
      </c>
    </row>
    <row r="7" spans="1:6" s="2" customFormat="1" ht="12.95" customHeight="1">
      <c r="A7" s="2" t="s">
        <v>2</v>
      </c>
      <c r="C7" s="37">
        <v>51334.717600000004</v>
      </c>
      <c r="D7" s="10" t="s">
        <v>37</v>
      </c>
    </row>
    <row r="8" spans="1:6" s="2" customFormat="1" ht="12.95" customHeight="1">
      <c r="A8" s="2" t="s">
        <v>3</v>
      </c>
      <c r="C8" s="37">
        <v>0.38335999999999998</v>
      </c>
      <c r="D8" s="10" t="s">
        <v>37</v>
      </c>
    </row>
    <row r="9" spans="1:6" s="2" customFormat="1" ht="12.95" customHeight="1">
      <c r="A9" s="11" t="s">
        <v>32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s="2" customFormat="1" ht="12.95" customHeight="1" thickBot="1">
      <c r="C10" s="15" t="s">
        <v>19</v>
      </c>
      <c r="D10" s="15" t="s">
        <v>20</v>
      </c>
    </row>
    <row r="11" spans="1:6" s="2" customFormat="1" ht="12.95" customHeight="1">
      <c r="A11" s="2" t="s">
        <v>15</v>
      </c>
      <c r="C11" s="14">
        <f ca="1">INTERCEPT(INDIRECT($D$9):G992,INDIRECT($C$9):F992)</f>
        <v>-1.3298649884253264E-2</v>
      </c>
      <c r="D11" s="3"/>
    </row>
    <row r="12" spans="1:6" s="2" customFormat="1" ht="12.95" customHeight="1">
      <c r="A12" s="2" t="s">
        <v>16</v>
      </c>
      <c r="C12" s="14">
        <f ca="1">SLOPE(INDIRECT($D$9):G992,INDIRECT($C$9):F992)</f>
        <v>6.3104086469248253E-6</v>
      </c>
      <c r="D12" s="3"/>
    </row>
    <row r="13" spans="1:6" s="2" customFormat="1" ht="12.95" customHeight="1">
      <c r="A13" s="2" t="s">
        <v>18</v>
      </c>
      <c r="C13" s="3" t="s">
        <v>13</v>
      </c>
    </row>
    <row r="14" spans="1:6" s="2" customFormat="1" ht="12.95" customHeight="1"/>
    <row r="15" spans="1:6" s="2" customFormat="1" ht="12.95" customHeight="1">
      <c r="A15" s="16" t="s">
        <v>17</v>
      </c>
      <c r="C15" s="17">
        <f ca="1">(C7+C11)+(C8+C12)*INT(MAX(F21:F3533))</f>
        <v>57482.36645506318</v>
      </c>
      <c r="E15" s="18" t="s">
        <v>33</v>
      </c>
      <c r="F15" s="8">
        <v>1</v>
      </c>
    </row>
    <row r="16" spans="1:6" s="2" customFormat="1" ht="12.95" customHeight="1">
      <c r="A16" s="4" t="s">
        <v>4</v>
      </c>
      <c r="C16" s="19">
        <f ca="1">+C8+C12</f>
        <v>0.38336631040864688</v>
      </c>
      <c r="E16" s="18" t="s">
        <v>30</v>
      </c>
      <c r="F16" s="20">
        <f ca="1">NOW()+15018.5+$C$5/24</f>
        <v>60378.724538310184</v>
      </c>
    </row>
    <row r="17" spans="1:21" s="2" customFormat="1" ht="12.95" customHeight="1" thickBot="1">
      <c r="A17" s="18" t="s">
        <v>27</v>
      </c>
      <c r="C17" s="2">
        <f>COUNT(C21:C2191)</f>
        <v>8</v>
      </c>
      <c r="E17" s="18" t="s">
        <v>34</v>
      </c>
      <c r="F17" s="20">
        <f ca="1">ROUND(2*(F16-$C$7)/$C$8,0)/2+F15</f>
        <v>23592.5</v>
      </c>
    </row>
    <row r="18" spans="1:21" s="2" customFormat="1" ht="12.95" customHeight="1" thickTop="1" thickBot="1">
      <c r="A18" s="4" t="s">
        <v>5</v>
      </c>
      <c r="C18" s="21">
        <f ca="1">+C15</f>
        <v>57482.36645506318</v>
      </c>
      <c r="D18" s="22">
        <f ca="1">+C16</f>
        <v>0.38336631040864688</v>
      </c>
      <c r="E18" s="18" t="s">
        <v>35</v>
      </c>
      <c r="F18" s="14">
        <f ca="1">ROUND(2*(F16-$C$15)/$C$16,0)/2+F15</f>
        <v>7556</v>
      </c>
    </row>
    <row r="19" spans="1:21" s="2" customFormat="1" ht="12.95" customHeight="1" thickTop="1">
      <c r="E19" s="18" t="s">
        <v>31</v>
      </c>
      <c r="F19" s="23">
        <f ca="1">+$C$15+$C$16*F18-15018.5-$C$5/24</f>
        <v>45360.978129844254</v>
      </c>
    </row>
    <row r="20" spans="1:21" s="2" customFormat="1" ht="12.95" customHeight="1" thickBot="1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4" t="s">
        <v>45</v>
      </c>
      <c r="I20" s="24" t="s">
        <v>46</v>
      </c>
      <c r="J20" s="24" t="s">
        <v>47</v>
      </c>
      <c r="K20" s="24" t="s">
        <v>48</v>
      </c>
      <c r="L20" s="24" t="s">
        <v>24</v>
      </c>
      <c r="M20" s="24" t="s">
        <v>25</v>
      </c>
      <c r="N20" s="24" t="s">
        <v>26</v>
      </c>
      <c r="O20" s="24" t="s">
        <v>22</v>
      </c>
      <c r="P20" s="25" t="s">
        <v>21</v>
      </c>
      <c r="Q20" s="15" t="s">
        <v>14</v>
      </c>
      <c r="U20" s="26" t="s">
        <v>43</v>
      </c>
    </row>
    <row r="21" spans="1:21" s="2" customFormat="1" ht="12.95" customHeight="1">
      <c r="A21" s="2" t="s">
        <v>37</v>
      </c>
      <c r="C21" s="9">
        <f>C7</f>
        <v>51334.717600000004</v>
      </c>
      <c r="D21" s="9" t="s">
        <v>13</v>
      </c>
      <c r="E21" s="2">
        <f t="shared" ref="E21:E28" si="0">+(C21-C$7)/C$8</f>
        <v>0</v>
      </c>
      <c r="F21" s="2">
        <f>ROUND(2*E21,0)/2</f>
        <v>0</v>
      </c>
      <c r="G21" s="2">
        <f t="shared" ref="G21:G28" si="1">+C21-(C$7+F21*C$8)</f>
        <v>0</v>
      </c>
      <c r="H21" s="2">
        <f>G21</f>
        <v>0</v>
      </c>
      <c r="O21" s="2">
        <f t="shared" ref="O21:O28" ca="1" si="2">+C$11+C$12*$F21</f>
        <v>-1.3298649884253264E-2</v>
      </c>
      <c r="Q21" s="27">
        <f t="shared" ref="Q21:Q28" si="3">+C21-15018.5</f>
        <v>36316.217600000004</v>
      </c>
    </row>
    <row r="22" spans="1:21" s="2" customFormat="1" ht="12.95" customHeight="1">
      <c r="A22" s="28" t="s">
        <v>39</v>
      </c>
      <c r="B22" s="29" t="s">
        <v>40</v>
      </c>
      <c r="C22" s="28">
        <v>55952.924400000004</v>
      </c>
      <c r="D22" s="28">
        <v>4.0000000000000002E-4</v>
      </c>
      <c r="E22" s="2">
        <f t="shared" si="0"/>
        <v>12046.657971619366</v>
      </c>
      <c r="F22" s="2">
        <f t="shared" ref="F22:F28" si="4">ROUND(2*E22,0)/2</f>
        <v>12046.5</v>
      </c>
      <c r="G22" s="2">
        <f t="shared" si="1"/>
        <v>6.0559999998076819E-2</v>
      </c>
      <c r="K22" s="2">
        <f t="shared" ref="K22:K28" si="5">G22</f>
        <v>6.0559999998076819E-2</v>
      </c>
      <c r="O22" s="2">
        <f t="shared" ca="1" si="2"/>
        <v>6.2719687880926647E-2</v>
      </c>
      <c r="Q22" s="27">
        <f t="shared" si="3"/>
        <v>40934.424400000004</v>
      </c>
      <c r="R22" s="2" t="s">
        <v>48</v>
      </c>
    </row>
    <row r="23" spans="1:21" s="2" customFormat="1" ht="12.95" customHeight="1">
      <c r="A23" s="28" t="s">
        <v>39</v>
      </c>
      <c r="B23" s="29" t="s">
        <v>41</v>
      </c>
      <c r="C23" s="28">
        <v>56013.692900000002</v>
      </c>
      <c r="D23" s="28">
        <v>6.9999999999999999E-4</v>
      </c>
      <c r="E23" s="2">
        <f t="shared" si="0"/>
        <v>12205.173466193652</v>
      </c>
      <c r="F23" s="2">
        <f t="shared" si="4"/>
        <v>12205</v>
      </c>
      <c r="G23" s="2">
        <f t="shared" si="1"/>
        <v>6.6500000000814907E-2</v>
      </c>
      <c r="K23" s="2">
        <f t="shared" si="5"/>
        <v>6.6500000000814907E-2</v>
      </c>
      <c r="O23" s="2">
        <f t="shared" ca="1" si="2"/>
        <v>6.3719887651464233E-2</v>
      </c>
      <c r="Q23" s="27">
        <f t="shared" si="3"/>
        <v>40995.192900000002</v>
      </c>
      <c r="R23" s="2" t="s">
        <v>48</v>
      </c>
    </row>
    <row r="24" spans="1:21" s="2" customFormat="1" ht="12.95" customHeight="1">
      <c r="A24" s="30" t="s">
        <v>42</v>
      </c>
      <c r="B24" s="31" t="s">
        <v>40</v>
      </c>
      <c r="C24" s="32">
        <v>56712.37414</v>
      </c>
      <c r="D24" s="30">
        <v>1E-4</v>
      </c>
      <c r="E24" s="2">
        <f t="shared" si="0"/>
        <v>14027.69339524206</v>
      </c>
      <c r="F24" s="2">
        <f t="shared" si="4"/>
        <v>14027.5</v>
      </c>
      <c r="G24" s="2">
        <f t="shared" si="1"/>
        <v>7.4139999996987171E-2</v>
      </c>
      <c r="K24" s="2">
        <f t="shared" si="5"/>
        <v>7.4139999996987171E-2</v>
      </c>
      <c r="O24" s="2">
        <f t="shared" ca="1" si="2"/>
        <v>7.5220607410484724E-2</v>
      </c>
      <c r="Q24" s="27">
        <f t="shared" si="3"/>
        <v>41693.87414</v>
      </c>
      <c r="R24" s="2" t="s">
        <v>48</v>
      </c>
    </row>
    <row r="25" spans="1:21" s="2" customFormat="1" ht="12.95" customHeight="1">
      <c r="A25" s="30" t="s">
        <v>42</v>
      </c>
      <c r="B25" s="31" t="s">
        <v>41</v>
      </c>
      <c r="C25" s="32">
        <v>56726.367919999997</v>
      </c>
      <c r="D25" s="30">
        <v>2.9999999999999997E-4</v>
      </c>
      <c r="E25" s="2">
        <f t="shared" si="0"/>
        <v>14064.196368948231</v>
      </c>
      <c r="F25" s="2">
        <f t="shared" si="4"/>
        <v>14064</v>
      </c>
      <c r="G25" s="2">
        <f t="shared" si="1"/>
        <v>7.527999999729218E-2</v>
      </c>
      <c r="K25" s="2">
        <f t="shared" si="5"/>
        <v>7.527999999729218E-2</v>
      </c>
      <c r="O25" s="2">
        <f t="shared" ca="1" si="2"/>
        <v>7.5450937326097478E-2</v>
      </c>
      <c r="Q25" s="27">
        <f t="shared" si="3"/>
        <v>41707.867919999997</v>
      </c>
      <c r="R25" s="2" t="s">
        <v>48</v>
      </c>
    </row>
    <row r="26" spans="1:21" s="2" customFormat="1" ht="12.95" customHeight="1">
      <c r="A26" s="33" t="s">
        <v>44</v>
      </c>
      <c r="B26" s="34" t="s">
        <v>41</v>
      </c>
      <c r="C26" s="35">
        <v>57069.481140000004</v>
      </c>
      <c r="D26" s="35">
        <v>4.0000000000000002E-4</v>
      </c>
      <c r="E26" s="2">
        <f t="shared" si="0"/>
        <v>14959.212072203674</v>
      </c>
      <c r="F26" s="2">
        <f t="shared" si="4"/>
        <v>14959</v>
      </c>
      <c r="G26" s="2">
        <f t="shared" si="1"/>
        <v>8.1299999998009298E-2</v>
      </c>
      <c r="K26" s="2">
        <f t="shared" si="5"/>
        <v>8.1299999998009298E-2</v>
      </c>
      <c r="O26" s="2">
        <f t="shared" ca="1" si="2"/>
        <v>8.1098753065095203E-2</v>
      </c>
      <c r="Q26" s="27">
        <f t="shared" si="3"/>
        <v>42050.981140000004</v>
      </c>
      <c r="R26" s="2" t="s">
        <v>48</v>
      </c>
    </row>
    <row r="27" spans="1:21" s="2" customFormat="1" ht="12.95" customHeight="1">
      <c r="A27" s="33" t="s">
        <v>44</v>
      </c>
      <c r="B27" s="34" t="s">
        <v>40</v>
      </c>
      <c r="C27" s="35">
        <v>57069.672859999999</v>
      </c>
      <c r="D27" s="35">
        <v>2.9999999999999997E-4</v>
      </c>
      <c r="E27" s="2">
        <f t="shared" si="0"/>
        <v>14959.712176544228</v>
      </c>
      <c r="F27" s="2">
        <f t="shared" si="4"/>
        <v>14959.5</v>
      </c>
      <c r="G27" s="2">
        <f t="shared" si="1"/>
        <v>8.1339999996998813E-2</v>
      </c>
      <c r="K27" s="2">
        <f t="shared" si="5"/>
        <v>8.1339999996998813E-2</v>
      </c>
      <c r="O27" s="2">
        <f t="shared" ca="1" si="2"/>
        <v>8.1101908269418654E-2</v>
      </c>
      <c r="Q27" s="27">
        <f t="shared" si="3"/>
        <v>42051.172859999999</v>
      </c>
      <c r="R27" s="2" t="s">
        <v>48</v>
      </c>
    </row>
    <row r="28" spans="1:21" s="2" customFormat="1" ht="12.95" customHeight="1">
      <c r="A28" s="33" t="s">
        <v>44</v>
      </c>
      <c r="B28" s="34" t="s">
        <v>40</v>
      </c>
      <c r="C28" s="35">
        <v>57482.55833</v>
      </c>
      <c r="D28" s="35">
        <v>6.9999999999999999E-4</v>
      </c>
      <c r="E28" s="2">
        <f t="shared" si="0"/>
        <v>16036.729784015017</v>
      </c>
      <c r="F28" s="2">
        <f t="shared" si="4"/>
        <v>16036.5</v>
      </c>
      <c r="G28" s="2">
        <f t="shared" si="1"/>
        <v>8.8089999997464474E-2</v>
      </c>
      <c r="K28" s="2">
        <f t="shared" si="5"/>
        <v>8.8089999997464474E-2</v>
      </c>
      <c r="O28" s="2">
        <f t="shared" ca="1" si="2"/>
        <v>8.7898218382156695E-2</v>
      </c>
      <c r="Q28" s="27">
        <f t="shared" si="3"/>
        <v>42464.05833</v>
      </c>
      <c r="R28" s="2" t="s">
        <v>48</v>
      </c>
    </row>
    <row r="29" spans="1:21" s="2" customFormat="1" ht="12.95" customHeight="1">
      <c r="C29" s="9"/>
      <c r="D29" s="9"/>
      <c r="Q29" s="27"/>
    </row>
    <row r="30" spans="1:21" s="2" customFormat="1" ht="12.95" customHeight="1">
      <c r="C30" s="9"/>
      <c r="D30" s="9"/>
      <c r="Q30" s="27"/>
    </row>
    <row r="31" spans="1:21" s="2" customFormat="1" ht="12.95" customHeight="1">
      <c r="C31" s="9"/>
      <c r="D31" s="9"/>
      <c r="Q31" s="27"/>
    </row>
    <row r="32" spans="1:21" s="2" customFormat="1" ht="12.95" customHeight="1">
      <c r="C32" s="9"/>
      <c r="D32" s="9"/>
      <c r="Q32" s="27"/>
    </row>
    <row r="33" spans="3:17" s="2" customFormat="1" ht="12.95" customHeight="1">
      <c r="C33" s="9"/>
      <c r="D33" s="9"/>
      <c r="Q33" s="27"/>
    </row>
    <row r="34" spans="3:17" s="2" customFormat="1" ht="12.95" customHeight="1">
      <c r="C34" s="9"/>
      <c r="D34" s="9"/>
    </row>
    <row r="35" spans="3:17">
      <c r="C35" s="1"/>
      <c r="D35" s="1"/>
    </row>
    <row r="36" spans="3:17">
      <c r="C36" s="1"/>
      <c r="D36" s="1"/>
    </row>
    <row r="37" spans="3:17">
      <c r="C37" s="1"/>
      <c r="D37" s="1"/>
    </row>
    <row r="38" spans="3:17">
      <c r="C38" s="1"/>
      <c r="D38" s="1"/>
    </row>
    <row r="39" spans="3:17">
      <c r="C39" s="1"/>
      <c r="D39" s="1"/>
    </row>
    <row r="40" spans="3:17">
      <c r="C40" s="1"/>
      <c r="D40" s="1"/>
    </row>
    <row r="41" spans="3:17">
      <c r="C41" s="1"/>
      <c r="D41" s="1"/>
    </row>
    <row r="42" spans="3:17">
      <c r="C42" s="1"/>
      <c r="D42" s="1"/>
    </row>
    <row r="43" spans="3:17">
      <c r="C43" s="1"/>
      <c r="D43" s="1"/>
    </row>
    <row r="44" spans="3:17">
      <c r="C44" s="1"/>
      <c r="D44" s="1"/>
    </row>
    <row r="45" spans="3:17">
      <c r="C45" s="1"/>
      <c r="D45" s="1"/>
    </row>
    <row r="46" spans="3:17">
      <c r="C46" s="1"/>
      <c r="D46" s="1"/>
    </row>
    <row r="47" spans="3:17">
      <c r="C47" s="1"/>
      <c r="D47" s="1"/>
    </row>
    <row r="48" spans="3:1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2024-03-09T04:23:20Z</dcterms:modified>
</cp:coreProperties>
</file>