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0504966-155C-4B3A-B3C5-72953713F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2" i="1"/>
  <c r="C11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<sst xmlns="http://schemas.openxmlformats.org/spreadsheetml/2006/main" count="51" uniqueCount="49">
  <si>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</si>
  <si>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</si>
  <si>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</si>
  <si>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</si>
  <si>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</si>
  <si>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</si>
  <si>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</si>
  <si>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</si>
  <si>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</si>
  <si>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</si>
  <si>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</si>
  <si>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</si>
  <si>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</si>
  <si>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</si>
  <si>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</si>
  <si>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</si>
  <si>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</si>
  <si>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</si>
  <si>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</si>
  <si>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</si>
  <si>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</si>
  <si>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</si>
  <si>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</si>
  <si>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</si>
  <si>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</si>
  <si>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</si>
  <si>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</si>
  <si>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</si>
  <si>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</si>
  <si>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</si>
  <si>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</si>
  <si>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</si>
  <si>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</si>
  <si>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</si>
  <si>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</si>
  <si>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</si>
  <si>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</si>
  <si>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</si>
  <si>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</si>
  <si>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</si>
  <si>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</si>
  <si>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</si>
  <si>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</si>
  <si>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</si>
  <si>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V0390 UMa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</si>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</sst>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V0390</a:t>
            </a:r>
            <a:r>
              <a:rPr lang="en-AU" baseline="0"/>
              <a:t> UMa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-9.3300000007729977E-3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-9.3300000007729977E-3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4" customFormat="1" ht="20.25" x14ac:dyDescent="0.2">
      <c r="A1" s="45" t="s">
        <v>44</v>
      </c>
      <c r="F1" s="4" t="s">
        <v>42</v>
      </c>
      <c r="G1" s="5"/>
      <c r="H1" s="2"/>
      <c r="I1" s="6"/>
      <c r="J1" s="7"/>
      <c r="K1" s="3"/>
      <c r="L1" s="8"/>
      <c r="M1" s="9"/>
      <c r="N1" s="9"/>
      <c r="O1" s="10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6">
        <v>54192.428</v>
      </c>
      <c r="D7" s="24" t="s">
        <v>46</v>
      </c>
    </row>
    <row r="8" spans="1:15" s="14" customFormat="1" ht="12.95" customHeight="1" x14ac:dyDescent="0.2">
      <c r="A8" s="14" t="s">
        <v>3</v>
      </c>
      <c r="C8" s="46">
        <v>2.7525900000000001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0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-5.0514347594872752E-6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59276.452400000002</v>
      </c>
      <c r="E15" s="30" t="s">
        <v>30</v>
      </c>
      <c r="F15" s="34">
        <f ca="1">NOW()+15018.5+$C$5/24</f>
        <v>60378.740670717591</v>
      </c>
    </row>
    <row r="16" spans="1:15" s="14" customFormat="1" ht="12.95" customHeight="1" x14ac:dyDescent="0.2">
      <c r="A16" s="18" t="s">
        <v>4</v>
      </c>
      <c r="C16" s="34">
        <f ca="1">+C8+C12</f>
        <v>2.7525849485652407</v>
      </c>
      <c r="E16" s="30" t="s">
        <v>35</v>
      </c>
      <c r="F16" s="35">
        <f ca="1">ROUND(2*(F15-$C$7)/$C$8,0)/2+F14</f>
        <v>2248.5</v>
      </c>
    </row>
    <row r="17" spans="1:21" s="14" customFormat="1" ht="12.95" customHeight="1" thickBot="1" x14ac:dyDescent="0.25">
      <c r="A17" s="30" t="s">
        <v>27</v>
      </c>
      <c r="C17" s="14">
        <f>COUNT(C21:C2191)</f>
        <v>2</v>
      </c>
      <c r="E17" s="30" t="s">
        <v>36</v>
      </c>
      <c r="F17" s="28">
        <f ca="1">ROUND(2*(F15-$C$15)/$C$16,0)/2+F14</f>
        <v>401.5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59276.452400000002</v>
      </c>
      <c r="D18" s="37">
        <f ca="1">+C16</f>
        <v>2.7525849485652407</v>
      </c>
      <c r="E18" s="30" t="s">
        <v>31</v>
      </c>
      <c r="F18" s="38">
        <f ca="1">+$C$15+$C$16*F17-15018.5-$C$5/24</f>
        <v>45363.511090182285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4" t="str">
        <f>$D$7</f>
        <v>VSX</v>
      </c>
      <c r="C21" s="23">
        <f>$C$7</f>
        <v>54192.428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3">
        <f>+C21-15018.5</f>
        <v>39173.928</v>
      </c>
    </row>
    <row r="22" spans="1:21" s="14" customFormat="1" ht="12.95" customHeight="1" x14ac:dyDescent="0.2">
      <c r="A22" s="11" t="s">
        <v>47</v>
      </c>
      <c r="B22" s="12" t="s">
        <v>48</v>
      </c>
      <c r="C22" s="13">
        <v>59276.452400000002</v>
      </c>
      <c r="D22" s="11">
        <v>1.5E-3</v>
      </c>
      <c r="E22" s="14">
        <f>+(C22-C$7)/C$8</f>
        <v>1846.9966104650537</v>
      </c>
      <c r="F22" s="14">
        <f>ROUND(2*E22,0)/2</f>
        <v>1847</v>
      </c>
      <c r="G22" s="14">
        <f>+C22-(C$7+F22*C$8)</f>
        <v>-9.3300000007729977E-3</v>
      </c>
      <c r="K22" s="14">
        <f>+G22</f>
        <v>-9.3300000007729977E-3</v>
      </c>
      <c r="O22" s="14">
        <f ca="1">+C$11+C$12*$F22</f>
        <v>-9.3300000007729977E-3</v>
      </c>
      <c r="Q22" s="43">
        <f>+C22-15018.5</f>
        <v>44257.952400000002</v>
      </c>
    </row>
    <row r="23" spans="1:21" s="14" customFormat="1" ht="12.95" customHeight="1" x14ac:dyDescent="0.2">
      <c r="C23" s="23"/>
      <c r="D23" s="23"/>
      <c r="Q23" s="44"/>
    </row>
    <row r="24" spans="1:21" s="14" customFormat="1" ht="12.95" customHeight="1" x14ac:dyDescent="0.2">
      <c r="C24" s="23"/>
      <c r="D24" s="23"/>
      <c r="Q24" s="44"/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s="14" customFormat="1" ht="12.95" customHeight="1" x14ac:dyDescent="0.2">
      <c r="C36" s="23"/>
      <c r="D36" s="23"/>
    </row>
    <row r="37" spans="3:17" s="14" customFormat="1" ht="12.95" customHeight="1" x14ac:dyDescent="0.2">
      <c r="C37" s="23"/>
      <c r="D37" s="23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2024-03-09T04:46:33Z</dcterms:modified>
</cp:coreProperties>
</file>