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72C1B9A-0034-43DE-A577-3DA53D76ED3B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52" i="2" l="1"/>
  <c r="F52" i="2" s="1"/>
  <c r="G52" i="2" s="1"/>
  <c r="Q52" i="2"/>
  <c r="E59" i="2"/>
  <c r="F59" i="2" s="1"/>
  <c r="G59" i="2" s="1"/>
  <c r="Q59" i="2"/>
  <c r="C59" i="2"/>
  <c r="A59" i="2"/>
  <c r="E96" i="2"/>
  <c r="F96" i="2"/>
  <c r="G96" i="2" s="1"/>
  <c r="H96" i="2" s="1"/>
  <c r="Q96" i="2"/>
  <c r="E97" i="2"/>
  <c r="F97" i="2" s="1"/>
  <c r="G97" i="2" s="1"/>
  <c r="H97" i="2" s="1"/>
  <c r="Q97" i="2"/>
  <c r="E98" i="2"/>
  <c r="F98" i="2" s="1"/>
  <c r="G98" i="2" s="1"/>
  <c r="H98" i="2" s="1"/>
  <c r="Q98" i="2"/>
  <c r="E103" i="2"/>
  <c r="F103" i="2" s="1"/>
  <c r="G103" i="2" s="1"/>
  <c r="H103" i="2" s="1"/>
  <c r="Q103" i="2"/>
  <c r="E107" i="2"/>
  <c r="F107" i="2" s="1"/>
  <c r="G107" i="2" s="1"/>
  <c r="H107" i="2" s="1"/>
  <c r="Q107" i="2"/>
  <c r="E99" i="2"/>
  <c r="F99" i="2" s="1"/>
  <c r="G99" i="2" s="1"/>
  <c r="H99" i="2" s="1"/>
  <c r="Q99" i="2"/>
  <c r="E100" i="2"/>
  <c r="F100" i="2" s="1"/>
  <c r="G100" i="2" s="1"/>
  <c r="H100" i="2" s="1"/>
  <c r="Q100" i="2"/>
  <c r="E101" i="2"/>
  <c r="F101" i="2"/>
  <c r="G101" i="2" s="1"/>
  <c r="H101" i="2" s="1"/>
  <c r="Q101" i="2"/>
  <c r="E104" i="2"/>
  <c r="F104" i="2" s="1"/>
  <c r="G104" i="2" s="1"/>
  <c r="H104" i="2" s="1"/>
  <c r="Q104" i="2"/>
  <c r="E102" i="2"/>
  <c r="F102" i="2" s="1"/>
  <c r="G102" i="2" s="1"/>
  <c r="H102" i="2" s="1"/>
  <c r="Q102" i="2"/>
  <c r="E105" i="2"/>
  <c r="F105" i="2" s="1"/>
  <c r="G105" i="2" s="1"/>
  <c r="H105" i="2" s="1"/>
  <c r="Q105" i="2"/>
  <c r="E106" i="2"/>
  <c r="F106" i="2" s="1"/>
  <c r="G106" i="2" s="1"/>
  <c r="H106" i="2" s="1"/>
  <c r="Q106" i="2"/>
  <c r="C9" i="1"/>
  <c r="D9" i="1"/>
  <c r="E94" i="1"/>
  <c r="F94" i="1"/>
  <c r="G94" i="1"/>
  <c r="E95" i="1"/>
  <c r="F95" i="1"/>
  <c r="G95" i="1"/>
  <c r="K95" i="1"/>
  <c r="E96" i="1"/>
  <c r="F96" i="1"/>
  <c r="G96" i="1"/>
  <c r="E97" i="1"/>
  <c r="F97" i="1"/>
  <c r="G97" i="1"/>
  <c r="E98" i="1"/>
  <c r="F98" i="1"/>
  <c r="G98" i="1"/>
  <c r="K98" i="1"/>
  <c r="E99" i="1"/>
  <c r="F99" i="1"/>
  <c r="G99" i="1"/>
  <c r="E100" i="1"/>
  <c r="F100" i="1"/>
  <c r="G100" i="1"/>
  <c r="E101" i="1"/>
  <c r="F101" i="1"/>
  <c r="G101" i="1"/>
  <c r="E102" i="1"/>
  <c r="F102" i="1"/>
  <c r="G102" i="1"/>
  <c r="E103" i="1"/>
  <c r="F103" i="1"/>
  <c r="G103" i="1"/>
  <c r="E104" i="1"/>
  <c r="F104" i="1"/>
  <c r="G104" i="1"/>
  <c r="E105" i="1"/>
  <c r="F105" i="1"/>
  <c r="G105" i="1"/>
  <c r="E21" i="1"/>
  <c r="F21" i="1"/>
  <c r="E22" i="1"/>
  <c r="F22" i="1"/>
  <c r="E23" i="1"/>
  <c r="F23" i="1"/>
  <c r="E24" i="1"/>
  <c r="F24" i="1"/>
  <c r="G24" i="1"/>
  <c r="E25" i="1"/>
  <c r="F25" i="1"/>
  <c r="E26" i="1"/>
  <c r="F26" i="1"/>
  <c r="E27" i="1"/>
  <c r="F27" i="1"/>
  <c r="E28" i="1"/>
  <c r="F28" i="1"/>
  <c r="G28" i="1"/>
  <c r="E29" i="1"/>
  <c r="F29" i="1"/>
  <c r="E30" i="1"/>
  <c r="F30" i="1"/>
  <c r="E32" i="1"/>
  <c r="F32" i="1"/>
  <c r="E33" i="1"/>
  <c r="F33" i="1"/>
  <c r="G33" i="1"/>
  <c r="K33" i="1"/>
  <c r="E34" i="1"/>
  <c r="F34" i="1"/>
  <c r="E35" i="1"/>
  <c r="F35" i="1"/>
  <c r="E36" i="1"/>
  <c r="F36" i="1"/>
  <c r="E37" i="1"/>
  <c r="F37" i="1"/>
  <c r="U37" i="1"/>
  <c r="E38" i="1"/>
  <c r="F38" i="1"/>
  <c r="E39" i="1"/>
  <c r="F39" i="1"/>
  <c r="E40" i="1"/>
  <c r="F40" i="1"/>
  <c r="E41" i="1"/>
  <c r="F41" i="1"/>
  <c r="G41" i="1"/>
  <c r="E42" i="1"/>
  <c r="F42" i="1"/>
  <c r="E43" i="1"/>
  <c r="F43" i="1"/>
  <c r="E44" i="1"/>
  <c r="F44" i="1"/>
  <c r="E45" i="1"/>
  <c r="F45" i="1"/>
  <c r="G45" i="1"/>
  <c r="E46" i="1"/>
  <c r="F46" i="1"/>
  <c r="E47" i="1"/>
  <c r="F47" i="1"/>
  <c r="E48" i="1"/>
  <c r="F48" i="1"/>
  <c r="E49" i="1"/>
  <c r="F49" i="1"/>
  <c r="G49" i="1"/>
  <c r="E50" i="1"/>
  <c r="F50" i="1"/>
  <c r="E51" i="1"/>
  <c r="F51" i="1"/>
  <c r="E52" i="1"/>
  <c r="F52" i="1"/>
  <c r="E53" i="1"/>
  <c r="F53" i="1"/>
  <c r="G53" i="1"/>
  <c r="E54" i="1"/>
  <c r="F54" i="1"/>
  <c r="E55" i="1"/>
  <c r="F55" i="1"/>
  <c r="E56" i="1"/>
  <c r="F56" i="1"/>
  <c r="E57" i="1"/>
  <c r="F57" i="1"/>
  <c r="U57" i="1"/>
  <c r="E58" i="1"/>
  <c r="F58" i="1"/>
  <c r="E59" i="1"/>
  <c r="F59" i="1"/>
  <c r="E60" i="1"/>
  <c r="F60" i="1"/>
  <c r="E61" i="1"/>
  <c r="F61" i="1"/>
  <c r="U61" i="1"/>
  <c r="E62" i="1"/>
  <c r="F62" i="1"/>
  <c r="E63" i="1"/>
  <c r="F63" i="1"/>
  <c r="E64" i="1"/>
  <c r="F64" i="1"/>
  <c r="E65" i="1"/>
  <c r="F65" i="1"/>
  <c r="G65" i="1"/>
  <c r="K65" i="1"/>
  <c r="E66" i="1"/>
  <c r="F66" i="1"/>
  <c r="E67" i="1"/>
  <c r="F67" i="1"/>
  <c r="E68" i="1"/>
  <c r="F68" i="1"/>
  <c r="E69" i="1"/>
  <c r="F69" i="1"/>
  <c r="G69" i="1"/>
  <c r="E70" i="1"/>
  <c r="F70" i="1"/>
  <c r="E71" i="1"/>
  <c r="F71" i="1"/>
  <c r="E72" i="1"/>
  <c r="F72" i="1"/>
  <c r="E73" i="1"/>
  <c r="F73" i="1"/>
  <c r="G73" i="1"/>
  <c r="K73" i="1"/>
  <c r="E74" i="1"/>
  <c r="F74" i="1"/>
  <c r="E75" i="1"/>
  <c r="F75" i="1"/>
  <c r="E76" i="1"/>
  <c r="F76" i="1"/>
  <c r="E77" i="1"/>
  <c r="F77" i="1"/>
  <c r="U77" i="1"/>
  <c r="E78" i="1"/>
  <c r="F78" i="1"/>
  <c r="E79" i="1"/>
  <c r="F79" i="1"/>
  <c r="E80" i="1"/>
  <c r="F80" i="1"/>
  <c r="E81" i="1"/>
  <c r="F81" i="1"/>
  <c r="G81" i="1"/>
  <c r="K81" i="1"/>
  <c r="E82" i="1"/>
  <c r="F82" i="1"/>
  <c r="E83" i="1"/>
  <c r="F83" i="1"/>
  <c r="E84" i="1"/>
  <c r="F84" i="1"/>
  <c r="E85" i="1"/>
  <c r="F85" i="1"/>
  <c r="G85" i="1"/>
  <c r="E86" i="1"/>
  <c r="F86" i="1"/>
  <c r="E87" i="1"/>
  <c r="F87" i="1"/>
  <c r="E88" i="1"/>
  <c r="F88" i="1"/>
  <c r="E89" i="1"/>
  <c r="F89" i="1"/>
  <c r="G89" i="1"/>
  <c r="K89" i="1"/>
  <c r="E90" i="1"/>
  <c r="F90" i="1"/>
  <c r="E91" i="1"/>
  <c r="F91" i="1"/>
  <c r="E92" i="1"/>
  <c r="F92" i="1"/>
  <c r="E93" i="1"/>
  <c r="F93" i="1"/>
  <c r="G93" i="1"/>
  <c r="F16" i="1"/>
  <c r="F17" i="1" s="1"/>
  <c r="C17" i="1"/>
  <c r="U21" i="1"/>
  <c r="G22" i="1"/>
  <c r="U23" i="1"/>
  <c r="G25" i="1"/>
  <c r="G26" i="1"/>
  <c r="G27" i="1"/>
  <c r="G29" i="1"/>
  <c r="G30" i="1"/>
  <c r="G31" i="1"/>
  <c r="G32" i="1"/>
  <c r="G34" i="1"/>
  <c r="U35" i="1"/>
  <c r="G36" i="1"/>
  <c r="G38" i="1"/>
  <c r="G39" i="1"/>
  <c r="G40" i="1"/>
  <c r="G42" i="1"/>
  <c r="G43" i="1"/>
  <c r="G44" i="1"/>
  <c r="G46" i="1"/>
  <c r="G47" i="1"/>
  <c r="G48" i="1"/>
  <c r="G50" i="1"/>
  <c r="G51" i="1"/>
  <c r="G52" i="1"/>
  <c r="U54" i="1"/>
  <c r="G55" i="1"/>
  <c r="G56" i="1"/>
  <c r="G58" i="1"/>
  <c r="U59" i="1"/>
  <c r="G60" i="1"/>
  <c r="G62" i="1"/>
  <c r="G63" i="1"/>
  <c r="U64" i="1"/>
  <c r="G66" i="1"/>
  <c r="U67" i="1"/>
  <c r="G68" i="1"/>
  <c r="U70" i="1"/>
  <c r="G71" i="1"/>
  <c r="G72" i="1"/>
  <c r="U74" i="1"/>
  <c r="U75" i="1"/>
  <c r="U76" i="1"/>
  <c r="G78" i="1"/>
  <c r="G79" i="1"/>
  <c r="G80" i="1"/>
  <c r="G82" i="1"/>
  <c r="G83" i="1"/>
  <c r="K83" i="1"/>
  <c r="G84" i="1"/>
  <c r="G86" i="1"/>
  <c r="G87" i="1"/>
  <c r="U88" i="1"/>
  <c r="G90" i="1"/>
  <c r="G91" i="1"/>
  <c r="U92" i="1"/>
  <c r="K21" i="1"/>
  <c r="Q21" i="1"/>
  <c r="K22" i="1"/>
  <c r="Q22" i="1"/>
  <c r="Q23" i="1"/>
  <c r="K24" i="1"/>
  <c r="Q24" i="1"/>
  <c r="K25" i="1"/>
  <c r="Q25" i="1"/>
  <c r="K26" i="1"/>
  <c r="Q26" i="1"/>
  <c r="K27" i="1"/>
  <c r="Q27" i="1"/>
  <c r="K28" i="1"/>
  <c r="Q28" i="1"/>
  <c r="K29" i="1"/>
  <c r="Q29" i="1"/>
  <c r="K30" i="1"/>
  <c r="Q30" i="1"/>
  <c r="Q31" i="1"/>
  <c r="K32" i="1"/>
  <c r="Q32" i="1"/>
  <c r="Q33" i="1"/>
  <c r="K34" i="1"/>
  <c r="Q34" i="1"/>
  <c r="Q35" i="1"/>
  <c r="K36" i="1"/>
  <c r="Q36" i="1"/>
  <c r="Q37" i="1"/>
  <c r="K38" i="1"/>
  <c r="Q38" i="1"/>
  <c r="Q39" i="1"/>
  <c r="K40" i="1"/>
  <c r="Q40" i="1"/>
  <c r="K41" i="1"/>
  <c r="Q41" i="1"/>
  <c r="K42" i="1"/>
  <c r="Q42" i="1"/>
  <c r="K43" i="1"/>
  <c r="Q43" i="1"/>
  <c r="K44" i="1"/>
  <c r="Q44" i="1"/>
  <c r="K45" i="1"/>
  <c r="Q45" i="1"/>
  <c r="K46" i="1"/>
  <c r="Q46" i="1"/>
  <c r="Q47" i="1"/>
  <c r="K48" i="1"/>
  <c r="Q48" i="1"/>
  <c r="K49" i="1"/>
  <c r="Q49" i="1"/>
  <c r="K50" i="1"/>
  <c r="Q50" i="1"/>
  <c r="K51" i="1"/>
  <c r="Q51" i="1"/>
  <c r="K52" i="1"/>
  <c r="Q52" i="1"/>
  <c r="K53" i="1"/>
  <c r="Q53" i="1"/>
  <c r="Q54" i="1"/>
  <c r="Q55" i="1"/>
  <c r="K56" i="1"/>
  <c r="Q56" i="1"/>
  <c r="Q57" i="1"/>
  <c r="K58" i="1"/>
  <c r="Q58" i="1"/>
  <c r="Q59" i="1"/>
  <c r="K60" i="1"/>
  <c r="Q60" i="1"/>
  <c r="Q61" i="1"/>
  <c r="K62" i="1"/>
  <c r="Q62" i="1"/>
  <c r="Q63" i="1"/>
  <c r="Q64" i="1"/>
  <c r="Q65" i="1"/>
  <c r="K66" i="1"/>
  <c r="Q66" i="1"/>
  <c r="Q67" i="1"/>
  <c r="K68" i="1"/>
  <c r="Q68" i="1"/>
  <c r="Q69" i="1"/>
  <c r="Q70" i="1"/>
  <c r="Q71" i="1"/>
  <c r="K72" i="1"/>
  <c r="Q72" i="1"/>
  <c r="Q73" i="1"/>
  <c r="Q74" i="1"/>
  <c r="Q75" i="1"/>
  <c r="Q76" i="1"/>
  <c r="Q77" i="1"/>
  <c r="K78" i="1"/>
  <c r="Q78" i="1"/>
  <c r="Q79" i="1"/>
  <c r="K80" i="1"/>
  <c r="Q80" i="1"/>
  <c r="Q81" i="1"/>
  <c r="K82" i="1"/>
  <c r="Q82" i="1"/>
  <c r="Q83" i="1"/>
  <c r="K84" i="1"/>
  <c r="Q84" i="1"/>
  <c r="Q85" i="1"/>
  <c r="K86" i="1"/>
  <c r="Q86" i="1"/>
  <c r="Q87" i="1"/>
  <c r="Q88" i="1"/>
  <c r="Q89" i="1"/>
  <c r="K90" i="1"/>
  <c r="Q90" i="1"/>
  <c r="K91" i="1"/>
  <c r="Q91" i="1"/>
  <c r="Q92" i="1"/>
  <c r="Q93" i="1"/>
  <c r="K94" i="1"/>
  <c r="Q94" i="1"/>
  <c r="Q95" i="1"/>
  <c r="K96" i="1"/>
  <c r="Q96" i="1"/>
  <c r="Q97" i="1"/>
  <c r="Q98" i="1"/>
  <c r="Q99" i="1"/>
  <c r="K100" i="1"/>
  <c r="Q100" i="1"/>
  <c r="Q101" i="1"/>
  <c r="K102" i="1"/>
  <c r="Q102" i="1"/>
  <c r="Q103" i="1"/>
  <c r="K104" i="1"/>
  <c r="Q104" i="1"/>
  <c r="Q105" i="1"/>
  <c r="D9" i="2"/>
  <c r="E9" i="2"/>
  <c r="E21" i="2"/>
  <c r="F21" i="2" s="1"/>
  <c r="G21" i="2" s="1"/>
  <c r="H21" i="2" s="1"/>
  <c r="E22" i="2"/>
  <c r="F22" i="2" s="1"/>
  <c r="G22" i="2" s="1"/>
  <c r="H22" i="2" s="1"/>
  <c r="E23" i="2"/>
  <c r="F23" i="2" s="1"/>
  <c r="G23" i="2" s="1"/>
  <c r="H23" i="2" s="1"/>
  <c r="E24" i="2"/>
  <c r="F24" i="2" s="1"/>
  <c r="G24" i="2" s="1"/>
  <c r="H24" i="2" s="1"/>
  <c r="E25" i="2"/>
  <c r="F25" i="2" s="1"/>
  <c r="G25" i="2" s="1"/>
  <c r="H25" i="2" s="1"/>
  <c r="E26" i="2"/>
  <c r="F26" i="2" s="1"/>
  <c r="G26" i="2" s="1"/>
  <c r="H26" i="2" s="1"/>
  <c r="E27" i="2"/>
  <c r="F27" i="2" s="1"/>
  <c r="G27" i="2" s="1"/>
  <c r="H27" i="2" s="1"/>
  <c r="E28" i="2"/>
  <c r="F28" i="2"/>
  <c r="G28" i="2" s="1"/>
  <c r="H28" i="2" s="1"/>
  <c r="E29" i="2"/>
  <c r="F29" i="2" s="1"/>
  <c r="G29" i="2" s="1"/>
  <c r="H29" i="2" s="1"/>
  <c r="E30" i="2"/>
  <c r="F30" i="2" s="1"/>
  <c r="G30" i="2" s="1"/>
  <c r="H30" i="2" s="1"/>
  <c r="E31" i="2"/>
  <c r="F31" i="2" s="1"/>
  <c r="G31" i="2" s="1"/>
  <c r="H31" i="2" s="1"/>
  <c r="E32" i="2"/>
  <c r="F32" i="2" s="1"/>
  <c r="G32" i="2" s="1"/>
  <c r="H32" i="2" s="1"/>
  <c r="E33" i="2"/>
  <c r="F33" i="2" s="1"/>
  <c r="G33" i="2" s="1"/>
  <c r="H33" i="2" s="1"/>
  <c r="E34" i="2"/>
  <c r="F34" i="2"/>
  <c r="G34" i="2" s="1"/>
  <c r="H34" i="2" s="1"/>
  <c r="E35" i="2"/>
  <c r="F35" i="2" s="1"/>
  <c r="G35" i="2" s="1"/>
  <c r="H35" i="2" s="1"/>
  <c r="E36" i="2"/>
  <c r="F36" i="2" s="1"/>
  <c r="G36" i="2" s="1"/>
  <c r="H36" i="2" s="1"/>
  <c r="E37" i="2"/>
  <c r="F37" i="2" s="1"/>
  <c r="G37" i="2" s="1"/>
  <c r="H37" i="2" s="1"/>
  <c r="E38" i="2"/>
  <c r="F38" i="2" s="1"/>
  <c r="G38" i="2" s="1"/>
  <c r="H38" i="2" s="1"/>
  <c r="E39" i="2"/>
  <c r="F39" i="2"/>
  <c r="G39" i="2" s="1"/>
  <c r="H39" i="2" s="1"/>
  <c r="E40" i="2"/>
  <c r="F40" i="2"/>
  <c r="G40" i="2" s="1"/>
  <c r="H40" i="2" s="1"/>
  <c r="E41" i="2"/>
  <c r="F41" i="2" s="1"/>
  <c r="G41" i="2" s="1"/>
  <c r="H41" i="2" s="1"/>
  <c r="E42" i="2"/>
  <c r="F42" i="2" s="1"/>
  <c r="G42" i="2" s="1"/>
  <c r="H42" i="2" s="1"/>
  <c r="E43" i="2"/>
  <c r="F43" i="2" s="1"/>
  <c r="G43" i="2" s="1"/>
  <c r="H43" i="2" s="1"/>
  <c r="E44" i="2"/>
  <c r="F44" i="2" s="1"/>
  <c r="G44" i="2" s="1"/>
  <c r="H44" i="2" s="1"/>
  <c r="E45" i="2"/>
  <c r="F45" i="2" s="1"/>
  <c r="G45" i="2" s="1"/>
  <c r="H45" i="2" s="1"/>
  <c r="E46" i="2"/>
  <c r="F46" i="2" s="1"/>
  <c r="G46" i="2" s="1"/>
  <c r="H46" i="2" s="1"/>
  <c r="E47" i="2"/>
  <c r="F47" i="2"/>
  <c r="G47" i="2"/>
  <c r="H47" i="2" s="1"/>
  <c r="E48" i="2"/>
  <c r="F48" i="2" s="1"/>
  <c r="G48" i="2" s="1"/>
  <c r="H48" i="2" s="1"/>
  <c r="E49" i="2"/>
  <c r="F49" i="2" s="1"/>
  <c r="G49" i="2" s="1"/>
  <c r="H49" i="2" s="1"/>
  <c r="E50" i="2"/>
  <c r="F50" i="2" s="1"/>
  <c r="G50" i="2" s="1"/>
  <c r="H50" i="2" s="1"/>
  <c r="E51" i="2"/>
  <c r="F51" i="2" s="1"/>
  <c r="G51" i="2" s="1"/>
  <c r="H51" i="2" s="1"/>
  <c r="E53" i="2"/>
  <c r="F53" i="2"/>
  <c r="G53" i="2" s="1"/>
  <c r="H53" i="2" s="1"/>
  <c r="E54" i="2"/>
  <c r="F54" i="2" s="1"/>
  <c r="G54" i="2" s="1"/>
  <c r="H54" i="2" s="1"/>
  <c r="E55" i="2"/>
  <c r="F55" i="2" s="1"/>
  <c r="G55" i="2" s="1"/>
  <c r="H55" i="2" s="1"/>
  <c r="E56" i="2"/>
  <c r="F56" i="2" s="1"/>
  <c r="G56" i="2" s="1"/>
  <c r="H56" i="2" s="1"/>
  <c r="E57" i="2"/>
  <c r="F57" i="2" s="1"/>
  <c r="G57" i="2" s="1"/>
  <c r="H57" i="2" s="1"/>
  <c r="E58" i="2"/>
  <c r="F58" i="2" s="1"/>
  <c r="G58" i="2" s="1"/>
  <c r="H58" i="2" s="1"/>
  <c r="E60" i="2"/>
  <c r="F60" i="2"/>
  <c r="G60" i="2" s="1"/>
  <c r="H60" i="2" s="1"/>
  <c r="E61" i="2"/>
  <c r="F61" i="2" s="1"/>
  <c r="G61" i="2" s="1"/>
  <c r="H61" i="2" s="1"/>
  <c r="E62" i="2"/>
  <c r="F62" i="2" s="1"/>
  <c r="G62" i="2" s="1"/>
  <c r="H62" i="2" s="1"/>
  <c r="E63" i="2"/>
  <c r="F63" i="2" s="1"/>
  <c r="G63" i="2" s="1"/>
  <c r="H63" i="2" s="1"/>
  <c r="E64" i="2"/>
  <c r="F64" i="2" s="1"/>
  <c r="G64" i="2" s="1"/>
  <c r="H64" i="2" s="1"/>
  <c r="E65" i="2"/>
  <c r="F65" i="2" s="1"/>
  <c r="G65" i="2" s="1"/>
  <c r="H65" i="2" s="1"/>
  <c r="E66" i="2"/>
  <c r="F66" i="2" s="1"/>
  <c r="G66" i="2" s="1"/>
  <c r="H66" i="2" s="1"/>
  <c r="E67" i="2"/>
  <c r="F67" i="2" s="1"/>
  <c r="G67" i="2" s="1"/>
  <c r="H67" i="2" s="1"/>
  <c r="E68" i="2"/>
  <c r="F68" i="2" s="1"/>
  <c r="G68" i="2" s="1"/>
  <c r="H68" i="2" s="1"/>
  <c r="E69" i="2"/>
  <c r="F69" i="2" s="1"/>
  <c r="G69" i="2" s="1"/>
  <c r="H69" i="2" s="1"/>
  <c r="E70" i="2"/>
  <c r="F70" i="2" s="1"/>
  <c r="G70" i="2" s="1"/>
  <c r="H70" i="2" s="1"/>
  <c r="E71" i="2"/>
  <c r="F71" i="2" s="1"/>
  <c r="G71" i="2" s="1"/>
  <c r="H71" i="2" s="1"/>
  <c r="E72" i="2"/>
  <c r="F72" i="2" s="1"/>
  <c r="G72" i="2" s="1"/>
  <c r="H72" i="2" s="1"/>
  <c r="E73" i="2"/>
  <c r="F73" i="2" s="1"/>
  <c r="G73" i="2" s="1"/>
  <c r="H73" i="2" s="1"/>
  <c r="E74" i="2"/>
  <c r="F74" i="2" s="1"/>
  <c r="G74" i="2" s="1"/>
  <c r="H74" i="2" s="1"/>
  <c r="E75" i="2"/>
  <c r="F75" i="2" s="1"/>
  <c r="G75" i="2" s="1"/>
  <c r="H75" i="2" s="1"/>
  <c r="E76" i="2"/>
  <c r="F76" i="2" s="1"/>
  <c r="G76" i="2" s="1"/>
  <c r="H76" i="2" s="1"/>
  <c r="E77" i="2"/>
  <c r="F77" i="2" s="1"/>
  <c r="G77" i="2" s="1"/>
  <c r="H77" i="2" s="1"/>
  <c r="E78" i="2"/>
  <c r="F78" i="2" s="1"/>
  <c r="G78" i="2" s="1"/>
  <c r="H78" i="2" s="1"/>
  <c r="E79" i="2"/>
  <c r="F79" i="2" s="1"/>
  <c r="G79" i="2" s="1"/>
  <c r="H79" i="2" s="1"/>
  <c r="E80" i="2"/>
  <c r="F80" i="2"/>
  <c r="G80" i="2" s="1"/>
  <c r="H80" i="2" s="1"/>
  <c r="E81" i="2"/>
  <c r="F81" i="2" s="1"/>
  <c r="G81" i="2" s="1"/>
  <c r="H81" i="2" s="1"/>
  <c r="E82" i="2"/>
  <c r="F82" i="2" s="1"/>
  <c r="G82" i="2" s="1"/>
  <c r="H82" i="2" s="1"/>
  <c r="E83" i="2"/>
  <c r="F83" i="2" s="1"/>
  <c r="G83" i="2" s="1"/>
  <c r="H83" i="2" s="1"/>
  <c r="E84" i="2"/>
  <c r="F84" i="2" s="1"/>
  <c r="G84" i="2" s="1"/>
  <c r="H84" i="2" s="1"/>
  <c r="E85" i="2"/>
  <c r="F85" i="2" s="1"/>
  <c r="G85" i="2" s="1"/>
  <c r="H85" i="2" s="1"/>
  <c r="E86" i="2"/>
  <c r="F86" i="2"/>
  <c r="G86" i="2" s="1"/>
  <c r="H86" i="2" s="1"/>
  <c r="E87" i="2"/>
  <c r="F87" i="2" s="1"/>
  <c r="G87" i="2" s="1"/>
  <c r="H87" i="2" s="1"/>
  <c r="E88" i="2"/>
  <c r="F88" i="2" s="1"/>
  <c r="G88" i="2" s="1"/>
  <c r="H88" i="2" s="1"/>
  <c r="E89" i="2"/>
  <c r="F89" i="2" s="1"/>
  <c r="G89" i="2" s="1"/>
  <c r="H89" i="2" s="1"/>
  <c r="E90" i="2"/>
  <c r="F90" i="2" s="1"/>
  <c r="G90" i="2" s="1"/>
  <c r="H90" i="2" s="1"/>
  <c r="E91" i="2"/>
  <c r="F91" i="2" s="1"/>
  <c r="G91" i="2" s="1"/>
  <c r="H91" i="2" s="1"/>
  <c r="E92" i="2"/>
  <c r="F92" i="2" s="1"/>
  <c r="G92" i="2" s="1"/>
  <c r="H92" i="2" s="1"/>
  <c r="E93" i="2"/>
  <c r="F93" i="2" s="1"/>
  <c r="G93" i="2" s="1"/>
  <c r="H93" i="2" s="1"/>
  <c r="E94" i="2"/>
  <c r="F94" i="2" s="1"/>
  <c r="G94" i="2" s="1"/>
  <c r="H94" i="2" s="1"/>
  <c r="E95" i="2"/>
  <c r="F95" i="2" s="1"/>
  <c r="G95" i="2" s="1"/>
  <c r="H95" i="2" s="1"/>
  <c r="F16" i="2"/>
  <c r="F17" i="2" s="1"/>
  <c r="C17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3" i="2"/>
  <c r="Q54" i="2"/>
  <c r="Q55" i="2"/>
  <c r="Q56" i="2"/>
  <c r="Q57" i="2"/>
  <c r="Q58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K93" i="1"/>
  <c r="K85" i="1"/>
  <c r="K69" i="1"/>
  <c r="K97" i="1"/>
  <c r="K105" i="1"/>
  <c r="K101" i="1"/>
  <c r="K79" i="1"/>
  <c r="K55" i="1"/>
  <c r="K47" i="1"/>
  <c r="K39" i="1"/>
  <c r="K31" i="1"/>
  <c r="K71" i="1"/>
  <c r="K87" i="1"/>
  <c r="K63" i="1"/>
  <c r="K103" i="1"/>
  <c r="K99" i="1"/>
  <c r="C12" i="2"/>
  <c r="C11" i="2"/>
  <c r="C12" i="1"/>
  <c r="C11" i="1"/>
  <c r="O59" i="2" l="1"/>
  <c r="S59" i="2" s="1"/>
  <c r="O52" i="2"/>
  <c r="S52" i="2" s="1"/>
  <c r="H59" i="2"/>
  <c r="H52" i="2"/>
  <c r="O31" i="1"/>
  <c r="S31" i="1" s="1"/>
  <c r="O63" i="1"/>
  <c r="S63" i="1" s="1"/>
  <c r="O94" i="1"/>
  <c r="S94" i="1" s="1"/>
  <c r="O102" i="1"/>
  <c r="S102" i="1" s="1"/>
  <c r="O42" i="1"/>
  <c r="S42" i="1" s="1"/>
  <c r="O74" i="1"/>
  <c r="S74" i="1" s="1"/>
  <c r="O29" i="1"/>
  <c r="S29" i="1" s="1"/>
  <c r="O61" i="1"/>
  <c r="S61" i="1" s="1"/>
  <c r="O24" i="1"/>
  <c r="S24" i="1" s="1"/>
  <c r="O56" i="1"/>
  <c r="S56" i="1" s="1"/>
  <c r="O88" i="1"/>
  <c r="S88" i="1" s="1"/>
  <c r="O51" i="1"/>
  <c r="S51" i="1" s="1"/>
  <c r="O83" i="1"/>
  <c r="S83" i="1" s="1"/>
  <c r="O97" i="1"/>
  <c r="S97" i="1" s="1"/>
  <c r="O105" i="1"/>
  <c r="S105" i="1" s="1"/>
  <c r="O46" i="1"/>
  <c r="S46" i="1" s="1"/>
  <c r="O78" i="1"/>
  <c r="S78" i="1" s="1"/>
  <c r="O41" i="1"/>
  <c r="S41" i="1" s="1"/>
  <c r="O73" i="1"/>
  <c r="S73" i="1" s="1"/>
  <c r="O36" i="1"/>
  <c r="S36" i="1" s="1"/>
  <c r="O68" i="1"/>
  <c r="S68" i="1" s="1"/>
  <c r="C15" i="1"/>
  <c r="O39" i="1"/>
  <c r="S39" i="1" s="1"/>
  <c r="O71" i="1"/>
  <c r="S71" i="1" s="1"/>
  <c r="O96" i="1"/>
  <c r="S96" i="1" s="1"/>
  <c r="O104" i="1"/>
  <c r="S104" i="1" s="1"/>
  <c r="O50" i="1"/>
  <c r="S50" i="1" s="1"/>
  <c r="O82" i="1"/>
  <c r="S82" i="1" s="1"/>
  <c r="O37" i="1"/>
  <c r="S37" i="1" s="1"/>
  <c r="O69" i="1"/>
  <c r="S69" i="1" s="1"/>
  <c r="O32" i="1"/>
  <c r="S32" i="1" s="1"/>
  <c r="O64" i="1"/>
  <c r="S64" i="1" s="1"/>
  <c r="O27" i="1"/>
  <c r="S27" i="1" s="1"/>
  <c r="O59" i="1"/>
  <c r="S59" i="1" s="1"/>
  <c r="O91" i="1"/>
  <c r="S91" i="1" s="1"/>
  <c r="O99" i="1"/>
  <c r="S99" i="1" s="1"/>
  <c r="O22" i="1"/>
  <c r="S22" i="1" s="1"/>
  <c r="O54" i="1"/>
  <c r="S54" i="1" s="1"/>
  <c r="O86" i="1"/>
  <c r="S86" i="1" s="1"/>
  <c r="O49" i="1"/>
  <c r="S49" i="1" s="1"/>
  <c r="O81" i="1"/>
  <c r="S81" i="1" s="1"/>
  <c r="O44" i="1"/>
  <c r="S44" i="1" s="1"/>
  <c r="O76" i="1"/>
  <c r="S76" i="1" s="1"/>
  <c r="O47" i="1"/>
  <c r="S47" i="1" s="1"/>
  <c r="O79" i="1"/>
  <c r="S79" i="1" s="1"/>
  <c r="O98" i="1"/>
  <c r="S98" i="1" s="1"/>
  <c r="O26" i="1"/>
  <c r="S26" i="1" s="1"/>
  <c r="O58" i="1"/>
  <c r="S58" i="1" s="1"/>
  <c r="O90" i="1"/>
  <c r="S90" i="1" s="1"/>
  <c r="O45" i="1"/>
  <c r="S45" i="1" s="1"/>
  <c r="O77" i="1"/>
  <c r="S77" i="1" s="1"/>
  <c r="O40" i="1"/>
  <c r="S40" i="1" s="1"/>
  <c r="O72" i="1"/>
  <c r="S72" i="1" s="1"/>
  <c r="O35" i="1"/>
  <c r="S35" i="1" s="1"/>
  <c r="O67" i="1"/>
  <c r="S67" i="1" s="1"/>
  <c r="O93" i="1"/>
  <c r="S93" i="1" s="1"/>
  <c r="O101" i="1"/>
  <c r="S101" i="1" s="1"/>
  <c r="O30" i="1"/>
  <c r="S30" i="1" s="1"/>
  <c r="O62" i="1"/>
  <c r="S62" i="1" s="1"/>
  <c r="O25" i="1"/>
  <c r="S25" i="1" s="1"/>
  <c r="O57" i="1"/>
  <c r="S57" i="1" s="1"/>
  <c r="O89" i="1"/>
  <c r="S89" i="1" s="1"/>
  <c r="O52" i="1"/>
  <c r="S52" i="1" s="1"/>
  <c r="O84" i="1"/>
  <c r="S84" i="1" s="1"/>
  <c r="O23" i="1"/>
  <c r="S23" i="1" s="1"/>
  <c r="O55" i="1"/>
  <c r="S55" i="1" s="1"/>
  <c r="O87" i="1"/>
  <c r="S87" i="1" s="1"/>
  <c r="O100" i="1"/>
  <c r="S100" i="1" s="1"/>
  <c r="O34" i="1"/>
  <c r="S34" i="1" s="1"/>
  <c r="O66" i="1"/>
  <c r="S66" i="1" s="1"/>
  <c r="O21" i="1"/>
  <c r="S21" i="1" s="1"/>
  <c r="O53" i="1"/>
  <c r="S53" i="1" s="1"/>
  <c r="O85" i="1"/>
  <c r="S85" i="1" s="1"/>
  <c r="O48" i="1"/>
  <c r="S48" i="1" s="1"/>
  <c r="O80" i="1"/>
  <c r="S80" i="1" s="1"/>
  <c r="O43" i="1"/>
  <c r="S43" i="1" s="1"/>
  <c r="O75" i="1"/>
  <c r="S75" i="1" s="1"/>
  <c r="O95" i="1"/>
  <c r="S95" i="1" s="1"/>
  <c r="O103" i="1"/>
  <c r="S103" i="1" s="1"/>
  <c r="O38" i="1"/>
  <c r="S38" i="1" s="1"/>
  <c r="O70" i="1"/>
  <c r="S70" i="1" s="1"/>
  <c r="O33" i="1"/>
  <c r="S33" i="1" s="1"/>
  <c r="O65" i="1"/>
  <c r="S65" i="1" s="1"/>
  <c r="O28" i="1"/>
  <c r="S28" i="1" s="1"/>
  <c r="O60" i="1"/>
  <c r="S60" i="1" s="1"/>
  <c r="O92" i="1"/>
  <c r="S92" i="1" s="1"/>
  <c r="C16" i="1"/>
  <c r="D18" i="1" s="1"/>
  <c r="O31" i="2"/>
  <c r="S31" i="2" s="1"/>
  <c r="O73" i="2"/>
  <c r="S73" i="2" s="1"/>
  <c r="O32" i="2"/>
  <c r="S32" i="2" s="1"/>
  <c r="O74" i="2"/>
  <c r="S74" i="2" s="1"/>
  <c r="O33" i="2"/>
  <c r="S33" i="2" s="1"/>
  <c r="O68" i="2"/>
  <c r="S68" i="2" s="1"/>
  <c r="O35" i="2"/>
  <c r="S35" i="2" s="1"/>
  <c r="O69" i="2"/>
  <c r="S69" i="2" s="1"/>
  <c r="O25" i="2"/>
  <c r="S25" i="2" s="1"/>
  <c r="O70" i="2"/>
  <c r="S70" i="2" s="1"/>
  <c r="O71" i="2"/>
  <c r="S71" i="2" s="1"/>
  <c r="O54" i="2"/>
  <c r="S54" i="2" s="1"/>
  <c r="O102" i="2"/>
  <c r="S102" i="2" s="1"/>
  <c r="O90" i="2"/>
  <c r="S90" i="2" s="1"/>
  <c r="O107" i="2"/>
  <c r="S107" i="2" s="1"/>
  <c r="O105" i="2"/>
  <c r="S105" i="2" s="1"/>
  <c r="O96" i="2"/>
  <c r="S96" i="2" s="1"/>
  <c r="O30" i="2"/>
  <c r="S30" i="2" s="1"/>
  <c r="O41" i="2"/>
  <c r="S41" i="2" s="1"/>
  <c r="O89" i="2"/>
  <c r="S89" i="2" s="1"/>
  <c r="O64" i="2"/>
  <c r="S64" i="2" s="1"/>
  <c r="O28" i="2"/>
  <c r="S28" i="2" s="1"/>
  <c r="O29" i="2"/>
  <c r="S29" i="2" s="1"/>
  <c r="O66" i="2"/>
  <c r="S66" i="2" s="1"/>
  <c r="O80" i="2"/>
  <c r="S80" i="2" s="1"/>
  <c r="O38" i="2"/>
  <c r="S38" i="2" s="1"/>
  <c r="O48" i="2"/>
  <c r="S48" i="2" s="1"/>
  <c r="O49" i="2"/>
  <c r="S49" i="2" s="1"/>
  <c r="O86" i="2"/>
  <c r="S86" i="2" s="1"/>
  <c r="O42" i="2"/>
  <c r="S42" i="2" s="1"/>
  <c r="O87" i="2"/>
  <c r="S87" i="2" s="1"/>
  <c r="O43" i="2"/>
  <c r="S43" i="2" s="1"/>
  <c r="O75" i="2"/>
  <c r="S75" i="2" s="1"/>
  <c r="O44" i="2"/>
  <c r="S44" i="2" s="1"/>
  <c r="O82" i="2"/>
  <c r="S82" i="2" s="1"/>
  <c r="O36" i="2"/>
  <c r="S36" i="2" s="1"/>
  <c r="O76" i="2"/>
  <c r="S76" i="2" s="1"/>
  <c r="O39" i="2"/>
  <c r="S39" i="2" s="1"/>
  <c r="O103" i="2"/>
  <c r="S103" i="2" s="1"/>
  <c r="O97" i="2"/>
  <c r="S97" i="2" s="1"/>
  <c r="O104" i="2"/>
  <c r="S104" i="2" s="1"/>
  <c r="O34" i="2"/>
  <c r="S34" i="2" s="1"/>
  <c r="O27" i="2"/>
  <c r="S27" i="2" s="1"/>
  <c r="O77" i="2"/>
  <c r="S77" i="2" s="1"/>
  <c r="O78" i="2"/>
  <c r="S78" i="2" s="1"/>
  <c r="O40" i="2"/>
  <c r="S40" i="2" s="1"/>
  <c r="O72" i="2"/>
  <c r="S72" i="2" s="1"/>
  <c r="O94" i="2"/>
  <c r="S94" i="2" s="1"/>
  <c r="O101" i="2"/>
  <c r="S101" i="2" s="1"/>
  <c r="O58" i="2"/>
  <c r="S58" i="2" s="1"/>
  <c r="O92" i="2"/>
  <c r="S92" i="2" s="1"/>
  <c r="O50" i="2"/>
  <c r="S50" i="2" s="1"/>
  <c r="O93" i="2"/>
  <c r="S93" i="2" s="1"/>
  <c r="O51" i="2"/>
  <c r="S51" i="2" s="1"/>
  <c r="O81" i="2"/>
  <c r="S81" i="2" s="1"/>
  <c r="O53" i="2"/>
  <c r="S53" i="2" s="1"/>
  <c r="O88" i="2"/>
  <c r="S88" i="2" s="1"/>
  <c r="O45" i="2"/>
  <c r="S45" i="2" s="1"/>
  <c r="O83" i="2"/>
  <c r="S83" i="2" s="1"/>
  <c r="O56" i="2"/>
  <c r="S56" i="2" s="1"/>
  <c r="O106" i="2"/>
  <c r="S106" i="2" s="1"/>
  <c r="O47" i="2"/>
  <c r="S47" i="2" s="1"/>
  <c r="O22" i="2"/>
  <c r="S22" i="2" s="1"/>
  <c r="O37" i="2"/>
  <c r="S37" i="2" s="1"/>
  <c r="O67" i="2"/>
  <c r="S67" i="2" s="1"/>
  <c r="O21" i="2"/>
  <c r="S21" i="2" s="1"/>
  <c r="O60" i="2"/>
  <c r="S60" i="2" s="1"/>
  <c r="O23" i="2"/>
  <c r="S23" i="2" s="1"/>
  <c r="O61" i="2"/>
  <c r="S61" i="2" s="1"/>
  <c r="O24" i="2"/>
  <c r="S24" i="2" s="1"/>
  <c r="O62" i="2"/>
  <c r="S62" i="2" s="1"/>
  <c r="O95" i="2"/>
  <c r="S95" i="2" s="1"/>
  <c r="O63" i="2"/>
  <c r="S63" i="2" s="1"/>
  <c r="O46" i="2"/>
  <c r="S46" i="2" s="1"/>
  <c r="O65" i="2"/>
  <c r="S65" i="2" s="1"/>
  <c r="O98" i="2"/>
  <c r="S98" i="2" s="1"/>
  <c r="O99" i="2"/>
  <c r="S99" i="2" s="1"/>
  <c r="O100" i="2"/>
  <c r="S100" i="2" s="1"/>
  <c r="O26" i="2"/>
  <c r="S26" i="2" s="1"/>
  <c r="C15" i="2"/>
  <c r="O55" i="2"/>
  <c r="S55" i="2" s="1"/>
  <c r="O91" i="2"/>
  <c r="S91" i="2" s="1"/>
  <c r="O84" i="2"/>
  <c r="S84" i="2" s="1"/>
  <c r="O57" i="2"/>
  <c r="S57" i="2" s="1"/>
  <c r="O85" i="2"/>
  <c r="S85" i="2" s="1"/>
  <c r="O79" i="2"/>
  <c r="S79" i="2" s="1"/>
  <c r="C16" i="2"/>
  <c r="D18" i="2" s="1"/>
  <c r="F18" i="2" l="1"/>
  <c r="F19" i="2" s="1"/>
  <c r="C18" i="2"/>
  <c r="S19" i="1"/>
  <c r="C18" i="1"/>
  <c r="F18" i="1"/>
  <c r="F19" i="1" s="1"/>
  <c r="S19" i="2"/>
</calcChain>
</file>

<file path=xl/sharedStrings.xml><?xml version="1.0" encoding="utf-8"?>
<sst xmlns="http://schemas.openxmlformats.org/spreadsheetml/2006/main" count="445" uniqueCount="65">
  <si>
    <t>V0441 UMa  /GSC 3807-0759</t>
  </si>
  <si>
    <t>System Type:</t>
  </si>
  <si>
    <t>EW+EA</t>
  </si>
  <si>
    <t>UMa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</si>
  <si>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</si>
  <si>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</si>
  <si>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</si>
  <si>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</si>
  <si>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</si>
  <si>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</si>
  <si>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VSX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</si>
  <si>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</si>
  <si>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</si>
  <si>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</si>
  <si>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</si>
  <si>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</si>
  <si>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</si>
  <si>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</si>
  <si>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</si>
  <si>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</si>
  <si>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</si>
  <si>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</si>
  <si>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</si>
  <si>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</si>
  <si>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</si>
  <si>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</si>
  <si>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</si>
  <si>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</si>
  <si>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</si>
  <si>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</si>
  <si>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</si>
  <si>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</si>
  <si>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</si>
  <si>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</si>
  <si>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</si>
  <si>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</si>
  <si>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</si>
  <si>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</si>
  <si>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</si>
  <si>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</si>
  <si>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</si>
  <si>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</si>
  <si>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</si>
  <si>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</si>
  <si>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</si>
  <si>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</si>
  <si>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BAD</t>
  </si>
  <si>
    <t>IBVS 6114</t>
  </si>
  <si>
    <t>I</t>
  </si>
  <si>
    <t>II</t>
  </si>
  <si>
    <t>IBVS 5154</t>
  </si>
  <si>
    <t>OEJV 0179</t>
  </si>
  <si>
    <t>IBVS 6234</t>
  </si>
  <si>
    <t>RHN 2019</t>
  </si>
  <si>
    <t>RHN 2020</t>
  </si>
  <si>
    <t>VSB 067</t>
  </si>
  <si>
    <t>Rc</t>
  </si>
  <si>
    <t>Ic</t>
  </si>
  <si>
    <t>B</t>
  </si>
  <si>
    <t>V</t>
  </si>
  <si>
    <t>IBVS</t>
  </si>
  <si>
    <t>S3</t>
  </si>
  <si>
    <t>S4</t>
  </si>
  <si>
    <t>V0441 UMa / GSC 3807-0759</t>
  </si>
  <si>
    <t>VSX 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</si>
</sst>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2" formatCode="\$#,##0_);&quot;($&quot;#,##0\)"/>
    <numFmt numFmtId="173" formatCode="m/d/yyyy\ h:mm"/>
    <numFmt numFmtId="175" formatCode="0.0000"/>
    <numFmt numFmtId="176" formatCode="mm/dd/yy\ hh:mm\ AM/PM"/>
    <numFmt numFmtId="178" formatCode="d/mm/yyyy;@"/>
  </numFmts>
  <fonts count="13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6">
    <xf numFmtId="0" fontId="0" fillId="0" borderId="0">
      <alignment vertical="top"/>
    </xf>
    <xf numFmtId="3" fontId="12" fillId="0" borderId="0" applyFill="0" applyBorder="0" applyProtection="0">
      <alignment vertical="top"/>
    </xf>
    <xf numFmtId="172" fontId="12" fillId="0" borderId="0" applyFill="0" applyBorder="0" applyProtection="0">
      <alignment vertical="top"/>
    </xf>
    <xf numFmtId="0" fontId="12" fillId="0" borderId="0" applyFill="0" applyBorder="0" applyProtection="0">
      <alignment vertical="top"/>
    </xf>
    <xf numFmtId="2" fontId="12" fillId="0" borderId="0" applyFill="0" applyBorder="0" applyProtection="0">
      <alignment vertical="top"/>
    </xf>
    <xf numFmtId="0" fontId="12" fillId="0" borderId="0"/>
  </cellStyleXfs>
  <cellXfs count="48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3" xfId="0" applyFont="1" applyBorder="1" applyAlignment="1">
      <alignment horizontal="center"/>
    </xf>
    <xf numFmtId="0" fontId="6" fillId="0" borderId="0" xfId="0" applyFont="1">
      <alignment vertical="top"/>
    </xf>
    <xf numFmtId="0" fontId="2" fillId="0" borderId="0" xfId="0" applyFont="1">
      <alignment vertical="top"/>
    </xf>
    <xf numFmtId="0" fontId="6" fillId="0" borderId="0" xfId="0" applyFont="1" applyAlignment="1">
      <alignment horizontal="center"/>
    </xf>
    <xf numFmtId="0" fontId="5" fillId="0" borderId="0" xfId="0" applyFont="1">
      <alignment vertical="top"/>
    </xf>
    <xf numFmtId="0" fontId="4" fillId="0" borderId="0" xfId="0" applyFont="1" applyAlignment="1">
      <alignment horizontal="left"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6" fillId="0" borderId="0" xfId="0" applyFont="1" applyAlignment="1">
      <alignment horizontal="left"/>
    </xf>
    <xf numFmtId="173" fontId="6" fillId="0" borderId="0" xfId="0" applyNumberFormat="1" applyFont="1" applyAlignment="1">
      <alignment horizontal="left" vertical="top"/>
    </xf>
    <xf numFmtId="0" fontId="0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Font="1" applyFill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5" applyFont="1"/>
    <xf numFmtId="0" fontId="11" fillId="0" borderId="0" xfId="5" applyFont="1" applyAlignment="1">
      <alignment horizontal="center"/>
    </xf>
    <xf numFmtId="0" fontId="11" fillId="0" borderId="0" xfId="5" applyFont="1" applyAlignment="1">
      <alignment horizontal="left"/>
    </xf>
    <xf numFmtId="175" fontId="10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76" fontId="6" fillId="0" borderId="0" xfId="0" applyNumberFormat="1" applyFont="1">
      <alignment vertical="top"/>
    </xf>
    <xf numFmtId="173" fontId="6" fillId="0" borderId="0" xfId="0" applyNumberFormat="1" applyFont="1">
      <alignment vertical="top"/>
    </xf>
    <xf numFmtId="0" fontId="0" fillId="0" borderId="0" xfId="0" applyFont="1" applyFill="1" applyAlignment="1"/>
    <xf numFmtId="178" fontId="0" fillId="0" borderId="0" xfId="0" applyNumberFormat="1" applyAlignment="1"/>
    <xf numFmtId="0" fontId="0" fillId="0" borderId="0" xfId="0" applyAlignment="1">
      <alignment horizontal="right"/>
    </xf>
  </cellXfs>
  <cellStyles count="6">
    <cellStyle name="Comma0" xfId="1"/>
    <cellStyle name="Currency0" xfId="2"/>
    <cellStyle name="Date" xfId="3"/>
    <cellStyle name="Fixed" xfId="4"/>
    <cellStyle name="Normal" xfId="0" builtinId="0"/>
    <cellStyle name="Normal_A_1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V0441 UMa - O-C Diagr.</a:t>
            </a:r>
          </a:p>
        </c:rich>
      </c:tx>
      <c:layout>
        <c:manualLayout>
          <c:xMode val="edge"/>
          <c:yMode val="edge"/>
          <c:x val="0.3533834586466165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22822889753688513"/>
          <c:w val="0.81503759398496245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-1996.5</c:v>
                </c:pt>
                <c:pt idx="1">
                  <c:v>-1956.5</c:v>
                </c:pt>
                <c:pt idx="2">
                  <c:v>-1947.5</c:v>
                </c:pt>
                <c:pt idx="3">
                  <c:v>-1944</c:v>
                </c:pt>
                <c:pt idx="4">
                  <c:v>-1672</c:v>
                </c:pt>
                <c:pt idx="5">
                  <c:v>-1671.5</c:v>
                </c:pt>
                <c:pt idx="6">
                  <c:v>-1668</c:v>
                </c:pt>
                <c:pt idx="7">
                  <c:v>-1663.5</c:v>
                </c:pt>
                <c:pt idx="8">
                  <c:v>-1659</c:v>
                </c:pt>
                <c:pt idx="9">
                  <c:v>-1571.5</c:v>
                </c:pt>
                <c:pt idx="11">
                  <c:v>-1558</c:v>
                </c:pt>
                <c:pt idx="12">
                  <c:v>-1545</c:v>
                </c:pt>
                <c:pt idx="13">
                  <c:v>-1544.5</c:v>
                </c:pt>
                <c:pt idx="14">
                  <c:v>-1532</c:v>
                </c:pt>
                <c:pt idx="15">
                  <c:v>-1527.5</c:v>
                </c:pt>
                <c:pt idx="16">
                  <c:v>-1523.5</c:v>
                </c:pt>
                <c:pt idx="17">
                  <c:v>-1518.5</c:v>
                </c:pt>
                <c:pt idx="18">
                  <c:v>-1505.5</c:v>
                </c:pt>
                <c:pt idx="19">
                  <c:v>-1505</c:v>
                </c:pt>
                <c:pt idx="20">
                  <c:v>-1501.5</c:v>
                </c:pt>
                <c:pt idx="21">
                  <c:v>-1483.5</c:v>
                </c:pt>
                <c:pt idx="22">
                  <c:v>-1483</c:v>
                </c:pt>
                <c:pt idx="23">
                  <c:v>-1479</c:v>
                </c:pt>
                <c:pt idx="24">
                  <c:v>-1470.5</c:v>
                </c:pt>
                <c:pt idx="25">
                  <c:v>-1444.5</c:v>
                </c:pt>
                <c:pt idx="26">
                  <c:v>-1444</c:v>
                </c:pt>
                <c:pt idx="27">
                  <c:v>-1435.5</c:v>
                </c:pt>
                <c:pt idx="28">
                  <c:v>-1435</c:v>
                </c:pt>
                <c:pt idx="29">
                  <c:v>-1431</c:v>
                </c:pt>
                <c:pt idx="30">
                  <c:v>-1422</c:v>
                </c:pt>
                <c:pt idx="31">
                  <c:v>5969</c:v>
                </c:pt>
                <c:pt idx="32">
                  <c:v>5969.5</c:v>
                </c:pt>
                <c:pt idx="33">
                  <c:v>5987</c:v>
                </c:pt>
                <c:pt idx="34">
                  <c:v>6149</c:v>
                </c:pt>
                <c:pt idx="35">
                  <c:v>6193</c:v>
                </c:pt>
                <c:pt idx="36">
                  <c:v>6193.5</c:v>
                </c:pt>
                <c:pt idx="37">
                  <c:v>6465</c:v>
                </c:pt>
                <c:pt idx="38">
                  <c:v>6466</c:v>
                </c:pt>
                <c:pt idx="39">
                  <c:v>6469</c:v>
                </c:pt>
                <c:pt idx="40">
                  <c:v>6474.5</c:v>
                </c:pt>
                <c:pt idx="41">
                  <c:v>6477.5</c:v>
                </c:pt>
                <c:pt idx="42">
                  <c:v>6478</c:v>
                </c:pt>
                <c:pt idx="43">
                  <c:v>6517.5</c:v>
                </c:pt>
                <c:pt idx="44">
                  <c:v>6521.5</c:v>
                </c:pt>
                <c:pt idx="45">
                  <c:v>6522</c:v>
                </c:pt>
                <c:pt idx="46">
                  <c:v>6526</c:v>
                </c:pt>
                <c:pt idx="47">
                  <c:v>6644.5</c:v>
                </c:pt>
                <c:pt idx="48">
                  <c:v>6645</c:v>
                </c:pt>
                <c:pt idx="49">
                  <c:v>6649.5</c:v>
                </c:pt>
                <c:pt idx="50">
                  <c:v>6649.5</c:v>
                </c:pt>
                <c:pt idx="51">
                  <c:v>6653.5</c:v>
                </c:pt>
                <c:pt idx="52">
                  <c:v>6654</c:v>
                </c:pt>
                <c:pt idx="53">
                  <c:v>6658</c:v>
                </c:pt>
                <c:pt idx="54">
                  <c:v>6789.5</c:v>
                </c:pt>
                <c:pt idx="55">
                  <c:v>7753</c:v>
                </c:pt>
                <c:pt idx="56">
                  <c:v>7796</c:v>
                </c:pt>
                <c:pt idx="57">
                  <c:v>7834.5</c:v>
                </c:pt>
                <c:pt idx="58">
                  <c:v>7835</c:v>
                </c:pt>
                <c:pt idx="59">
                  <c:v>7835.5</c:v>
                </c:pt>
                <c:pt idx="60">
                  <c:v>7865.5</c:v>
                </c:pt>
                <c:pt idx="61">
                  <c:v>7866</c:v>
                </c:pt>
                <c:pt idx="62">
                  <c:v>7909</c:v>
                </c:pt>
                <c:pt idx="63">
                  <c:v>7909.5</c:v>
                </c:pt>
                <c:pt idx="64">
                  <c:v>7948.5</c:v>
                </c:pt>
                <c:pt idx="65">
                  <c:v>7949</c:v>
                </c:pt>
                <c:pt idx="66">
                  <c:v>7949.5</c:v>
                </c:pt>
                <c:pt idx="67">
                  <c:v>7962</c:v>
                </c:pt>
                <c:pt idx="68">
                  <c:v>7985</c:v>
                </c:pt>
                <c:pt idx="69">
                  <c:v>7989</c:v>
                </c:pt>
                <c:pt idx="70">
                  <c:v>7989.5</c:v>
                </c:pt>
                <c:pt idx="71">
                  <c:v>8011</c:v>
                </c:pt>
                <c:pt idx="72">
                  <c:v>8011.5</c:v>
                </c:pt>
                <c:pt idx="73">
                  <c:v>9694</c:v>
                </c:pt>
                <c:pt idx="74">
                  <c:v>11344</c:v>
                </c:pt>
                <c:pt idx="75">
                  <c:v>12890.5</c:v>
                </c:pt>
                <c:pt idx="76">
                  <c:v>16114</c:v>
                </c:pt>
                <c:pt idx="77">
                  <c:v>17638</c:v>
                </c:pt>
                <c:pt idx="78">
                  <c:v>16029</c:v>
                </c:pt>
                <c:pt idx="79">
                  <c:v>16029</c:v>
                </c:pt>
                <c:pt idx="80">
                  <c:v>16029</c:v>
                </c:pt>
                <c:pt idx="81">
                  <c:v>16292.5</c:v>
                </c:pt>
                <c:pt idx="82">
                  <c:v>16029</c:v>
                </c:pt>
                <c:pt idx="83">
                  <c:v>16298.5</c:v>
                </c:pt>
                <c:pt idx="84">
                  <c:v>16307</c:v>
                </c:pt>
              </c:numCache>
            </c:numRef>
          </c:xVal>
          <c:yVal>
            <c:numRef>
              <c:f>'Active 1'!$H$21:$H$1005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6E-4D2A-9997-F616215B0E11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-1996.5</c:v>
                </c:pt>
                <c:pt idx="1">
                  <c:v>-1956.5</c:v>
                </c:pt>
                <c:pt idx="2">
                  <c:v>-1947.5</c:v>
                </c:pt>
                <c:pt idx="3">
                  <c:v>-1944</c:v>
                </c:pt>
                <c:pt idx="4">
                  <c:v>-1672</c:v>
                </c:pt>
                <c:pt idx="5">
                  <c:v>-1671.5</c:v>
                </c:pt>
                <c:pt idx="6">
                  <c:v>-1668</c:v>
                </c:pt>
                <c:pt idx="7">
                  <c:v>-1663.5</c:v>
                </c:pt>
                <c:pt idx="8">
                  <c:v>-1659</c:v>
                </c:pt>
                <c:pt idx="9">
                  <c:v>-1571.5</c:v>
                </c:pt>
                <c:pt idx="11">
                  <c:v>-1558</c:v>
                </c:pt>
                <c:pt idx="12">
                  <c:v>-1545</c:v>
                </c:pt>
                <c:pt idx="13">
                  <c:v>-1544.5</c:v>
                </c:pt>
                <c:pt idx="14">
                  <c:v>-1532</c:v>
                </c:pt>
                <c:pt idx="15">
                  <c:v>-1527.5</c:v>
                </c:pt>
                <c:pt idx="16">
                  <c:v>-1523.5</c:v>
                </c:pt>
                <c:pt idx="17">
                  <c:v>-1518.5</c:v>
                </c:pt>
                <c:pt idx="18">
                  <c:v>-1505.5</c:v>
                </c:pt>
                <c:pt idx="19">
                  <c:v>-1505</c:v>
                </c:pt>
                <c:pt idx="20">
                  <c:v>-1501.5</c:v>
                </c:pt>
                <c:pt idx="21">
                  <c:v>-1483.5</c:v>
                </c:pt>
                <c:pt idx="22">
                  <c:v>-1483</c:v>
                </c:pt>
                <c:pt idx="23">
                  <c:v>-1479</c:v>
                </c:pt>
                <c:pt idx="24">
                  <c:v>-1470.5</c:v>
                </c:pt>
                <c:pt idx="25">
                  <c:v>-1444.5</c:v>
                </c:pt>
                <c:pt idx="26">
                  <c:v>-1444</c:v>
                </c:pt>
                <c:pt idx="27">
                  <c:v>-1435.5</c:v>
                </c:pt>
                <c:pt idx="28">
                  <c:v>-1435</c:v>
                </c:pt>
                <c:pt idx="29">
                  <c:v>-1431</c:v>
                </c:pt>
                <c:pt idx="30">
                  <c:v>-1422</c:v>
                </c:pt>
                <c:pt idx="31">
                  <c:v>5969</c:v>
                </c:pt>
                <c:pt idx="32">
                  <c:v>5969.5</c:v>
                </c:pt>
                <c:pt idx="33">
                  <c:v>5987</c:v>
                </c:pt>
                <c:pt idx="34">
                  <c:v>6149</c:v>
                </c:pt>
                <c:pt idx="35">
                  <c:v>6193</c:v>
                </c:pt>
                <c:pt idx="36">
                  <c:v>6193.5</c:v>
                </c:pt>
                <c:pt idx="37">
                  <c:v>6465</c:v>
                </c:pt>
                <c:pt idx="38">
                  <c:v>6466</c:v>
                </c:pt>
                <c:pt idx="39">
                  <c:v>6469</c:v>
                </c:pt>
                <c:pt idx="40">
                  <c:v>6474.5</c:v>
                </c:pt>
                <c:pt idx="41">
                  <c:v>6477.5</c:v>
                </c:pt>
                <c:pt idx="42">
                  <c:v>6478</c:v>
                </c:pt>
                <c:pt idx="43">
                  <c:v>6517.5</c:v>
                </c:pt>
                <c:pt idx="44">
                  <c:v>6521.5</c:v>
                </c:pt>
                <c:pt idx="45">
                  <c:v>6522</c:v>
                </c:pt>
                <c:pt idx="46">
                  <c:v>6526</c:v>
                </c:pt>
                <c:pt idx="47">
                  <c:v>6644.5</c:v>
                </c:pt>
                <c:pt idx="48">
                  <c:v>6645</c:v>
                </c:pt>
                <c:pt idx="49">
                  <c:v>6649.5</c:v>
                </c:pt>
                <c:pt idx="50">
                  <c:v>6649.5</c:v>
                </c:pt>
                <c:pt idx="51">
                  <c:v>6653.5</c:v>
                </c:pt>
                <c:pt idx="52">
                  <c:v>6654</c:v>
                </c:pt>
                <c:pt idx="53">
                  <c:v>6658</c:v>
                </c:pt>
                <c:pt idx="54">
                  <c:v>6789.5</c:v>
                </c:pt>
                <c:pt idx="55">
                  <c:v>7753</c:v>
                </c:pt>
                <c:pt idx="56">
                  <c:v>7796</c:v>
                </c:pt>
                <c:pt idx="57">
                  <c:v>7834.5</c:v>
                </c:pt>
                <c:pt idx="58">
                  <c:v>7835</c:v>
                </c:pt>
                <c:pt idx="59">
                  <c:v>7835.5</c:v>
                </c:pt>
                <c:pt idx="60">
                  <c:v>7865.5</c:v>
                </c:pt>
                <c:pt idx="61">
                  <c:v>7866</c:v>
                </c:pt>
                <c:pt idx="62">
                  <c:v>7909</c:v>
                </c:pt>
                <c:pt idx="63">
                  <c:v>7909.5</c:v>
                </c:pt>
                <c:pt idx="64">
                  <c:v>7948.5</c:v>
                </c:pt>
                <c:pt idx="65">
                  <c:v>7949</c:v>
                </c:pt>
                <c:pt idx="66">
                  <c:v>7949.5</c:v>
                </c:pt>
                <c:pt idx="67">
                  <c:v>7962</c:v>
                </c:pt>
                <c:pt idx="68">
                  <c:v>7985</c:v>
                </c:pt>
                <c:pt idx="69">
                  <c:v>7989</c:v>
                </c:pt>
                <c:pt idx="70">
                  <c:v>7989.5</c:v>
                </c:pt>
                <c:pt idx="71">
                  <c:v>8011</c:v>
                </c:pt>
                <c:pt idx="72">
                  <c:v>8011.5</c:v>
                </c:pt>
                <c:pt idx="73">
                  <c:v>9694</c:v>
                </c:pt>
                <c:pt idx="74">
                  <c:v>11344</c:v>
                </c:pt>
                <c:pt idx="75">
                  <c:v>12890.5</c:v>
                </c:pt>
                <c:pt idx="76">
                  <c:v>16114</c:v>
                </c:pt>
                <c:pt idx="77">
                  <c:v>17638</c:v>
                </c:pt>
                <c:pt idx="78">
                  <c:v>16029</c:v>
                </c:pt>
                <c:pt idx="79">
                  <c:v>16029</c:v>
                </c:pt>
                <c:pt idx="80">
                  <c:v>16029</c:v>
                </c:pt>
                <c:pt idx="81">
                  <c:v>16292.5</c:v>
                </c:pt>
                <c:pt idx="82">
                  <c:v>16029</c:v>
                </c:pt>
                <c:pt idx="83">
                  <c:v>16298.5</c:v>
                </c:pt>
                <c:pt idx="84">
                  <c:v>16307</c:v>
                </c:pt>
              </c:numCache>
            </c:numRef>
          </c:xVal>
          <c:yVal>
            <c:numRef>
              <c:f>'Active 1'!$I$21:$I$1005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6E-4D2A-9997-F616215B0E11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-1996.5</c:v>
                </c:pt>
                <c:pt idx="1">
                  <c:v>-1956.5</c:v>
                </c:pt>
                <c:pt idx="2">
                  <c:v>-1947.5</c:v>
                </c:pt>
                <c:pt idx="3">
                  <c:v>-1944</c:v>
                </c:pt>
                <c:pt idx="4">
                  <c:v>-1672</c:v>
                </c:pt>
                <c:pt idx="5">
                  <c:v>-1671.5</c:v>
                </c:pt>
                <c:pt idx="6">
                  <c:v>-1668</c:v>
                </c:pt>
                <c:pt idx="7">
                  <c:v>-1663.5</c:v>
                </c:pt>
                <c:pt idx="8">
                  <c:v>-1659</c:v>
                </c:pt>
                <c:pt idx="9">
                  <c:v>-1571.5</c:v>
                </c:pt>
                <c:pt idx="11">
                  <c:v>-1558</c:v>
                </c:pt>
                <c:pt idx="12">
                  <c:v>-1545</c:v>
                </c:pt>
                <c:pt idx="13">
                  <c:v>-1544.5</c:v>
                </c:pt>
                <c:pt idx="14">
                  <c:v>-1532</c:v>
                </c:pt>
                <c:pt idx="15">
                  <c:v>-1527.5</c:v>
                </c:pt>
                <c:pt idx="16">
                  <c:v>-1523.5</c:v>
                </c:pt>
                <c:pt idx="17">
                  <c:v>-1518.5</c:v>
                </c:pt>
                <c:pt idx="18">
                  <c:v>-1505.5</c:v>
                </c:pt>
                <c:pt idx="19">
                  <c:v>-1505</c:v>
                </c:pt>
                <c:pt idx="20">
                  <c:v>-1501.5</c:v>
                </c:pt>
                <c:pt idx="21">
                  <c:v>-1483.5</c:v>
                </c:pt>
                <c:pt idx="22">
                  <c:v>-1483</c:v>
                </c:pt>
                <c:pt idx="23">
                  <c:v>-1479</c:v>
                </c:pt>
                <c:pt idx="24">
                  <c:v>-1470.5</c:v>
                </c:pt>
                <c:pt idx="25">
                  <c:v>-1444.5</c:v>
                </c:pt>
                <c:pt idx="26">
                  <c:v>-1444</c:v>
                </c:pt>
                <c:pt idx="27">
                  <c:v>-1435.5</c:v>
                </c:pt>
                <c:pt idx="28">
                  <c:v>-1435</c:v>
                </c:pt>
                <c:pt idx="29">
                  <c:v>-1431</c:v>
                </c:pt>
                <c:pt idx="30">
                  <c:v>-1422</c:v>
                </c:pt>
                <c:pt idx="31">
                  <c:v>5969</c:v>
                </c:pt>
                <c:pt idx="32">
                  <c:v>5969.5</c:v>
                </c:pt>
                <c:pt idx="33">
                  <c:v>5987</c:v>
                </c:pt>
                <c:pt idx="34">
                  <c:v>6149</c:v>
                </c:pt>
                <c:pt idx="35">
                  <c:v>6193</c:v>
                </c:pt>
                <c:pt idx="36">
                  <c:v>6193.5</c:v>
                </c:pt>
                <c:pt idx="37">
                  <c:v>6465</c:v>
                </c:pt>
                <c:pt idx="38">
                  <c:v>6466</c:v>
                </c:pt>
                <c:pt idx="39">
                  <c:v>6469</c:v>
                </c:pt>
                <c:pt idx="40">
                  <c:v>6474.5</c:v>
                </c:pt>
                <c:pt idx="41">
                  <c:v>6477.5</c:v>
                </c:pt>
                <c:pt idx="42">
                  <c:v>6478</c:v>
                </c:pt>
                <c:pt idx="43">
                  <c:v>6517.5</c:v>
                </c:pt>
                <c:pt idx="44">
                  <c:v>6521.5</c:v>
                </c:pt>
                <c:pt idx="45">
                  <c:v>6522</c:v>
                </c:pt>
                <c:pt idx="46">
                  <c:v>6526</c:v>
                </c:pt>
                <c:pt idx="47">
                  <c:v>6644.5</c:v>
                </c:pt>
                <c:pt idx="48">
                  <c:v>6645</c:v>
                </c:pt>
                <c:pt idx="49">
                  <c:v>6649.5</c:v>
                </c:pt>
                <c:pt idx="50">
                  <c:v>6649.5</c:v>
                </c:pt>
                <c:pt idx="51">
                  <c:v>6653.5</c:v>
                </c:pt>
                <c:pt idx="52">
                  <c:v>6654</c:v>
                </c:pt>
                <c:pt idx="53">
                  <c:v>6658</c:v>
                </c:pt>
                <c:pt idx="54">
                  <c:v>6789.5</c:v>
                </c:pt>
                <c:pt idx="55">
                  <c:v>7753</c:v>
                </c:pt>
                <c:pt idx="56">
                  <c:v>7796</c:v>
                </c:pt>
                <c:pt idx="57">
                  <c:v>7834.5</c:v>
                </c:pt>
                <c:pt idx="58">
                  <c:v>7835</c:v>
                </c:pt>
                <c:pt idx="59">
                  <c:v>7835.5</c:v>
                </c:pt>
                <c:pt idx="60">
                  <c:v>7865.5</c:v>
                </c:pt>
                <c:pt idx="61">
                  <c:v>7866</c:v>
                </c:pt>
                <c:pt idx="62">
                  <c:v>7909</c:v>
                </c:pt>
                <c:pt idx="63">
                  <c:v>7909.5</c:v>
                </c:pt>
                <c:pt idx="64">
                  <c:v>7948.5</c:v>
                </c:pt>
                <c:pt idx="65">
                  <c:v>7949</c:v>
                </c:pt>
                <c:pt idx="66">
                  <c:v>7949.5</c:v>
                </c:pt>
                <c:pt idx="67">
                  <c:v>7962</c:v>
                </c:pt>
                <c:pt idx="68">
                  <c:v>7985</c:v>
                </c:pt>
                <c:pt idx="69">
                  <c:v>7989</c:v>
                </c:pt>
                <c:pt idx="70">
                  <c:v>7989.5</c:v>
                </c:pt>
                <c:pt idx="71">
                  <c:v>8011</c:v>
                </c:pt>
                <c:pt idx="72">
                  <c:v>8011.5</c:v>
                </c:pt>
                <c:pt idx="73">
                  <c:v>9694</c:v>
                </c:pt>
                <c:pt idx="74">
                  <c:v>11344</c:v>
                </c:pt>
                <c:pt idx="75">
                  <c:v>12890.5</c:v>
                </c:pt>
                <c:pt idx="76">
                  <c:v>16114</c:v>
                </c:pt>
                <c:pt idx="77">
                  <c:v>17638</c:v>
                </c:pt>
                <c:pt idx="78">
                  <c:v>16029</c:v>
                </c:pt>
                <c:pt idx="79">
                  <c:v>16029</c:v>
                </c:pt>
                <c:pt idx="80">
                  <c:v>16029</c:v>
                </c:pt>
                <c:pt idx="81">
                  <c:v>16292.5</c:v>
                </c:pt>
                <c:pt idx="82">
                  <c:v>16029</c:v>
                </c:pt>
                <c:pt idx="83">
                  <c:v>16298.5</c:v>
                </c:pt>
                <c:pt idx="84">
                  <c:v>16307</c:v>
                </c:pt>
              </c:numCache>
            </c:numRef>
          </c:xVal>
          <c:yVal>
            <c:numRef>
              <c:f>'Active 1'!$J$21:$J$1005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6E-4D2A-9997-F616215B0E11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-1996.5</c:v>
                </c:pt>
                <c:pt idx="1">
                  <c:v>-1956.5</c:v>
                </c:pt>
                <c:pt idx="2">
                  <c:v>-1947.5</c:v>
                </c:pt>
                <c:pt idx="3">
                  <c:v>-1944</c:v>
                </c:pt>
                <c:pt idx="4">
                  <c:v>-1672</c:v>
                </c:pt>
                <c:pt idx="5">
                  <c:v>-1671.5</c:v>
                </c:pt>
                <c:pt idx="6">
                  <c:v>-1668</c:v>
                </c:pt>
                <c:pt idx="7">
                  <c:v>-1663.5</c:v>
                </c:pt>
                <c:pt idx="8">
                  <c:v>-1659</c:v>
                </c:pt>
                <c:pt idx="9">
                  <c:v>-1571.5</c:v>
                </c:pt>
                <c:pt idx="11">
                  <c:v>-1558</c:v>
                </c:pt>
                <c:pt idx="12">
                  <c:v>-1545</c:v>
                </c:pt>
                <c:pt idx="13">
                  <c:v>-1544.5</c:v>
                </c:pt>
                <c:pt idx="14">
                  <c:v>-1532</c:v>
                </c:pt>
                <c:pt idx="15">
                  <c:v>-1527.5</c:v>
                </c:pt>
                <c:pt idx="16">
                  <c:v>-1523.5</c:v>
                </c:pt>
                <c:pt idx="17">
                  <c:v>-1518.5</c:v>
                </c:pt>
                <c:pt idx="18">
                  <c:v>-1505.5</c:v>
                </c:pt>
                <c:pt idx="19">
                  <c:v>-1505</c:v>
                </c:pt>
                <c:pt idx="20">
                  <c:v>-1501.5</c:v>
                </c:pt>
                <c:pt idx="21">
                  <c:v>-1483.5</c:v>
                </c:pt>
                <c:pt idx="22">
                  <c:v>-1483</c:v>
                </c:pt>
                <c:pt idx="23">
                  <c:v>-1479</c:v>
                </c:pt>
                <c:pt idx="24">
                  <c:v>-1470.5</c:v>
                </c:pt>
                <c:pt idx="25">
                  <c:v>-1444.5</c:v>
                </c:pt>
                <c:pt idx="26">
                  <c:v>-1444</c:v>
                </c:pt>
                <c:pt idx="27">
                  <c:v>-1435.5</c:v>
                </c:pt>
                <c:pt idx="28">
                  <c:v>-1435</c:v>
                </c:pt>
                <c:pt idx="29">
                  <c:v>-1431</c:v>
                </c:pt>
                <c:pt idx="30">
                  <c:v>-1422</c:v>
                </c:pt>
                <c:pt idx="31">
                  <c:v>5969</c:v>
                </c:pt>
                <c:pt idx="32">
                  <c:v>5969.5</c:v>
                </c:pt>
                <c:pt idx="33">
                  <c:v>5987</c:v>
                </c:pt>
                <c:pt idx="34">
                  <c:v>6149</c:v>
                </c:pt>
                <c:pt idx="35">
                  <c:v>6193</c:v>
                </c:pt>
                <c:pt idx="36">
                  <c:v>6193.5</c:v>
                </c:pt>
                <c:pt idx="37">
                  <c:v>6465</c:v>
                </c:pt>
                <c:pt idx="38">
                  <c:v>6466</c:v>
                </c:pt>
                <c:pt idx="39">
                  <c:v>6469</c:v>
                </c:pt>
                <c:pt idx="40">
                  <c:v>6474.5</c:v>
                </c:pt>
                <c:pt idx="41">
                  <c:v>6477.5</c:v>
                </c:pt>
                <c:pt idx="42">
                  <c:v>6478</c:v>
                </c:pt>
                <c:pt idx="43">
                  <c:v>6517.5</c:v>
                </c:pt>
                <c:pt idx="44">
                  <c:v>6521.5</c:v>
                </c:pt>
                <c:pt idx="45">
                  <c:v>6522</c:v>
                </c:pt>
                <c:pt idx="46">
                  <c:v>6526</c:v>
                </c:pt>
                <c:pt idx="47">
                  <c:v>6644.5</c:v>
                </c:pt>
                <c:pt idx="48">
                  <c:v>6645</c:v>
                </c:pt>
                <c:pt idx="49">
                  <c:v>6649.5</c:v>
                </c:pt>
                <c:pt idx="50">
                  <c:v>6649.5</c:v>
                </c:pt>
                <c:pt idx="51">
                  <c:v>6653.5</c:v>
                </c:pt>
                <c:pt idx="52">
                  <c:v>6654</c:v>
                </c:pt>
                <c:pt idx="53">
                  <c:v>6658</c:v>
                </c:pt>
                <c:pt idx="54">
                  <c:v>6789.5</c:v>
                </c:pt>
                <c:pt idx="55">
                  <c:v>7753</c:v>
                </c:pt>
                <c:pt idx="56">
                  <c:v>7796</c:v>
                </c:pt>
                <c:pt idx="57">
                  <c:v>7834.5</c:v>
                </c:pt>
                <c:pt idx="58">
                  <c:v>7835</c:v>
                </c:pt>
                <c:pt idx="59">
                  <c:v>7835.5</c:v>
                </c:pt>
                <c:pt idx="60">
                  <c:v>7865.5</c:v>
                </c:pt>
                <c:pt idx="61">
                  <c:v>7866</c:v>
                </c:pt>
                <c:pt idx="62">
                  <c:v>7909</c:v>
                </c:pt>
                <c:pt idx="63">
                  <c:v>7909.5</c:v>
                </c:pt>
                <c:pt idx="64">
                  <c:v>7948.5</c:v>
                </c:pt>
                <c:pt idx="65">
                  <c:v>7949</c:v>
                </c:pt>
                <c:pt idx="66">
                  <c:v>7949.5</c:v>
                </c:pt>
                <c:pt idx="67">
                  <c:v>7962</c:v>
                </c:pt>
                <c:pt idx="68">
                  <c:v>7985</c:v>
                </c:pt>
                <c:pt idx="69">
                  <c:v>7989</c:v>
                </c:pt>
                <c:pt idx="70">
                  <c:v>7989.5</c:v>
                </c:pt>
                <c:pt idx="71">
                  <c:v>8011</c:v>
                </c:pt>
                <c:pt idx="72">
                  <c:v>8011.5</c:v>
                </c:pt>
                <c:pt idx="73">
                  <c:v>9694</c:v>
                </c:pt>
                <c:pt idx="74">
                  <c:v>11344</c:v>
                </c:pt>
                <c:pt idx="75">
                  <c:v>12890.5</c:v>
                </c:pt>
                <c:pt idx="76">
                  <c:v>16114</c:v>
                </c:pt>
                <c:pt idx="77">
                  <c:v>17638</c:v>
                </c:pt>
                <c:pt idx="78">
                  <c:v>16029</c:v>
                </c:pt>
                <c:pt idx="79">
                  <c:v>16029</c:v>
                </c:pt>
                <c:pt idx="80">
                  <c:v>16029</c:v>
                </c:pt>
                <c:pt idx="81">
                  <c:v>16292.5</c:v>
                </c:pt>
                <c:pt idx="82">
                  <c:v>16029</c:v>
                </c:pt>
                <c:pt idx="83">
                  <c:v>16298.5</c:v>
                </c:pt>
                <c:pt idx="84">
                  <c:v>16307</c:v>
                </c:pt>
              </c:numCache>
            </c:numRef>
          </c:xVal>
          <c:yVal>
            <c:numRef>
              <c:f>'Active 1'!$K$21:$K$1005</c:f>
              <c:numCache>
                <c:formatCode>General</c:formatCode>
                <c:ptCount val="985"/>
                <c:pt idx="0">
                  <c:v>1.8046450000838377E-2</c:v>
                </c:pt>
                <c:pt idx="1">
                  <c:v>3.9914449997013435E-2</c:v>
                </c:pt>
                <c:pt idx="3">
                  <c:v>3.3993199998803902E-2</c:v>
                </c:pt>
                <c:pt idx="4">
                  <c:v>3.2981600001221523E-2</c:v>
                </c:pt>
                <c:pt idx="5">
                  <c:v>3.2043949999206234E-2</c:v>
                </c:pt>
                <c:pt idx="6">
                  <c:v>3.2870399998500943E-2</c:v>
                </c:pt>
                <c:pt idx="7">
                  <c:v>3.178154999477556E-2</c:v>
                </c:pt>
                <c:pt idx="8">
                  <c:v>3.2992699998430908E-2</c:v>
                </c:pt>
                <c:pt idx="9">
                  <c:v>3.1913949998852331E-2</c:v>
                </c:pt>
                <c:pt idx="10">
                  <c:v>-54882.255100000002</c:v>
                </c:pt>
                <c:pt idx="11">
                  <c:v>3.9737399994919542E-2</c:v>
                </c:pt>
                <c:pt idx="12">
                  <c:v>3.2798499996715691E-2</c:v>
                </c:pt>
                <c:pt idx="13">
                  <c:v>2.8780849992472213E-2</c:v>
                </c:pt>
                <c:pt idx="15">
                  <c:v>3.2930749999650288E-2</c:v>
                </c:pt>
                <c:pt idx="17">
                  <c:v>3.2833049997861963E-2</c:v>
                </c:pt>
                <c:pt idx="18">
                  <c:v>3.2574149998254143E-2</c:v>
                </c:pt>
                <c:pt idx="19">
                  <c:v>3.2426500001747627E-2</c:v>
                </c:pt>
                <c:pt idx="20">
                  <c:v>3.2392949993663933E-2</c:v>
                </c:pt>
                <c:pt idx="21">
                  <c:v>4.3307549996825401E-2</c:v>
                </c:pt>
                <c:pt idx="22">
                  <c:v>3.0049899993173312E-2</c:v>
                </c:pt>
                <c:pt idx="23">
                  <c:v>3.1768699998792727E-2</c:v>
                </c:pt>
                <c:pt idx="24">
                  <c:v>3.2058650001999922E-2</c:v>
                </c:pt>
                <c:pt idx="25">
                  <c:v>2.9970849995152093E-2</c:v>
                </c:pt>
                <c:pt idx="26">
                  <c:v>3.3403199995518662E-2</c:v>
                </c:pt>
                <c:pt idx="27">
                  <c:v>3.1563149997964501E-2</c:v>
                </c:pt>
                <c:pt idx="28">
                  <c:v>3.4455499997420702E-2</c:v>
                </c:pt>
                <c:pt idx="29">
                  <c:v>3.307430000131717E-2</c:v>
                </c:pt>
                <c:pt idx="30">
                  <c:v>3.3256599999731407E-2</c:v>
                </c:pt>
                <c:pt idx="31">
                  <c:v>2.5104299995291512E-2</c:v>
                </c:pt>
                <c:pt idx="32">
                  <c:v>2.7896650004549883E-2</c:v>
                </c:pt>
                <c:pt idx="34">
                  <c:v>2.5680299993837252E-2</c:v>
                </c:pt>
                <c:pt idx="35">
                  <c:v>2.5607099996705074E-2</c:v>
                </c:pt>
                <c:pt idx="37">
                  <c:v>2.569549999316223E-2</c:v>
                </c:pt>
                <c:pt idx="39">
                  <c:v>2.5674299999081995E-2</c:v>
                </c:pt>
                <c:pt idx="41">
                  <c:v>2.7034250000724569E-2</c:v>
                </c:pt>
                <c:pt idx="42">
                  <c:v>2.5596599996788427E-2</c:v>
                </c:pt>
                <c:pt idx="44">
                  <c:v>2.6861049998842645E-2</c:v>
                </c:pt>
                <c:pt idx="45">
                  <c:v>2.5213399996573571E-2</c:v>
                </c:pt>
                <c:pt idx="47">
                  <c:v>2.6689149999583606E-2</c:v>
                </c:pt>
                <c:pt idx="48">
                  <c:v>2.5601499997719657E-2</c:v>
                </c:pt>
                <c:pt idx="50">
                  <c:v>2.678264999849489E-2</c:v>
                </c:pt>
                <c:pt idx="51">
                  <c:v>2.6801449996128213E-2</c:v>
                </c:pt>
                <c:pt idx="52">
                  <c:v>2.5343799999973271E-2</c:v>
                </c:pt>
                <c:pt idx="57">
                  <c:v>2.4762149994785432E-2</c:v>
                </c:pt>
                <c:pt idx="58">
                  <c:v>2.4984499999845866E-2</c:v>
                </c:pt>
                <c:pt idx="59">
                  <c:v>2.4426849995506927E-2</c:v>
                </c:pt>
                <c:pt idx="60">
                  <c:v>2.384784999594558E-2</c:v>
                </c:pt>
                <c:pt idx="61">
                  <c:v>2.4780199993983842E-2</c:v>
                </c:pt>
                <c:pt idx="62">
                  <c:v>2.5012300000526011E-2</c:v>
                </c:pt>
                <c:pt idx="63">
                  <c:v>2.559464999649208E-2</c:v>
                </c:pt>
                <c:pt idx="64">
                  <c:v>2.4407949997112155E-2</c:v>
                </c:pt>
                <c:pt idx="65">
                  <c:v>2.4790299990854692E-2</c:v>
                </c:pt>
                <c:pt idx="66">
                  <c:v>2.5052650002180599E-2</c:v>
                </c:pt>
                <c:pt idx="68">
                  <c:v>2.5589499993657228E-2</c:v>
                </c:pt>
                <c:pt idx="69">
                  <c:v>2.476829999795882E-2</c:v>
                </c:pt>
                <c:pt idx="70">
                  <c:v>2.4670649996551219E-2</c:v>
                </c:pt>
                <c:pt idx="72">
                  <c:v>2.4294049995660316E-2</c:v>
                </c:pt>
                <c:pt idx="73">
                  <c:v>2.4981800001114607E-2</c:v>
                </c:pt>
                <c:pt idx="74">
                  <c:v>2.2106800002802629E-2</c:v>
                </c:pt>
                <c:pt idx="75">
                  <c:v>1.9525349998730235E-2</c:v>
                </c:pt>
                <c:pt idx="76">
                  <c:v>1.2955799997143913E-2</c:v>
                </c:pt>
                <c:pt idx="77">
                  <c:v>1.0738599994510878E-2</c:v>
                </c:pt>
                <c:pt idx="78">
                  <c:v>-3.2843700006196741E-2</c:v>
                </c:pt>
                <c:pt idx="79">
                  <c:v>-3.2543700006499421E-2</c:v>
                </c:pt>
                <c:pt idx="80">
                  <c:v>-3.2343700004275888E-2</c:v>
                </c:pt>
                <c:pt idx="81">
                  <c:v>2.0274750000680797E-2</c:v>
                </c:pt>
                <c:pt idx="82">
                  <c:v>-3.1543700002657715E-2</c:v>
                </c:pt>
                <c:pt idx="83">
                  <c:v>-3.3917050001036841E-2</c:v>
                </c:pt>
                <c:pt idx="84">
                  <c:v>6.502899996121414E-3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6E-4D2A-9997-F616215B0E11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-1996.5</c:v>
                </c:pt>
                <c:pt idx="1">
                  <c:v>-1956.5</c:v>
                </c:pt>
                <c:pt idx="2">
                  <c:v>-1947.5</c:v>
                </c:pt>
                <c:pt idx="3">
                  <c:v>-1944</c:v>
                </c:pt>
                <c:pt idx="4">
                  <c:v>-1672</c:v>
                </c:pt>
                <c:pt idx="5">
                  <c:v>-1671.5</c:v>
                </c:pt>
                <c:pt idx="6">
                  <c:v>-1668</c:v>
                </c:pt>
                <c:pt idx="7">
                  <c:v>-1663.5</c:v>
                </c:pt>
                <c:pt idx="8">
                  <c:v>-1659</c:v>
                </c:pt>
                <c:pt idx="9">
                  <c:v>-1571.5</c:v>
                </c:pt>
                <c:pt idx="11">
                  <c:v>-1558</c:v>
                </c:pt>
                <c:pt idx="12">
                  <c:v>-1545</c:v>
                </c:pt>
                <c:pt idx="13">
                  <c:v>-1544.5</c:v>
                </c:pt>
                <c:pt idx="14">
                  <c:v>-1532</c:v>
                </c:pt>
                <c:pt idx="15">
                  <c:v>-1527.5</c:v>
                </c:pt>
                <c:pt idx="16">
                  <c:v>-1523.5</c:v>
                </c:pt>
                <c:pt idx="17">
                  <c:v>-1518.5</c:v>
                </c:pt>
                <c:pt idx="18">
                  <c:v>-1505.5</c:v>
                </c:pt>
                <c:pt idx="19">
                  <c:v>-1505</c:v>
                </c:pt>
                <c:pt idx="20">
                  <c:v>-1501.5</c:v>
                </c:pt>
                <c:pt idx="21">
                  <c:v>-1483.5</c:v>
                </c:pt>
                <c:pt idx="22">
                  <c:v>-1483</c:v>
                </c:pt>
                <c:pt idx="23">
                  <c:v>-1479</c:v>
                </c:pt>
                <c:pt idx="24">
                  <c:v>-1470.5</c:v>
                </c:pt>
                <c:pt idx="25">
                  <c:v>-1444.5</c:v>
                </c:pt>
                <c:pt idx="26">
                  <c:v>-1444</c:v>
                </c:pt>
                <c:pt idx="27">
                  <c:v>-1435.5</c:v>
                </c:pt>
                <c:pt idx="28">
                  <c:v>-1435</c:v>
                </c:pt>
                <c:pt idx="29">
                  <c:v>-1431</c:v>
                </c:pt>
                <c:pt idx="30">
                  <c:v>-1422</c:v>
                </c:pt>
                <c:pt idx="31">
                  <c:v>5969</c:v>
                </c:pt>
                <c:pt idx="32">
                  <c:v>5969.5</c:v>
                </c:pt>
                <c:pt idx="33">
                  <c:v>5987</c:v>
                </c:pt>
                <c:pt idx="34">
                  <c:v>6149</c:v>
                </c:pt>
                <c:pt idx="35">
                  <c:v>6193</c:v>
                </c:pt>
                <c:pt idx="36">
                  <c:v>6193.5</c:v>
                </c:pt>
                <c:pt idx="37">
                  <c:v>6465</c:v>
                </c:pt>
                <c:pt idx="38">
                  <c:v>6466</c:v>
                </c:pt>
                <c:pt idx="39">
                  <c:v>6469</c:v>
                </c:pt>
                <c:pt idx="40">
                  <c:v>6474.5</c:v>
                </c:pt>
                <c:pt idx="41">
                  <c:v>6477.5</c:v>
                </c:pt>
                <c:pt idx="42">
                  <c:v>6478</c:v>
                </c:pt>
                <c:pt idx="43">
                  <c:v>6517.5</c:v>
                </c:pt>
                <c:pt idx="44">
                  <c:v>6521.5</c:v>
                </c:pt>
                <c:pt idx="45">
                  <c:v>6522</c:v>
                </c:pt>
                <c:pt idx="46">
                  <c:v>6526</c:v>
                </c:pt>
                <c:pt idx="47">
                  <c:v>6644.5</c:v>
                </c:pt>
                <c:pt idx="48">
                  <c:v>6645</c:v>
                </c:pt>
                <c:pt idx="49">
                  <c:v>6649.5</c:v>
                </c:pt>
                <c:pt idx="50">
                  <c:v>6649.5</c:v>
                </c:pt>
                <c:pt idx="51">
                  <c:v>6653.5</c:v>
                </c:pt>
                <c:pt idx="52">
                  <c:v>6654</c:v>
                </c:pt>
                <c:pt idx="53">
                  <c:v>6658</c:v>
                </c:pt>
                <c:pt idx="54">
                  <c:v>6789.5</c:v>
                </c:pt>
                <c:pt idx="55">
                  <c:v>7753</c:v>
                </c:pt>
                <c:pt idx="56">
                  <c:v>7796</c:v>
                </c:pt>
                <c:pt idx="57">
                  <c:v>7834.5</c:v>
                </c:pt>
                <c:pt idx="58">
                  <c:v>7835</c:v>
                </c:pt>
                <c:pt idx="59">
                  <c:v>7835.5</c:v>
                </c:pt>
                <c:pt idx="60">
                  <c:v>7865.5</c:v>
                </c:pt>
                <c:pt idx="61">
                  <c:v>7866</c:v>
                </c:pt>
                <c:pt idx="62">
                  <c:v>7909</c:v>
                </c:pt>
                <c:pt idx="63">
                  <c:v>7909.5</c:v>
                </c:pt>
                <c:pt idx="64">
                  <c:v>7948.5</c:v>
                </c:pt>
                <c:pt idx="65">
                  <c:v>7949</c:v>
                </c:pt>
                <c:pt idx="66">
                  <c:v>7949.5</c:v>
                </c:pt>
                <c:pt idx="67">
                  <c:v>7962</c:v>
                </c:pt>
                <c:pt idx="68">
                  <c:v>7985</c:v>
                </c:pt>
                <c:pt idx="69">
                  <c:v>7989</c:v>
                </c:pt>
                <c:pt idx="70">
                  <c:v>7989.5</c:v>
                </c:pt>
                <c:pt idx="71">
                  <c:v>8011</c:v>
                </c:pt>
                <c:pt idx="72">
                  <c:v>8011.5</c:v>
                </c:pt>
                <c:pt idx="73">
                  <c:v>9694</c:v>
                </c:pt>
                <c:pt idx="74">
                  <c:v>11344</c:v>
                </c:pt>
                <c:pt idx="75">
                  <c:v>12890.5</c:v>
                </c:pt>
                <c:pt idx="76">
                  <c:v>16114</c:v>
                </c:pt>
                <c:pt idx="77">
                  <c:v>17638</c:v>
                </c:pt>
                <c:pt idx="78">
                  <c:v>16029</c:v>
                </c:pt>
                <c:pt idx="79">
                  <c:v>16029</c:v>
                </c:pt>
                <c:pt idx="80">
                  <c:v>16029</c:v>
                </c:pt>
                <c:pt idx="81">
                  <c:v>16292.5</c:v>
                </c:pt>
                <c:pt idx="82">
                  <c:v>16029</c:v>
                </c:pt>
                <c:pt idx="83">
                  <c:v>16298.5</c:v>
                </c:pt>
                <c:pt idx="84">
                  <c:v>16307</c:v>
                </c:pt>
              </c:numCache>
            </c:numRef>
          </c:xVal>
          <c:yVal>
            <c:numRef>
              <c:f>'Active 1'!$L$21:$L$1005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6E-4D2A-9997-F616215B0E1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-1996.5</c:v>
                </c:pt>
                <c:pt idx="1">
                  <c:v>-1956.5</c:v>
                </c:pt>
                <c:pt idx="2">
                  <c:v>-1947.5</c:v>
                </c:pt>
                <c:pt idx="3">
                  <c:v>-1944</c:v>
                </c:pt>
                <c:pt idx="4">
                  <c:v>-1672</c:v>
                </c:pt>
                <c:pt idx="5">
                  <c:v>-1671.5</c:v>
                </c:pt>
                <c:pt idx="6">
                  <c:v>-1668</c:v>
                </c:pt>
                <c:pt idx="7">
                  <c:v>-1663.5</c:v>
                </c:pt>
                <c:pt idx="8">
                  <c:v>-1659</c:v>
                </c:pt>
                <c:pt idx="9">
                  <c:v>-1571.5</c:v>
                </c:pt>
                <c:pt idx="11">
                  <c:v>-1558</c:v>
                </c:pt>
                <c:pt idx="12">
                  <c:v>-1545</c:v>
                </c:pt>
                <c:pt idx="13">
                  <c:v>-1544.5</c:v>
                </c:pt>
                <c:pt idx="14">
                  <c:v>-1532</c:v>
                </c:pt>
                <c:pt idx="15">
                  <c:v>-1527.5</c:v>
                </c:pt>
                <c:pt idx="16">
                  <c:v>-1523.5</c:v>
                </c:pt>
                <c:pt idx="17">
                  <c:v>-1518.5</c:v>
                </c:pt>
                <c:pt idx="18">
                  <c:v>-1505.5</c:v>
                </c:pt>
                <c:pt idx="19">
                  <c:v>-1505</c:v>
                </c:pt>
                <c:pt idx="20">
                  <c:v>-1501.5</c:v>
                </c:pt>
                <c:pt idx="21">
                  <c:v>-1483.5</c:v>
                </c:pt>
                <c:pt idx="22">
                  <c:v>-1483</c:v>
                </c:pt>
                <c:pt idx="23">
                  <c:v>-1479</c:v>
                </c:pt>
                <c:pt idx="24">
                  <c:v>-1470.5</c:v>
                </c:pt>
                <c:pt idx="25">
                  <c:v>-1444.5</c:v>
                </c:pt>
                <c:pt idx="26">
                  <c:v>-1444</c:v>
                </c:pt>
                <c:pt idx="27">
                  <c:v>-1435.5</c:v>
                </c:pt>
                <c:pt idx="28">
                  <c:v>-1435</c:v>
                </c:pt>
                <c:pt idx="29">
                  <c:v>-1431</c:v>
                </c:pt>
                <c:pt idx="30">
                  <c:v>-1422</c:v>
                </c:pt>
                <c:pt idx="31">
                  <c:v>5969</c:v>
                </c:pt>
                <c:pt idx="32">
                  <c:v>5969.5</c:v>
                </c:pt>
                <c:pt idx="33">
                  <c:v>5987</c:v>
                </c:pt>
                <c:pt idx="34">
                  <c:v>6149</c:v>
                </c:pt>
                <c:pt idx="35">
                  <c:v>6193</c:v>
                </c:pt>
                <c:pt idx="36">
                  <c:v>6193.5</c:v>
                </c:pt>
                <c:pt idx="37">
                  <c:v>6465</c:v>
                </c:pt>
                <c:pt idx="38">
                  <c:v>6466</c:v>
                </c:pt>
                <c:pt idx="39">
                  <c:v>6469</c:v>
                </c:pt>
                <c:pt idx="40">
                  <c:v>6474.5</c:v>
                </c:pt>
                <c:pt idx="41">
                  <c:v>6477.5</c:v>
                </c:pt>
                <c:pt idx="42">
                  <c:v>6478</c:v>
                </c:pt>
                <c:pt idx="43">
                  <c:v>6517.5</c:v>
                </c:pt>
                <c:pt idx="44">
                  <c:v>6521.5</c:v>
                </c:pt>
                <c:pt idx="45">
                  <c:v>6522</c:v>
                </c:pt>
                <c:pt idx="46">
                  <c:v>6526</c:v>
                </c:pt>
                <c:pt idx="47">
                  <c:v>6644.5</c:v>
                </c:pt>
                <c:pt idx="48">
                  <c:v>6645</c:v>
                </c:pt>
                <c:pt idx="49">
                  <c:v>6649.5</c:v>
                </c:pt>
                <c:pt idx="50">
                  <c:v>6649.5</c:v>
                </c:pt>
                <c:pt idx="51">
                  <c:v>6653.5</c:v>
                </c:pt>
                <c:pt idx="52">
                  <c:v>6654</c:v>
                </c:pt>
                <c:pt idx="53">
                  <c:v>6658</c:v>
                </c:pt>
                <c:pt idx="54">
                  <c:v>6789.5</c:v>
                </c:pt>
                <c:pt idx="55">
                  <c:v>7753</c:v>
                </c:pt>
                <c:pt idx="56">
                  <c:v>7796</c:v>
                </c:pt>
                <c:pt idx="57">
                  <c:v>7834.5</c:v>
                </c:pt>
                <c:pt idx="58">
                  <c:v>7835</c:v>
                </c:pt>
                <c:pt idx="59">
                  <c:v>7835.5</c:v>
                </c:pt>
                <c:pt idx="60">
                  <c:v>7865.5</c:v>
                </c:pt>
                <c:pt idx="61">
                  <c:v>7866</c:v>
                </c:pt>
                <c:pt idx="62">
                  <c:v>7909</c:v>
                </c:pt>
                <c:pt idx="63">
                  <c:v>7909.5</c:v>
                </c:pt>
                <c:pt idx="64">
                  <c:v>7948.5</c:v>
                </c:pt>
                <c:pt idx="65">
                  <c:v>7949</c:v>
                </c:pt>
                <c:pt idx="66">
                  <c:v>7949.5</c:v>
                </c:pt>
                <c:pt idx="67">
                  <c:v>7962</c:v>
                </c:pt>
                <c:pt idx="68">
                  <c:v>7985</c:v>
                </c:pt>
                <c:pt idx="69">
                  <c:v>7989</c:v>
                </c:pt>
                <c:pt idx="70">
                  <c:v>7989.5</c:v>
                </c:pt>
                <c:pt idx="71">
                  <c:v>8011</c:v>
                </c:pt>
                <c:pt idx="72">
                  <c:v>8011.5</c:v>
                </c:pt>
                <c:pt idx="73">
                  <c:v>9694</c:v>
                </c:pt>
                <c:pt idx="74">
                  <c:v>11344</c:v>
                </c:pt>
                <c:pt idx="75">
                  <c:v>12890.5</c:v>
                </c:pt>
                <c:pt idx="76">
                  <c:v>16114</c:v>
                </c:pt>
                <c:pt idx="77">
                  <c:v>17638</c:v>
                </c:pt>
                <c:pt idx="78">
                  <c:v>16029</c:v>
                </c:pt>
                <c:pt idx="79">
                  <c:v>16029</c:v>
                </c:pt>
                <c:pt idx="80">
                  <c:v>16029</c:v>
                </c:pt>
                <c:pt idx="81">
                  <c:v>16292.5</c:v>
                </c:pt>
                <c:pt idx="82">
                  <c:v>16029</c:v>
                </c:pt>
                <c:pt idx="83">
                  <c:v>16298.5</c:v>
                </c:pt>
                <c:pt idx="84">
                  <c:v>16307</c:v>
                </c:pt>
              </c:numCache>
            </c:numRef>
          </c:xVal>
          <c:yVal>
            <c:numRef>
              <c:f>'Active 1'!$M$21:$M$1005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6E-4D2A-9997-F616215B0E1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-1996.5</c:v>
                </c:pt>
                <c:pt idx="1">
                  <c:v>-1956.5</c:v>
                </c:pt>
                <c:pt idx="2">
                  <c:v>-1947.5</c:v>
                </c:pt>
                <c:pt idx="3">
                  <c:v>-1944</c:v>
                </c:pt>
                <c:pt idx="4">
                  <c:v>-1672</c:v>
                </c:pt>
                <c:pt idx="5">
                  <c:v>-1671.5</c:v>
                </c:pt>
                <c:pt idx="6">
                  <c:v>-1668</c:v>
                </c:pt>
                <c:pt idx="7">
                  <c:v>-1663.5</c:v>
                </c:pt>
                <c:pt idx="8">
                  <c:v>-1659</c:v>
                </c:pt>
                <c:pt idx="9">
                  <c:v>-1571.5</c:v>
                </c:pt>
                <c:pt idx="11">
                  <c:v>-1558</c:v>
                </c:pt>
                <c:pt idx="12">
                  <c:v>-1545</c:v>
                </c:pt>
                <c:pt idx="13">
                  <c:v>-1544.5</c:v>
                </c:pt>
                <c:pt idx="14">
                  <c:v>-1532</c:v>
                </c:pt>
                <c:pt idx="15">
                  <c:v>-1527.5</c:v>
                </c:pt>
                <c:pt idx="16">
                  <c:v>-1523.5</c:v>
                </c:pt>
                <c:pt idx="17">
                  <c:v>-1518.5</c:v>
                </c:pt>
                <c:pt idx="18">
                  <c:v>-1505.5</c:v>
                </c:pt>
                <c:pt idx="19">
                  <c:v>-1505</c:v>
                </c:pt>
                <c:pt idx="20">
                  <c:v>-1501.5</c:v>
                </c:pt>
                <c:pt idx="21">
                  <c:v>-1483.5</c:v>
                </c:pt>
                <c:pt idx="22">
                  <c:v>-1483</c:v>
                </c:pt>
                <c:pt idx="23">
                  <c:v>-1479</c:v>
                </c:pt>
                <c:pt idx="24">
                  <c:v>-1470.5</c:v>
                </c:pt>
                <c:pt idx="25">
                  <c:v>-1444.5</c:v>
                </c:pt>
                <c:pt idx="26">
                  <c:v>-1444</c:v>
                </c:pt>
                <c:pt idx="27">
                  <c:v>-1435.5</c:v>
                </c:pt>
                <c:pt idx="28">
                  <c:v>-1435</c:v>
                </c:pt>
                <c:pt idx="29">
                  <c:v>-1431</c:v>
                </c:pt>
                <c:pt idx="30">
                  <c:v>-1422</c:v>
                </c:pt>
                <c:pt idx="31">
                  <c:v>5969</c:v>
                </c:pt>
                <c:pt idx="32">
                  <c:v>5969.5</c:v>
                </c:pt>
                <c:pt idx="33">
                  <c:v>5987</c:v>
                </c:pt>
                <c:pt idx="34">
                  <c:v>6149</c:v>
                </c:pt>
                <c:pt idx="35">
                  <c:v>6193</c:v>
                </c:pt>
                <c:pt idx="36">
                  <c:v>6193.5</c:v>
                </c:pt>
                <c:pt idx="37">
                  <c:v>6465</c:v>
                </c:pt>
                <c:pt idx="38">
                  <c:v>6466</c:v>
                </c:pt>
                <c:pt idx="39">
                  <c:v>6469</c:v>
                </c:pt>
                <c:pt idx="40">
                  <c:v>6474.5</c:v>
                </c:pt>
                <c:pt idx="41">
                  <c:v>6477.5</c:v>
                </c:pt>
                <c:pt idx="42">
                  <c:v>6478</c:v>
                </c:pt>
                <c:pt idx="43">
                  <c:v>6517.5</c:v>
                </c:pt>
                <c:pt idx="44">
                  <c:v>6521.5</c:v>
                </c:pt>
                <c:pt idx="45">
                  <c:v>6522</c:v>
                </c:pt>
                <c:pt idx="46">
                  <c:v>6526</c:v>
                </c:pt>
                <c:pt idx="47">
                  <c:v>6644.5</c:v>
                </c:pt>
                <c:pt idx="48">
                  <c:v>6645</c:v>
                </c:pt>
                <c:pt idx="49">
                  <c:v>6649.5</c:v>
                </c:pt>
                <c:pt idx="50">
                  <c:v>6649.5</c:v>
                </c:pt>
                <c:pt idx="51">
                  <c:v>6653.5</c:v>
                </c:pt>
                <c:pt idx="52">
                  <c:v>6654</c:v>
                </c:pt>
                <c:pt idx="53">
                  <c:v>6658</c:v>
                </c:pt>
                <c:pt idx="54">
                  <c:v>6789.5</c:v>
                </c:pt>
                <c:pt idx="55">
                  <c:v>7753</c:v>
                </c:pt>
                <c:pt idx="56">
                  <c:v>7796</c:v>
                </c:pt>
                <c:pt idx="57">
                  <c:v>7834.5</c:v>
                </c:pt>
                <c:pt idx="58">
                  <c:v>7835</c:v>
                </c:pt>
                <c:pt idx="59">
                  <c:v>7835.5</c:v>
                </c:pt>
                <c:pt idx="60">
                  <c:v>7865.5</c:v>
                </c:pt>
                <c:pt idx="61">
                  <c:v>7866</c:v>
                </c:pt>
                <c:pt idx="62">
                  <c:v>7909</c:v>
                </c:pt>
                <c:pt idx="63">
                  <c:v>7909.5</c:v>
                </c:pt>
                <c:pt idx="64">
                  <c:v>7948.5</c:v>
                </c:pt>
                <c:pt idx="65">
                  <c:v>7949</c:v>
                </c:pt>
                <c:pt idx="66">
                  <c:v>7949.5</c:v>
                </c:pt>
                <c:pt idx="67">
                  <c:v>7962</c:v>
                </c:pt>
                <c:pt idx="68">
                  <c:v>7985</c:v>
                </c:pt>
                <c:pt idx="69">
                  <c:v>7989</c:v>
                </c:pt>
                <c:pt idx="70">
                  <c:v>7989.5</c:v>
                </c:pt>
                <c:pt idx="71">
                  <c:v>8011</c:v>
                </c:pt>
                <c:pt idx="72">
                  <c:v>8011.5</c:v>
                </c:pt>
                <c:pt idx="73">
                  <c:v>9694</c:v>
                </c:pt>
                <c:pt idx="74">
                  <c:v>11344</c:v>
                </c:pt>
                <c:pt idx="75">
                  <c:v>12890.5</c:v>
                </c:pt>
                <c:pt idx="76">
                  <c:v>16114</c:v>
                </c:pt>
                <c:pt idx="77">
                  <c:v>17638</c:v>
                </c:pt>
                <c:pt idx="78">
                  <c:v>16029</c:v>
                </c:pt>
                <c:pt idx="79">
                  <c:v>16029</c:v>
                </c:pt>
                <c:pt idx="80">
                  <c:v>16029</c:v>
                </c:pt>
                <c:pt idx="81">
                  <c:v>16292.5</c:v>
                </c:pt>
                <c:pt idx="82">
                  <c:v>16029</c:v>
                </c:pt>
                <c:pt idx="83">
                  <c:v>16298.5</c:v>
                </c:pt>
                <c:pt idx="84">
                  <c:v>16307</c:v>
                </c:pt>
              </c:numCache>
            </c:numRef>
          </c:xVal>
          <c:yVal>
            <c:numRef>
              <c:f>'Active 1'!$N$21:$N$1005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6E-4D2A-9997-F616215B0E11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-1996.5</c:v>
                </c:pt>
                <c:pt idx="1">
                  <c:v>-1956.5</c:v>
                </c:pt>
                <c:pt idx="2">
                  <c:v>-1947.5</c:v>
                </c:pt>
                <c:pt idx="3">
                  <c:v>-1944</c:v>
                </c:pt>
                <c:pt idx="4">
                  <c:v>-1672</c:v>
                </c:pt>
                <c:pt idx="5">
                  <c:v>-1671.5</c:v>
                </c:pt>
                <c:pt idx="6">
                  <c:v>-1668</c:v>
                </c:pt>
                <c:pt idx="7">
                  <c:v>-1663.5</c:v>
                </c:pt>
                <c:pt idx="8">
                  <c:v>-1659</c:v>
                </c:pt>
                <c:pt idx="9">
                  <c:v>-1571.5</c:v>
                </c:pt>
                <c:pt idx="11">
                  <c:v>-1558</c:v>
                </c:pt>
                <c:pt idx="12">
                  <c:v>-1545</c:v>
                </c:pt>
                <c:pt idx="13">
                  <c:v>-1544.5</c:v>
                </c:pt>
                <c:pt idx="14">
                  <c:v>-1532</c:v>
                </c:pt>
                <c:pt idx="15">
                  <c:v>-1527.5</c:v>
                </c:pt>
                <c:pt idx="16">
                  <c:v>-1523.5</c:v>
                </c:pt>
                <c:pt idx="17">
                  <c:v>-1518.5</c:v>
                </c:pt>
                <c:pt idx="18">
                  <c:v>-1505.5</c:v>
                </c:pt>
                <c:pt idx="19">
                  <c:v>-1505</c:v>
                </c:pt>
                <c:pt idx="20">
                  <c:v>-1501.5</c:v>
                </c:pt>
                <c:pt idx="21">
                  <c:v>-1483.5</c:v>
                </c:pt>
                <c:pt idx="22">
                  <c:v>-1483</c:v>
                </c:pt>
                <c:pt idx="23">
                  <c:v>-1479</c:v>
                </c:pt>
                <c:pt idx="24">
                  <c:v>-1470.5</c:v>
                </c:pt>
                <c:pt idx="25">
                  <c:v>-1444.5</c:v>
                </c:pt>
                <c:pt idx="26">
                  <c:v>-1444</c:v>
                </c:pt>
                <c:pt idx="27">
                  <c:v>-1435.5</c:v>
                </c:pt>
                <c:pt idx="28">
                  <c:v>-1435</c:v>
                </c:pt>
                <c:pt idx="29">
                  <c:v>-1431</c:v>
                </c:pt>
                <c:pt idx="30">
                  <c:v>-1422</c:v>
                </c:pt>
                <c:pt idx="31">
                  <c:v>5969</c:v>
                </c:pt>
                <c:pt idx="32">
                  <c:v>5969.5</c:v>
                </c:pt>
                <c:pt idx="33">
                  <c:v>5987</c:v>
                </c:pt>
                <c:pt idx="34">
                  <c:v>6149</c:v>
                </c:pt>
                <c:pt idx="35">
                  <c:v>6193</c:v>
                </c:pt>
                <c:pt idx="36">
                  <c:v>6193.5</c:v>
                </c:pt>
                <c:pt idx="37">
                  <c:v>6465</c:v>
                </c:pt>
                <c:pt idx="38">
                  <c:v>6466</c:v>
                </c:pt>
                <c:pt idx="39">
                  <c:v>6469</c:v>
                </c:pt>
                <c:pt idx="40">
                  <c:v>6474.5</c:v>
                </c:pt>
                <c:pt idx="41">
                  <c:v>6477.5</c:v>
                </c:pt>
                <c:pt idx="42">
                  <c:v>6478</c:v>
                </c:pt>
                <c:pt idx="43">
                  <c:v>6517.5</c:v>
                </c:pt>
                <c:pt idx="44">
                  <c:v>6521.5</c:v>
                </c:pt>
                <c:pt idx="45">
                  <c:v>6522</c:v>
                </c:pt>
                <c:pt idx="46">
                  <c:v>6526</c:v>
                </c:pt>
                <c:pt idx="47">
                  <c:v>6644.5</c:v>
                </c:pt>
                <c:pt idx="48">
                  <c:v>6645</c:v>
                </c:pt>
                <c:pt idx="49">
                  <c:v>6649.5</c:v>
                </c:pt>
                <c:pt idx="50">
                  <c:v>6649.5</c:v>
                </c:pt>
                <c:pt idx="51">
                  <c:v>6653.5</c:v>
                </c:pt>
                <c:pt idx="52">
                  <c:v>6654</c:v>
                </c:pt>
                <c:pt idx="53">
                  <c:v>6658</c:v>
                </c:pt>
                <c:pt idx="54">
                  <c:v>6789.5</c:v>
                </c:pt>
                <c:pt idx="55">
                  <c:v>7753</c:v>
                </c:pt>
                <c:pt idx="56">
                  <c:v>7796</c:v>
                </c:pt>
                <c:pt idx="57">
                  <c:v>7834.5</c:v>
                </c:pt>
                <c:pt idx="58">
                  <c:v>7835</c:v>
                </c:pt>
                <c:pt idx="59">
                  <c:v>7835.5</c:v>
                </c:pt>
                <c:pt idx="60">
                  <c:v>7865.5</c:v>
                </c:pt>
                <c:pt idx="61">
                  <c:v>7866</c:v>
                </c:pt>
                <c:pt idx="62">
                  <c:v>7909</c:v>
                </c:pt>
                <c:pt idx="63">
                  <c:v>7909.5</c:v>
                </c:pt>
                <c:pt idx="64">
                  <c:v>7948.5</c:v>
                </c:pt>
                <c:pt idx="65">
                  <c:v>7949</c:v>
                </c:pt>
                <c:pt idx="66">
                  <c:v>7949.5</c:v>
                </c:pt>
                <c:pt idx="67">
                  <c:v>7962</c:v>
                </c:pt>
                <c:pt idx="68">
                  <c:v>7985</c:v>
                </c:pt>
                <c:pt idx="69">
                  <c:v>7989</c:v>
                </c:pt>
                <c:pt idx="70">
                  <c:v>7989.5</c:v>
                </c:pt>
                <c:pt idx="71">
                  <c:v>8011</c:v>
                </c:pt>
                <c:pt idx="72">
                  <c:v>8011.5</c:v>
                </c:pt>
                <c:pt idx="73">
                  <c:v>9694</c:v>
                </c:pt>
                <c:pt idx="74">
                  <c:v>11344</c:v>
                </c:pt>
                <c:pt idx="75">
                  <c:v>12890.5</c:v>
                </c:pt>
                <c:pt idx="76">
                  <c:v>16114</c:v>
                </c:pt>
                <c:pt idx="77">
                  <c:v>17638</c:v>
                </c:pt>
                <c:pt idx="78">
                  <c:v>16029</c:v>
                </c:pt>
                <c:pt idx="79">
                  <c:v>16029</c:v>
                </c:pt>
                <c:pt idx="80">
                  <c:v>16029</c:v>
                </c:pt>
                <c:pt idx="81">
                  <c:v>16292.5</c:v>
                </c:pt>
                <c:pt idx="82">
                  <c:v>16029</c:v>
                </c:pt>
                <c:pt idx="83">
                  <c:v>16298.5</c:v>
                </c:pt>
                <c:pt idx="84">
                  <c:v>16307</c:v>
                </c:pt>
              </c:numCache>
            </c:numRef>
          </c:xVal>
          <c:yVal>
            <c:numRef>
              <c:f>'Active 1'!$O$21:$O$1005</c:f>
              <c:numCache>
                <c:formatCode>General</c:formatCode>
                <c:ptCount val="985"/>
                <c:pt idx="0">
                  <c:v>9.0664106040195883E-2</c:v>
                </c:pt>
                <c:pt idx="1">
                  <c:v>9.0442447350952027E-2</c:v>
                </c:pt>
                <c:pt idx="2">
                  <c:v>9.0392574145872165E-2</c:v>
                </c:pt>
                <c:pt idx="3">
                  <c:v>9.0373179010563326E-2</c:v>
                </c:pt>
                <c:pt idx="4">
                  <c:v>8.8865899923705166E-2</c:v>
                </c:pt>
                <c:pt idx="5">
                  <c:v>8.8863129190089624E-2</c:v>
                </c:pt>
                <c:pt idx="6">
                  <c:v>8.8843734054780785E-2</c:v>
                </c:pt>
                <c:pt idx="7">
                  <c:v>8.8818797452240847E-2</c:v>
                </c:pt>
                <c:pt idx="8">
                  <c:v>8.8793860849700909E-2</c:v>
                </c:pt>
                <c:pt idx="9">
                  <c:v>8.8308982466979991E-2</c:v>
                </c:pt>
                <c:pt idx="10">
                  <c:v>7.9600566713312337E-2</c:v>
                </c:pt>
                <c:pt idx="11">
                  <c:v>8.8234172659360205E-2</c:v>
                </c:pt>
                <c:pt idx="12">
                  <c:v>8.8162133585355948E-2</c:v>
                </c:pt>
                <c:pt idx="13">
                  <c:v>8.8159362851740405E-2</c:v>
                </c:pt>
                <c:pt idx="14">
                  <c:v>8.8090094511351691E-2</c:v>
                </c:pt>
                <c:pt idx="15">
                  <c:v>8.8065157908811767E-2</c:v>
                </c:pt>
                <c:pt idx="16">
                  <c:v>8.8042992039887386E-2</c:v>
                </c:pt>
                <c:pt idx="17">
                  <c:v>8.8015284703731905E-2</c:v>
                </c:pt>
                <c:pt idx="18">
                  <c:v>8.7943245629727648E-2</c:v>
                </c:pt>
                <c:pt idx="19">
                  <c:v>8.7940474896112106E-2</c:v>
                </c:pt>
                <c:pt idx="20">
                  <c:v>8.7921079760803267E-2</c:v>
                </c:pt>
                <c:pt idx="21">
                  <c:v>8.782133335064353E-2</c:v>
                </c:pt>
                <c:pt idx="22">
                  <c:v>8.7818562617027987E-2</c:v>
                </c:pt>
                <c:pt idx="23">
                  <c:v>8.7796396748103606E-2</c:v>
                </c:pt>
                <c:pt idx="24">
                  <c:v>8.7749294276639286E-2</c:v>
                </c:pt>
                <c:pt idx="25">
                  <c:v>8.7605216128630786E-2</c:v>
                </c:pt>
                <c:pt idx="26">
                  <c:v>8.760244539501523E-2</c:v>
                </c:pt>
                <c:pt idx="27">
                  <c:v>8.7555342923550911E-2</c:v>
                </c:pt>
                <c:pt idx="28">
                  <c:v>8.7552572189935368E-2</c:v>
                </c:pt>
                <c:pt idx="29">
                  <c:v>8.7530406321010987E-2</c:v>
                </c:pt>
                <c:pt idx="30">
                  <c:v>8.7480533115931125E-2</c:v>
                </c:pt>
                <c:pt idx="31">
                  <c:v>4.6523548810899186E-2</c:v>
                </c:pt>
                <c:pt idx="32">
                  <c:v>4.6520778077283637E-2</c:v>
                </c:pt>
                <c:pt idx="33">
                  <c:v>4.6423802400739456E-2</c:v>
                </c:pt>
                <c:pt idx="34">
                  <c:v>4.5526084709301876E-2</c:v>
                </c:pt>
                <c:pt idx="35">
                  <c:v>4.5282260151133638E-2</c:v>
                </c:pt>
                <c:pt idx="36">
                  <c:v>4.5279489417518096E-2</c:v>
                </c:pt>
                <c:pt idx="37">
                  <c:v>4.3774981064275478E-2</c:v>
                </c:pt>
                <c:pt idx="38">
                  <c:v>4.3769439597044379E-2</c:v>
                </c:pt>
                <c:pt idx="39">
                  <c:v>4.375281519535109E-2</c:v>
                </c:pt>
                <c:pt idx="40">
                  <c:v>4.3722337125580067E-2</c:v>
                </c:pt>
                <c:pt idx="41">
                  <c:v>4.3705712723886778E-2</c:v>
                </c:pt>
                <c:pt idx="42">
                  <c:v>4.3702941990271228E-2</c:v>
                </c:pt>
                <c:pt idx="43">
                  <c:v>4.3484054034642929E-2</c:v>
                </c:pt>
                <c:pt idx="44">
                  <c:v>4.346188816571854E-2</c:v>
                </c:pt>
                <c:pt idx="45">
                  <c:v>4.3459117432102998E-2</c:v>
                </c:pt>
                <c:pt idx="46">
                  <c:v>4.3436951563178609E-2</c:v>
                </c:pt>
                <c:pt idx="47">
                  <c:v>4.278028769629371E-2</c:v>
                </c:pt>
                <c:pt idx="48">
                  <c:v>4.2777516962678161E-2</c:v>
                </c:pt>
                <c:pt idx="49">
                  <c:v>4.275258036013823E-2</c:v>
                </c:pt>
                <c:pt idx="50">
                  <c:v>4.275258036013823E-2</c:v>
                </c:pt>
                <c:pt idx="51">
                  <c:v>4.2730414491213849E-2</c:v>
                </c:pt>
                <c:pt idx="52">
                  <c:v>4.2727643757598299E-2</c:v>
                </c:pt>
                <c:pt idx="53">
                  <c:v>4.2705477888673911E-2</c:v>
                </c:pt>
                <c:pt idx="54">
                  <c:v>4.1976774947784762E-2</c:v>
                </c:pt>
                <c:pt idx="55">
                  <c:v>3.6637571270623587E-2</c:v>
                </c:pt>
                <c:pt idx="56">
                  <c:v>3.6399288179686448E-2</c:v>
                </c:pt>
                <c:pt idx="57">
                  <c:v>3.6185941691289247E-2</c:v>
                </c:pt>
                <c:pt idx="58">
                  <c:v>3.6183170957673698E-2</c:v>
                </c:pt>
                <c:pt idx="59">
                  <c:v>3.6180400224058148E-2</c:v>
                </c:pt>
                <c:pt idx="60">
                  <c:v>3.6014156207125267E-2</c:v>
                </c:pt>
                <c:pt idx="61">
                  <c:v>3.6011385473509717E-2</c:v>
                </c:pt>
                <c:pt idx="62">
                  <c:v>3.5773102382572579E-2</c:v>
                </c:pt>
                <c:pt idx="63">
                  <c:v>3.5770331648957036E-2</c:v>
                </c:pt>
                <c:pt idx="64">
                  <c:v>3.5554214426944279E-2</c:v>
                </c:pt>
                <c:pt idx="65">
                  <c:v>3.5551443693328737E-2</c:v>
                </c:pt>
                <c:pt idx="66">
                  <c:v>3.5548672959713187E-2</c:v>
                </c:pt>
                <c:pt idx="67">
                  <c:v>3.547940461932448E-2</c:v>
                </c:pt>
                <c:pt idx="68">
                  <c:v>3.5351950873009269E-2</c:v>
                </c:pt>
                <c:pt idx="69">
                  <c:v>3.5329785004084888E-2</c:v>
                </c:pt>
                <c:pt idx="70">
                  <c:v>3.5327014270469338E-2</c:v>
                </c:pt>
                <c:pt idx="71">
                  <c:v>3.5207872725000769E-2</c:v>
                </c:pt>
                <c:pt idx="72">
                  <c:v>3.520510199138522E-2</c:v>
                </c:pt>
                <c:pt idx="73">
                  <c:v>2.5881583375065888E-2</c:v>
                </c:pt>
                <c:pt idx="74">
                  <c:v>1.6738162443757171E-2</c:v>
                </c:pt>
                <c:pt idx="75">
                  <c:v>8.1682833708669189E-3</c:v>
                </c:pt>
                <c:pt idx="76">
                  <c:v>-9.694636248571642E-3</c:v>
                </c:pt>
                <c:pt idx="77">
                  <c:v>-1.8139832308762233E-2</c:v>
                </c:pt>
                <c:pt idx="78">
                  <c:v>-9.2236115339284774E-3</c:v>
                </c:pt>
                <c:pt idx="79">
                  <c:v>-9.2236115339284774E-3</c:v>
                </c:pt>
                <c:pt idx="80">
                  <c:v>-9.2236115339284774E-3</c:v>
                </c:pt>
                <c:pt idx="81">
                  <c:v>-1.0683788149322318E-2</c:v>
                </c:pt>
                <c:pt idx="82">
                  <c:v>-9.2236115339284774E-3</c:v>
                </c:pt>
                <c:pt idx="83">
                  <c:v>-1.0717036952708897E-2</c:v>
                </c:pt>
                <c:pt idx="84">
                  <c:v>-1.0764139424173216E-2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6E-4D2A-9997-F616215B0E11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-1996.5</c:v>
                </c:pt>
                <c:pt idx="1">
                  <c:v>-1956.5</c:v>
                </c:pt>
                <c:pt idx="2">
                  <c:v>-1947.5</c:v>
                </c:pt>
                <c:pt idx="3">
                  <c:v>-1944</c:v>
                </c:pt>
                <c:pt idx="4">
                  <c:v>-1672</c:v>
                </c:pt>
                <c:pt idx="5">
                  <c:v>-1671.5</c:v>
                </c:pt>
                <c:pt idx="6">
                  <c:v>-1668</c:v>
                </c:pt>
                <c:pt idx="7">
                  <c:v>-1663.5</c:v>
                </c:pt>
                <c:pt idx="8">
                  <c:v>-1659</c:v>
                </c:pt>
                <c:pt idx="9">
                  <c:v>-1571.5</c:v>
                </c:pt>
                <c:pt idx="11">
                  <c:v>-1558</c:v>
                </c:pt>
                <c:pt idx="12">
                  <c:v>-1545</c:v>
                </c:pt>
                <c:pt idx="13">
                  <c:v>-1544.5</c:v>
                </c:pt>
                <c:pt idx="14">
                  <c:v>-1532</c:v>
                </c:pt>
                <c:pt idx="15">
                  <c:v>-1527.5</c:v>
                </c:pt>
                <c:pt idx="16">
                  <c:v>-1523.5</c:v>
                </c:pt>
                <c:pt idx="17">
                  <c:v>-1518.5</c:v>
                </c:pt>
                <c:pt idx="18">
                  <c:v>-1505.5</c:v>
                </c:pt>
                <c:pt idx="19">
                  <c:v>-1505</c:v>
                </c:pt>
                <c:pt idx="20">
                  <c:v>-1501.5</c:v>
                </c:pt>
                <c:pt idx="21">
                  <c:v>-1483.5</c:v>
                </c:pt>
                <c:pt idx="22">
                  <c:v>-1483</c:v>
                </c:pt>
                <c:pt idx="23">
                  <c:v>-1479</c:v>
                </c:pt>
                <c:pt idx="24">
                  <c:v>-1470.5</c:v>
                </c:pt>
                <c:pt idx="25">
                  <c:v>-1444.5</c:v>
                </c:pt>
                <c:pt idx="26">
                  <c:v>-1444</c:v>
                </c:pt>
                <c:pt idx="27">
                  <c:v>-1435.5</c:v>
                </c:pt>
                <c:pt idx="28">
                  <c:v>-1435</c:v>
                </c:pt>
                <c:pt idx="29">
                  <c:v>-1431</c:v>
                </c:pt>
                <c:pt idx="30">
                  <c:v>-1422</c:v>
                </c:pt>
                <c:pt idx="31">
                  <c:v>5969</c:v>
                </c:pt>
                <c:pt idx="32">
                  <c:v>5969.5</c:v>
                </c:pt>
                <c:pt idx="33">
                  <c:v>5987</c:v>
                </c:pt>
                <c:pt idx="34">
                  <c:v>6149</c:v>
                </c:pt>
                <c:pt idx="35">
                  <c:v>6193</c:v>
                </c:pt>
                <c:pt idx="36">
                  <c:v>6193.5</c:v>
                </c:pt>
                <c:pt idx="37">
                  <c:v>6465</c:v>
                </c:pt>
                <c:pt idx="38">
                  <c:v>6466</c:v>
                </c:pt>
                <c:pt idx="39">
                  <c:v>6469</c:v>
                </c:pt>
                <c:pt idx="40">
                  <c:v>6474.5</c:v>
                </c:pt>
                <c:pt idx="41">
                  <c:v>6477.5</c:v>
                </c:pt>
                <c:pt idx="42">
                  <c:v>6478</c:v>
                </c:pt>
                <c:pt idx="43">
                  <c:v>6517.5</c:v>
                </c:pt>
                <c:pt idx="44">
                  <c:v>6521.5</c:v>
                </c:pt>
                <c:pt idx="45">
                  <c:v>6522</c:v>
                </c:pt>
                <c:pt idx="46">
                  <c:v>6526</c:v>
                </c:pt>
                <c:pt idx="47">
                  <c:v>6644.5</c:v>
                </c:pt>
                <c:pt idx="48">
                  <c:v>6645</c:v>
                </c:pt>
                <c:pt idx="49">
                  <c:v>6649.5</c:v>
                </c:pt>
                <c:pt idx="50">
                  <c:v>6649.5</c:v>
                </c:pt>
                <c:pt idx="51">
                  <c:v>6653.5</c:v>
                </c:pt>
                <c:pt idx="52">
                  <c:v>6654</c:v>
                </c:pt>
                <c:pt idx="53">
                  <c:v>6658</c:v>
                </c:pt>
                <c:pt idx="54">
                  <c:v>6789.5</c:v>
                </c:pt>
                <c:pt idx="55">
                  <c:v>7753</c:v>
                </c:pt>
                <c:pt idx="56">
                  <c:v>7796</c:v>
                </c:pt>
                <c:pt idx="57">
                  <c:v>7834.5</c:v>
                </c:pt>
                <c:pt idx="58">
                  <c:v>7835</c:v>
                </c:pt>
                <c:pt idx="59">
                  <c:v>7835.5</c:v>
                </c:pt>
                <c:pt idx="60">
                  <c:v>7865.5</c:v>
                </c:pt>
                <c:pt idx="61">
                  <c:v>7866</c:v>
                </c:pt>
                <c:pt idx="62">
                  <c:v>7909</c:v>
                </c:pt>
                <c:pt idx="63">
                  <c:v>7909.5</c:v>
                </c:pt>
                <c:pt idx="64">
                  <c:v>7948.5</c:v>
                </c:pt>
                <c:pt idx="65">
                  <c:v>7949</c:v>
                </c:pt>
                <c:pt idx="66">
                  <c:v>7949.5</c:v>
                </c:pt>
                <c:pt idx="67">
                  <c:v>7962</c:v>
                </c:pt>
                <c:pt idx="68">
                  <c:v>7985</c:v>
                </c:pt>
                <c:pt idx="69">
                  <c:v>7989</c:v>
                </c:pt>
                <c:pt idx="70">
                  <c:v>7989.5</c:v>
                </c:pt>
                <c:pt idx="71">
                  <c:v>8011</c:v>
                </c:pt>
                <c:pt idx="72">
                  <c:v>8011.5</c:v>
                </c:pt>
                <c:pt idx="73">
                  <c:v>9694</c:v>
                </c:pt>
                <c:pt idx="74">
                  <c:v>11344</c:v>
                </c:pt>
                <c:pt idx="75">
                  <c:v>12890.5</c:v>
                </c:pt>
                <c:pt idx="76">
                  <c:v>16114</c:v>
                </c:pt>
                <c:pt idx="77">
                  <c:v>17638</c:v>
                </c:pt>
                <c:pt idx="78">
                  <c:v>16029</c:v>
                </c:pt>
                <c:pt idx="79">
                  <c:v>16029</c:v>
                </c:pt>
                <c:pt idx="80">
                  <c:v>16029</c:v>
                </c:pt>
                <c:pt idx="81">
                  <c:v>16292.5</c:v>
                </c:pt>
                <c:pt idx="82">
                  <c:v>16029</c:v>
                </c:pt>
                <c:pt idx="83">
                  <c:v>16298.5</c:v>
                </c:pt>
                <c:pt idx="84">
                  <c:v>16307</c:v>
                </c:pt>
              </c:numCache>
            </c:numRef>
          </c:xVal>
          <c:yVal>
            <c:numRef>
              <c:f>'Active 1'!$U$21:$U$1005</c:f>
              <c:numCache>
                <c:formatCode>General</c:formatCode>
                <c:ptCount val="985"/>
                <c:pt idx="0">
                  <c:v>1.8046450000838377E-2</c:v>
                </c:pt>
                <c:pt idx="2">
                  <c:v>-4.8283250005624723E-2</c:v>
                </c:pt>
                <c:pt idx="14">
                  <c:v>-6.8804000038653612E-3</c:v>
                </c:pt>
                <c:pt idx="16">
                  <c:v>1.9399550001253374E-2</c:v>
                </c:pt>
                <c:pt idx="33">
                  <c:v>1.9578899999032728E-2</c:v>
                </c:pt>
                <c:pt idx="36">
                  <c:v>-3.3705499954521656E-3</c:v>
                </c:pt>
                <c:pt idx="38">
                  <c:v>-4.4739800003299024E-2</c:v>
                </c:pt>
                <c:pt idx="40">
                  <c:v>-2.2229850008443464E-2</c:v>
                </c:pt>
                <c:pt idx="43">
                  <c:v>-2.1847750002052635E-2</c:v>
                </c:pt>
                <c:pt idx="46">
                  <c:v>3.462199994828552E-3</c:v>
                </c:pt>
                <c:pt idx="49">
                  <c:v>-5.1957349998701829E-2</c:v>
                </c:pt>
                <c:pt idx="53">
                  <c:v>-3.0337399999552872E-2</c:v>
                </c:pt>
                <c:pt idx="54">
                  <c:v>5.0260649994015694E-2</c:v>
                </c:pt>
                <c:pt idx="55">
                  <c:v>-2.3770899999362882E-2</c:v>
                </c:pt>
                <c:pt idx="56">
                  <c:v>-1.9168799997714814E-2</c:v>
                </c:pt>
                <c:pt idx="67">
                  <c:v>3.9661399998294655E-2</c:v>
                </c:pt>
                <c:pt idx="71">
                  <c:v>-2.1108300003106706E-2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66E-4D2A-9997-F616215B0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64840"/>
        <c:axId val="1"/>
      </c:scatterChart>
      <c:valAx>
        <c:axId val="96164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1648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097744360902255"/>
          <c:y val="0.91291543512015949"/>
          <c:w val="0.7142857142857143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V0441 UMa - O-C Diagr.</a:t>
            </a:r>
          </a:p>
        </c:rich>
      </c:tx>
      <c:layout>
        <c:manualLayout>
          <c:xMode val="edge"/>
          <c:yMode val="edge"/>
          <c:x val="0.35285332576671158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15037031714867"/>
          <c:y val="0.22754524283256169"/>
          <c:w val="0.80180297749357388"/>
          <c:h val="0.556887041669164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-1996.5</c:v>
                </c:pt>
                <c:pt idx="1">
                  <c:v>-1956.5</c:v>
                </c:pt>
                <c:pt idx="2">
                  <c:v>-1947.5</c:v>
                </c:pt>
                <c:pt idx="3">
                  <c:v>-1944</c:v>
                </c:pt>
                <c:pt idx="4">
                  <c:v>-1672</c:v>
                </c:pt>
                <c:pt idx="5">
                  <c:v>-1671.5</c:v>
                </c:pt>
                <c:pt idx="6">
                  <c:v>-1668</c:v>
                </c:pt>
                <c:pt idx="7">
                  <c:v>-1663.5</c:v>
                </c:pt>
                <c:pt idx="8">
                  <c:v>-1659</c:v>
                </c:pt>
                <c:pt idx="9">
                  <c:v>-1571.5</c:v>
                </c:pt>
                <c:pt idx="11">
                  <c:v>-1558</c:v>
                </c:pt>
                <c:pt idx="12">
                  <c:v>-1545</c:v>
                </c:pt>
                <c:pt idx="13">
                  <c:v>-1544.5</c:v>
                </c:pt>
                <c:pt idx="14">
                  <c:v>-1532</c:v>
                </c:pt>
                <c:pt idx="15">
                  <c:v>-1527.5</c:v>
                </c:pt>
                <c:pt idx="16">
                  <c:v>-1523.5</c:v>
                </c:pt>
                <c:pt idx="17">
                  <c:v>-1518.5</c:v>
                </c:pt>
                <c:pt idx="18">
                  <c:v>-1505.5</c:v>
                </c:pt>
                <c:pt idx="19">
                  <c:v>-1505</c:v>
                </c:pt>
                <c:pt idx="20">
                  <c:v>-1501.5</c:v>
                </c:pt>
                <c:pt idx="21">
                  <c:v>-1483.5</c:v>
                </c:pt>
                <c:pt idx="22">
                  <c:v>-1483</c:v>
                </c:pt>
                <c:pt idx="23">
                  <c:v>-1479</c:v>
                </c:pt>
                <c:pt idx="24">
                  <c:v>-1470.5</c:v>
                </c:pt>
                <c:pt idx="25">
                  <c:v>-1444.5</c:v>
                </c:pt>
                <c:pt idx="26">
                  <c:v>-1444</c:v>
                </c:pt>
                <c:pt idx="27">
                  <c:v>-1435.5</c:v>
                </c:pt>
                <c:pt idx="28">
                  <c:v>-1435</c:v>
                </c:pt>
                <c:pt idx="29">
                  <c:v>-1431</c:v>
                </c:pt>
                <c:pt idx="30">
                  <c:v>-1422</c:v>
                </c:pt>
                <c:pt idx="31">
                  <c:v>5969</c:v>
                </c:pt>
                <c:pt idx="32">
                  <c:v>5969.5</c:v>
                </c:pt>
                <c:pt idx="33">
                  <c:v>5987</c:v>
                </c:pt>
                <c:pt idx="34">
                  <c:v>6149</c:v>
                </c:pt>
                <c:pt idx="35">
                  <c:v>6193</c:v>
                </c:pt>
                <c:pt idx="36">
                  <c:v>6193.5</c:v>
                </c:pt>
                <c:pt idx="37">
                  <c:v>6465</c:v>
                </c:pt>
                <c:pt idx="38">
                  <c:v>6466</c:v>
                </c:pt>
                <c:pt idx="39">
                  <c:v>6469</c:v>
                </c:pt>
                <c:pt idx="40">
                  <c:v>6474.5</c:v>
                </c:pt>
                <c:pt idx="41">
                  <c:v>6477.5</c:v>
                </c:pt>
                <c:pt idx="42">
                  <c:v>6478</c:v>
                </c:pt>
                <c:pt idx="43">
                  <c:v>6517.5</c:v>
                </c:pt>
                <c:pt idx="44">
                  <c:v>6521.5</c:v>
                </c:pt>
                <c:pt idx="45">
                  <c:v>6522</c:v>
                </c:pt>
                <c:pt idx="46">
                  <c:v>6526</c:v>
                </c:pt>
                <c:pt idx="47">
                  <c:v>6644.5</c:v>
                </c:pt>
                <c:pt idx="48">
                  <c:v>6645</c:v>
                </c:pt>
                <c:pt idx="49">
                  <c:v>6649.5</c:v>
                </c:pt>
                <c:pt idx="50">
                  <c:v>6649.5</c:v>
                </c:pt>
                <c:pt idx="51">
                  <c:v>6653.5</c:v>
                </c:pt>
                <c:pt idx="52">
                  <c:v>6654</c:v>
                </c:pt>
                <c:pt idx="53">
                  <c:v>6658</c:v>
                </c:pt>
                <c:pt idx="54">
                  <c:v>6789.5</c:v>
                </c:pt>
                <c:pt idx="55">
                  <c:v>7753</c:v>
                </c:pt>
                <c:pt idx="56">
                  <c:v>7796</c:v>
                </c:pt>
                <c:pt idx="57">
                  <c:v>7834.5</c:v>
                </c:pt>
                <c:pt idx="58">
                  <c:v>7835</c:v>
                </c:pt>
                <c:pt idx="59">
                  <c:v>7835.5</c:v>
                </c:pt>
                <c:pt idx="60">
                  <c:v>7865.5</c:v>
                </c:pt>
                <c:pt idx="61">
                  <c:v>7866</c:v>
                </c:pt>
                <c:pt idx="62">
                  <c:v>7909</c:v>
                </c:pt>
                <c:pt idx="63">
                  <c:v>7909.5</c:v>
                </c:pt>
                <c:pt idx="64">
                  <c:v>7948.5</c:v>
                </c:pt>
                <c:pt idx="65">
                  <c:v>7949</c:v>
                </c:pt>
                <c:pt idx="66">
                  <c:v>7949.5</c:v>
                </c:pt>
                <c:pt idx="67">
                  <c:v>7962</c:v>
                </c:pt>
                <c:pt idx="68">
                  <c:v>7985</c:v>
                </c:pt>
                <c:pt idx="69">
                  <c:v>7989</c:v>
                </c:pt>
                <c:pt idx="70">
                  <c:v>7989.5</c:v>
                </c:pt>
                <c:pt idx="71">
                  <c:v>8011</c:v>
                </c:pt>
                <c:pt idx="72">
                  <c:v>8011.5</c:v>
                </c:pt>
                <c:pt idx="73">
                  <c:v>9694</c:v>
                </c:pt>
                <c:pt idx="74">
                  <c:v>11344</c:v>
                </c:pt>
                <c:pt idx="75">
                  <c:v>12890.5</c:v>
                </c:pt>
                <c:pt idx="76">
                  <c:v>16114</c:v>
                </c:pt>
                <c:pt idx="77">
                  <c:v>17638</c:v>
                </c:pt>
                <c:pt idx="78">
                  <c:v>16029</c:v>
                </c:pt>
                <c:pt idx="79">
                  <c:v>16029</c:v>
                </c:pt>
                <c:pt idx="80">
                  <c:v>16029</c:v>
                </c:pt>
                <c:pt idx="81">
                  <c:v>16292.5</c:v>
                </c:pt>
                <c:pt idx="82">
                  <c:v>16029</c:v>
                </c:pt>
                <c:pt idx="83">
                  <c:v>16298.5</c:v>
                </c:pt>
                <c:pt idx="84">
                  <c:v>16307</c:v>
                </c:pt>
              </c:numCache>
            </c:numRef>
          </c:xVal>
          <c:yVal>
            <c:numRef>
              <c:f>'Active 1'!$H$21:$H$1005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AC-46BC-B7C3-E47665C71E4F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-1996.5</c:v>
                </c:pt>
                <c:pt idx="1">
                  <c:v>-1956.5</c:v>
                </c:pt>
                <c:pt idx="2">
                  <c:v>-1947.5</c:v>
                </c:pt>
                <c:pt idx="3">
                  <c:v>-1944</c:v>
                </c:pt>
                <c:pt idx="4">
                  <c:v>-1672</c:v>
                </c:pt>
                <c:pt idx="5">
                  <c:v>-1671.5</c:v>
                </c:pt>
                <c:pt idx="6">
                  <c:v>-1668</c:v>
                </c:pt>
                <c:pt idx="7">
                  <c:v>-1663.5</c:v>
                </c:pt>
                <c:pt idx="8">
                  <c:v>-1659</c:v>
                </c:pt>
                <c:pt idx="9">
                  <c:v>-1571.5</c:v>
                </c:pt>
                <c:pt idx="11">
                  <c:v>-1558</c:v>
                </c:pt>
                <c:pt idx="12">
                  <c:v>-1545</c:v>
                </c:pt>
                <c:pt idx="13">
                  <c:v>-1544.5</c:v>
                </c:pt>
                <c:pt idx="14">
                  <c:v>-1532</c:v>
                </c:pt>
                <c:pt idx="15">
                  <c:v>-1527.5</c:v>
                </c:pt>
                <c:pt idx="16">
                  <c:v>-1523.5</c:v>
                </c:pt>
                <c:pt idx="17">
                  <c:v>-1518.5</c:v>
                </c:pt>
                <c:pt idx="18">
                  <c:v>-1505.5</c:v>
                </c:pt>
                <c:pt idx="19">
                  <c:v>-1505</c:v>
                </c:pt>
                <c:pt idx="20">
                  <c:v>-1501.5</c:v>
                </c:pt>
                <c:pt idx="21">
                  <c:v>-1483.5</c:v>
                </c:pt>
                <c:pt idx="22">
                  <c:v>-1483</c:v>
                </c:pt>
                <c:pt idx="23">
                  <c:v>-1479</c:v>
                </c:pt>
                <c:pt idx="24">
                  <c:v>-1470.5</c:v>
                </c:pt>
                <c:pt idx="25">
                  <c:v>-1444.5</c:v>
                </c:pt>
                <c:pt idx="26">
                  <c:v>-1444</c:v>
                </c:pt>
                <c:pt idx="27">
                  <c:v>-1435.5</c:v>
                </c:pt>
                <c:pt idx="28">
                  <c:v>-1435</c:v>
                </c:pt>
                <c:pt idx="29">
                  <c:v>-1431</c:v>
                </c:pt>
                <c:pt idx="30">
                  <c:v>-1422</c:v>
                </c:pt>
                <c:pt idx="31">
                  <c:v>5969</c:v>
                </c:pt>
                <c:pt idx="32">
                  <c:v>5969.5</c:v>
                </c:pt>
                <c:pt idx="33">
                  <c:v>5987</c:v>
                </c:pt>
                <c:pt idx="34">
                  <c:v>6149</c:v>
                </c:pt>
                <c:pt idx="35">
                  <c:v>6193</c:v>
                </c:pt>
                <c:pt idx="36">
                  <c:v>6193.5</c:v>
                </c:pt>
                <c:pt idx="37">
                  <c:v>6465</c:v>
                </c:pt>
                <c:pt idx="38">
                  <c:v>6466</c:v>
                </c:pt>
                <c:pt idx="39">
                  <c:v>6469</c:v>
                </c:pt>
                <c:pt idx="40">
                  <c:v>6474.5</c:v>
                </c:pt>
                <c:pt idx="41">
                  <c:v>6477.5</c:v>
                </c:pt>
                <c:pt idx="42">
                  <c:v>6478</c:v>
                </c:pt>
                <c:pt idx="43">
                  <c:v>6517.5</c:v>
                </c:pt>
                <c:pt idx="44">
                  <c:v>6521.5</c:v>
                </c:pt>
                <c:pt idx="45">
                  <c:v>6522</c:v>
                </c:pt>
                <c:pt idx="46">
                  <c:v>6526</c:v>
                </c:pt>
                <c:pt idx="47">
                  <c:v>6644.5</c:v>
                </c:pt>
                <c:pt idx="48">
                  <c:v>6645</c:v>
                </c:pt>
                <c:pt idx="49">
                  <c:v>6649.5</c:v>
                </c:pt>
                <c:pt idx="50">
                  <c:v>6649.5</c:v>
                </c:pt>
                <c:pt idx="51">
                  <c:v>6653.5</c:v>
                </c:pt>
                <c:pt idx="52">
                  <c:v>6654</c:v>
                </c:pt>
                <c:pt idx="53">
                  <c:v>6658</c:v>
                </c:pt>
                <c:pt idx="54">
                  <c:v>6789.5</c:v>
                </c:pt>
                <c:pt idx="55">
                  <c:v>7753</c:v>
                </c:pt>
                <c:pt idx="56">
                  <c:v>7796</c:v>
                </c:pt>
                <c:pt idx="57">
                  <c:v>7834.5</c:v>
                </c:pt>
                <c:pt idx="58">
                  <c:v>7835</c:v>
                </c:pt>
                <c:pt idx="59">
                  <c:v>7835.5</c:v>
                </c:pt>
                <c:pt idx="60">
                  <c:v>7865.5</c:v>
                </c:pt>
                <c:pt idx="61">
                  <c:v>7866</c:v>
                </c:pt>
                <c:pt idx="62">
                  <c:v>7909</c:v>
                </c:pt>
                <c:pt idx="63">
                  <c:v>7909.5</c:v>
                </c:pt>
                <c:pt idx="64">
                  <c:v>7948.5</c:v>
                </c:pt>
                <c:pt idx="65">
                  <c:v>7949</c:v>
                </c:pt>
                <c:pt idx="66">
                  <c:v>7949.5</c:v>
                </c:pt>
                <c:pt idx="67">
                  <c:v>7962</c:v>
                </c:pt>
                <c:pt idx="68">
                  <c:v>7985</c:v>
                </c:pt>
                <c:pt idx="69">
                  <c:v>7989</c:v>
                </c:pt>
                <c:pt idx="70">
                  <c:v>7989.5</c:v>
                </c:pt>
                <c:pt idx="71">
                  <c:v>8011</c:v>
                </c:pt>
                <c:pt idx="72">
                  <c:v>8011.5</c:v>
                </c:pt>
                <c:pt idx="73">
                  <c:v>9694</c:v>
                </c:pt>
                <c:pt idx="74">
                  <c:v>11344</c:v>
                </c:pt>
                <c:pt idx="75">
                  <c:v>12890.5</c:v>
                </c:pt>
                <c:pt idx="76">
                  <c:v>16114</c:v>
                </c:pt>
                <c:pt idx="77">
                  <c:v>17638</c:v>
                </c:pt>
                <c:pt idx="78">
                  <c:v>16029</c:v>
                </c:pt>
                <c:pt idx="79">
                  <c:v>16029</c:v>
                </c:pt>
                <c:pt idx="80">
                  <c:v>16029</c:v>
                </c:pt>
                <c:pt idx="81">
                  <c:v>16292.5</c:v>
                </c:pt>
                <c:pt idx="82">
                  <c:v>16029</c:v>
                </c:pt>
                <c:pt idx="83">
                  <c:v>16298.5</c:v>
                </c:pt>
                <c:pt idx="84">
                  <c:v>16307</c:v>
                </c:pt>
              </c:numCache>
            </c:numRef>
          </c:xVal>
          <c:yVal>
            <c:numRef>
              <c:f>'Active 1'!$I$21:$I$1005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AC-46BC-B7C3-E47665C71E4F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-1996.5</c:v>
                </c:pt>
                <c:pt idx="1">
                  <c:v>-1956.5</c:v>
                </c:pt>
                <c:pt idx="2">
                  <c:v>-1947.5</c:v>
                </c:pt>
                <c:pt idx="3">
                  <c:v>-1944</c:v>
                </c:pt>
                <c:pt idx="4">
                  <c:v>-1672</c:v>
                </c:pt>
                <c:pt idx="5">
                  <c:v>-1671.5</c:v>
                </c:pt>
                <c:pt idx="6">
                  <c:v>-1668</c:v>
                </c:pt>
                <c:pt idx="7">
                  <c:v>-1663.5</c:v>
                </c:pt>
                <c:pt idx="8">
                  <c:v>-1659</c:v>
                </c:pt>
                <c:pt idx="9">
                  <c:v>-1571.5</c:v>
                </c:pt>
                <c:pt idx="11">
                  <c:v>-1558</c:v>
                </c:pt>
                <c:pt idx="12">
                  <c:v>-1545</c:v>
                </c:pt>
                <c:pt idx="13">
                  <c:v>-1544.5</c:v>
                </c:pt>
                <c:pt idx="14">
                  <c:v>-1532</c:v>
                </c:pt>
                <c:pt idx="15">
                  <c:v>-1527.5</c:v>
                </c:pt>
                <c:pt idx="16">
                  <c:v>-1523.5</c:v>
                </c:pt>
                <c:pt idx="17">
                  <c:v>-1518.5</c:v>
                </c:pt>
                <c:pt idx="18">
                  <c:v>-1505.5</c:v>
                </c:pt>
                <c:pt idx="19">
                  <c:v>-1505</c:v>
                </c:pt>
                <c:pt idx="20">
                  <c:v>-1501.5</c:v>
                </c:pt>
                <c:pt idx="21">
                  <c:v>-1483.5</c:v>
                </c:pt>
                <c:pt idx="22">
                  <c:v>-1483</c:v>
                </c:pt>
                <c:pt idx="23">
                  <c:v>-1479</c:v>
                </c:pt>
                <c:pt idx="24">
                  <c:v>-1470.5</c:v>
                </c:pt>
                <c:pt idx="25">
                  <c:v>-1444.5</c:v>
                </c:pt>
                <c:pt idx="26">
                  <c:v>-1444</c:v>
                </c:pt>
                <c:pt idx="27">
                  <c:v>-1435.5</c:v>
                </c:pt>
                <c:pt idx="28">
                  <c:v>-1435</c:v>
                </c:pt>
                <c:pt idx="29">
                  <c:v>-1431</c:v>
                </c:pt>
                <c:pt idx="30">
                  <c:v>-1422</c:v>
                </c:pt>
                <c:pt idx="31">
                  <c:v>5969</c:v>
                </c:pt>
                <c:pt idx="32">
                  <c:v>5969.5</c:v>
                </c:pt>
                <c:pt idx="33">
                  <c:v>5987</c:v>
                </c:pt>
                <c:pt idx="34">
                  <c:v>6149</c:v>
                </c:pt>
                <c:pt idx="35">
                  <c:v>6193</c:v>
                </c:pt>
                <c:pt idx="36">
                  <c:v>6193.5</c:v>
                </c:pt>
                <c:pt idx="37">
                  <c:v>6465</c:v>
                </c:pt>
                <c:pt idx="38">
                  <c:v>6466</c:v>
                </c:pt>
                <c:pt idx="39">
                  <c:v>6469</c:v>
                </c:pt>
                <c:pt idx="40">
                  <c:v>6474.5</c:v>
                </c:pt>
                <c:pt idx="41">
                  <c:v>6477.5</c:v>
                </c:pt>
                <c:pt idx="42">
                  <c:v>6478</c:v>
                </c:pt>
                <c:pt idx="43">
                  <c:v>6517.5</c:v>
                </c:pt>
                <c:pt idx="44">
                  <c:v>6521.5</c:v>
                </c:pt>
                <c:pt idx="45">
                  <c:v>6522</c:v>
                </c:pt>
                <c:pt idx="46">
                  <c:v>6526</c:v>
                </c:pt>
                <c:pt idx="47">
                  <c:v>6644.5</c:v>
                </c:pt>
                <c:pt idx="48">
                  <c:v>6645</c:v>
                </c:pt>
                <c:pt idx="49">
                  <c:v>6649.5</c:v>
                </c:pt>
                <c:pt idx="50">
                  <c:v>6649.5</c:v>
                </c:pt>
                <c:pt idx="51">
                  <c:v>6653.5</c:v>
                </c:pt>
                <c:pt idx="52">
                  <c:v>6654</c:v>
                </c:pt>
                <c:pt idx="53">
                  <c:v>6658</c:v>
                </c:pt>
                <c:pt idx="54">
                  <c:v>6789.5</c:v>
                </c:pt>
                <c:pt idx="55">
                  <c:v>7753</c:v>
                </c:pt>
                <c:pt idx="56">
                  <c:v>7796</c:v>
                </c:pt>
                <c:pt idx="57">
                  <c:v>7834.5</c:v>
                </c:pt>
                <c:pt idx="58">
                  <c:v>7835</c:v>
                </c:pt>
                <c:pt idx="59">
                  <c:v>7835.5</c:v>
                </c:pt>
                <c:pt idx="60">
                  <c:v>7865.5</c:v>
                </c:pt>
                <c:pt idx="61">
                  <c:v>7866</c:v>
                </c:pt>
                <c:pt idx="62">
                  <c:v>7909</c:v>
                </c:pt>
                <c:pt idx="63">
                  <c:v>7909.5</c:v>
                </c:pt>
                <c:pt idx="64">
                  <c:v>7948.5</c:v>
                </c:pt>
                <c:pt idx="65">
                  <c:v>7949</c:v>
                </c:pt>
                <c:pt idx="66">
                  <c:v>7949.5</c:v>
                </c:pt>
                <c:pt idx="67">
                  <c:v>7962</c:v>
                </c:pt>
                <c:pt idx="68">
                  <c:v>7985</c:v>
                </c:pt>
                <c:pt idx="69">
                  <c:v>7989</c:v>
                </c:pt>
                <c:pt idx="70">
                  <c:v>7989.5</c:v>
                </c:pt>
                <c:pt idx="71">
                  <c:v>8011</c:v>
                </c:pt>
                <c:pt idx="72">
                  <c:v>8011.5</c:v>
                </c:pt>
                <c:pt idx="73">
                  <c:v>9694</c:v>
                </c:pt>
                <c:pt idx="74">
                  <c:v>11344</c:v>
                </c:pt>
                <c:pt idx="75">
                  <c:v>12890.5</c:v>
                </c:pt>
                <c:pt idx="76">
                  <c:v>16114</c:v>
                </c:pt>
                <c:pt idx="77">
                  <c:v>17638</c:v>
                </c:pt>
                <c:pt idx="78">
                  <c:v>16029</c:v>
                </c:pt>
                <c:pt idx="79">
                  <c:v>16029</c:v>
                </c:pt>
                <c:pt idx="80">
                  <c:v>16029</c:v>
                </c:pt>
                <c:pt idx="81">
                  <c:v>16292.5</c:v>
                </c:pt>
                <c:pt idx="82">
                  <c:v>16029</c:v>
                </c:pt>
                <c:pt idx="83">
                  <c:v>16298.5</c:v>
                </c:pt>
                <c:pt idx="84">
                  <c:v>16307</c:v>
                </c:pt>
              </c:numCache>
            </c:numRef>
          </c:xVal>
          <c:yVal>
            <c:numRef>
              <c:f>'Active 1'!$J$21:$J$1005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AC-46BC-B7C3-E47665C71E4F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-1996.5</c:v>
                </c:pt>
                <c:pt idx="1">
                  <c:v>-1956.5</c:v>
                </c:pt>
                <c:pt idx="2">
                  <c:v>-1947.5</c:v>
                </c:pt>
                <c:pt idx="3">
                  <c:v>-1944</c:v>
                </c:pt>
                <c:pt idx="4">
                  <c:v>-1672</c:v>
                </c:pt>
                <c:pt idx="5">
                  <c:v>-1671.5</c:v>
                </c:pt>
                <c:pt idx="6">
                  <c:v>-1668</c:v>
                </c:pt>
                <c:pt idx="7">
                  <c:v>-1663.5</c:v>
                </c:pt>
                <c:pt idx="8">
                  <c:v>-1659</c:v>
                </c:pt>
                <c:pt idx="9">
                  <c:v>-1571.5</c:v>
                </c:pt>
                <c:pt idx="11">
                  <c:v>-1558</c:v>
                </c:pt>
                <c:pt idx="12">
                  <c:v>-1545</c:v>
                </c:pt>
                <c:pt idx="13">
                  <c:v>-1544.5</c:v>
                </c:pt>
                <c:pt idx="14">
                  <c:v>-1532</c:v>
                </c:pt>
                <c:pt idx="15">
                  <c:v>-1527.5</c:v>
                </c:pt>
                <c:pt idx="16">
                  <c:v>-1523.5</c:v>
                </c:pt>
                <c:pt idx="17">
                  <c:v>-1518.5</c:v>
                </c:pt>
                <c:pt idx="18">
                  <c:v>-1505.5</c:v>
                </c:pt>
                <c:pt idx="19">
                  <c:v>-1505</c:v>
                </c:pt>
                <c:pt idx="20">
                  <c:v>-1501.5</c:v>
                </c:pt>
                <c:pt idx="21">
                  <c:v>-1483.5</c:v>
                </c:pt>
                <c:pt idx="22">
                  <c:v>-1483</c:v>
                </c:pt>
                <c:pt idx="23">
                  <c:v>-1479</c:v>
                </c:pt>
                <c:pt idx="24">
                  <c:v>-1470.5</c:v>
                </c:pt>
                <c:pt idx="25">
                  <c:v>-1444.5</c:v>
                </c:pt>
                <c:pt idx="26">
                  <c:v>-1444</c:v>
                </c:pt>
                <c:pt idx="27">
                  <c:v>-1435.5</c:v>
                </c:pt>
                <c:pt idx="28">
                  <c:v>-1435</c:v>
                </c:pt>
                <c:pt idx="29">
                  <c:v>-1431</c:v>
                </c:pt>
                <c:pt idx="30">
                  <c:v>-1422</c:v>
                </c:pt>
                <c:pt idx="31">
                  <c:v>5969</c:v>
                </c:pt>
                <c:pt idx="32">
                  <c:v>5969.5</c:v>
                </c:pt>
                <c:pt idx="33">
                  <c:v>5987</c:v>
                </c:pt>
                <c:pt idx="34">
                  <c:v>6149</c:v>
                </c:pt>
                <c:pt idx="35">
                  <c:v>6193</c:v>
                </c:pt>
                <c:pt idx="36">
                  <c:v>6193.5</c:v>
                </c:pt>
                <c:pt idx="37">
                  <c:v>6465</c:v>
                </c:pt>
                <c:pt idx="38">
                  <c:v>6466</c:v>
                </c:pt>
                <c:pt idx="39">
                  <c:v>6469</c:v>
                </c:pt>
                <c:pt idx="40">
                  <c:v>6474.5</c:v>
                </c:pt>
                <c:pt idx="41">
                  <c:v>6477.5</c:v>
                </c:pt>
                <c:pt idx="42">
                  <c:v>6478</c:v>
                </c:pt>
                <c:pt idx="43">
                  <c:v>6517.5</c:v>
                </c:pt>
                <c:pt idx="44">
                  <c:v>6521.5</c:v>
                </c:pt>
                <c:pt idx="45">
                  <c:v>6522</c:v>
                </c:pt>
                <c:pt idx="46">
                  <c:v>6526</c:v>
                </c:pt>
                <c:pt idx="47">
                  <c:v>6644.5</c:v>
                </c:pt>
                <c:pt idx="48">
                  <c:v>6645</c:v>
                </c:pt>
                <c:pt idx="49">
                  <c:v>6649.5</c:v>
                </c:pt>
                <c:pt idx="50">
                  <c:v>6649.5</c:v>
                </c:pt>
                <c:pt idx="51">
                  <c:v>6653.5</c:v>
                </c:pt>
                <c:pt idx="52">
                  <c:v>6654</c:v>
                </c:pt>
                <c:pt idx="53">
                  <c:v>6658</c:v>
                </c:pt>
                <c:pt idx="54">
                  <c:v>6789.5</c:v>
                </c:pt>
                <c:pt idx="55">
                  <c:v>7753</c:v>
                </c:pt>
                <c:pt idx="56">
                  <c:v>7796</c:v>
                </c:pt>
                <c:pt idx="57">
                  <c:v>7834.5</c:v>
                </c:pt>
                <c:pt idx="58">
                  <c:v>7835</c:v>
                </c:pt>
                <c:pt idx="59">
                  <c:v>7835.5</c:v>
                </c:pt>
                <c:pt idx="60">
                  <c:v>7865.5</c:v>
                </c:pt>
                <c:pt idx="61">
                  <c:v>7866</c:v>
                </c:pt>
                <c:pt idx="62">
                  <c:v>7909</c:v>
                </c:pt>
                <c:pt idx="63">
                  <c:v>7909.5</c:v>
                </c:pt>
                <c:pt idx="64">
                  <c:v>7948.5</c:v>
                </c:pt>
                <c:pt idx="65">
                  <c:v>7949</c:v>
                </c:pt>
                <c:pt idx="66">
                  <c:v>7949.5</c:v>
                </c:pt>
                <c:pt idx="67">
                  <c:v>7962</c:v>
                </c:pt>
                <c:pt idx="68">
                  <c:v>7985</c:v>
                </c:pt>
                <c:pt idx="69">
                  <c:v>7989</c:v>
                </c:pt>
                <c:pt idx="70">
                  <c:v>7989.5</c:v>
                </c:pt>
                <c:pt idx="71">
                  <c:v>8011</c:v>
                </c:pt>
                <c:pt idx="72">
                  <c:v>8011.5</c:v>
                </c:pt>
                <c:pt idx="73">
                  <c:v>9694</c:v>
                </c:pt>
                <c:pt idx="74">
                  <c:v>11344</c:v>
                </c:pt>
                <c:pt idx="75">
                  <c:v>12890.5</c:v>
                </c:pt>
                <c:pt idx="76">
                  <c:v>16114</c:v>
                </c:pt>
                <c:pt idx="77">
                  <c:v>17638</c:v>
                </c:pt>
                <c:pt idx="78">
                  <c:v>16029</c:v>
                </c:pt>
                <c:pt idx="79">
                  <c:v>16029</c:v>
                </c:pt>
                <c:pt idx="80">
                  <c:v>16029</c:v>
                </c:pt>
                <c:pt idx="81">
                  <c:v>16292.5</c:v>
                </c:pt>
                <c:pt idx="82">
                  <c:v>16029</c:v>
                </c:pt>
                <c:pt idx="83">
                  <c:v>16298.5</c:v>
                </c:pt>
                <c:pt idx="84">
                  <c:v>16307</c:v>
                </c:pt>
              </c:numCache>
            </c:numRef>
          </c:xVal>
          <c:yVal>
            <c:numRef>
              <c:f>'Active 1'!$K$21:$K$1005</c:f>
              <c:numCache>
                <c:formatCode>General</c:formatCode>
                <c:ptCount val="985"/>
                <c:pt idx="0">
                  <c:v>1.8046450000838377E-2</c:v>
                </c:pt>
                <c:pt idx="1">
                  <c:v>3.9914449997013435E-2</c:v>
                </c:pt>
                <c:pt idx="3">
                  <c:v>3.3993199998803902E-2</c:v>
                </c:pt>
                <c:pt idx="4">
                  <c:v>3.2981600001221523E-2</c:v>
                </c:pt>
                <c:pt idx="5">
                  <c:v>3.2043949999206234E-2</c:v>
                </c:pt>
                <c:pt idx="6">
                  <c:v>3.2870399998500943E-2</c:v>
                </c:pt>
                <c:pt idx="7">
                  <c:v>3.178154999477556E-2</c:v>
                </c:pt>
                <c:pt idx="8">
                  <c:v>3.2992699998430908E-2</c:v>
                </c:pt>
                <c:pt idx="9">
                  <c:v>3.1913949998852331E-2</c:v>
                </c:pt>
                <c:pt idx="10">
                  <c:v>-54882.255100000002</c:v>
                </c:pt>
                <c:pt idx="11">
                  <c:v>3.9737399994919542E-2</c:v>
                </c:pt>
                <c:pt idx="12">
                  <c:v>3.2798499996715691E-2</c:v>
                </c:pt>
                <c:pt idx="13">
                  <c:v>2.8780849992472213E-2</c:v>
                </c:pt>
                <c:pt idx="15">
                  <c:v>3.2930749999650288E-2</c:v>
                </c:pt>
                <c:pt idx="17">
                  <c:v>3.2833049997861963E-2</c:v>
                </c:pt>
                <c:pt idx="18">
                  <c:v>3.2574149998254143E-2</c:v>
                </c:pt>
                <c:pt idx="19">
                  <c:v>3.2426500001747627E-2</c:v>
                </c:pt>
                <c:pt idx="20">
                  <c:v>3.2392949993663933E-2</c:v>
                </c:pt>
                <c:pt idx="21">
                  <c:v>4.3307549996825401E-2</c:v>
                </c:pt>
                <c:pt idx="22">
                  <c:v>3.0049899993173312E-2</c:v>
                </c:pt>
                <c:pt idx="23">
                  <c:v>3.1768699998792727E-2</c:v>
                </c:pt>
                <c:pt idx="24">
                  <c:v>3.2058650001999922E-2</c:v>
                </c:pt>
                <c:pt idx="25">
                  <c:v>2.9970849995152093E-2</c:v>
                </c:pt>
                <c:pt idx="26">
                  <c:v>3.3403199995518662E-2</c:v>
                </c:pt>
                <c:pt idx="27">
                  <c:v>3.1563149997964501E-2</c:v>
                </c:pt>
                <c:pt idx="28">
                  <c:v>3.4455499997420702E-2</c:v>
                </c:pt>
                <c:pt idx="29">
                  <c:v>3.307430000131717E-2</c:v>
                </c:pt>
                <c:pt idx="30">
                  <c:v>3.3256599999731407E-2</c:v>
                </c:pt>
                <c:pt idx="31">
                  <c:v>2.5104299995291512E-2</c:v>
                </c:pt>
                <c:pt idx="32">
                  <c:v>2.7896650004549883E-2</c:v>
                </c:pt>
                <c:pt idx="34">
                  <c:v>2.5680299993837252E-2</c:v>
                </c:pt>
                <c:pt idx="35">
                  <c:v>2.5607099996705074E-2</c:v>
                </c:pt>
                <c:pt idx="37">
                  <c:v>2.569549999316223E-2</c:v>
                </c:pt>
                <c:pt idx="39">
                  <c:v>2.5674299999081995E-2</c:v>
                </c:pt>
                <c:pt idx="41">
                  <c:v>2.7034250000724569E-2</c:v>
                </c:pt>
                <c:pt idx="42">
                  <c:v>2.5596599996788427E-2</c:v>
                </c:pt>
                <c:pt idx="44">
                  <c:v>2.6861049998842645E-2</c:v>
                </c:pt>
                <c:pt idx="45">
                  <c:v>2.5213399996573571E-2</c:v>
                </c:pt>
                <c:pt idx="47">
                  <c:v>2.6689149999583606E-2</c:v>
                </c:pt>
                <c:pt idx="48">
                  <c:v>2.5601499997719657E-2</c:v>
                </c:pt>
                <c:pt idx="50">
                  <c:v>2.678264999849489E-2</c:v>
                </c:pt>
                <c:pt idx="51">
                  <c:v>2.6801449996128213E-2</c:v>
                </c:pt>
                <c:pt idx="52">
                  <c:v>2.5343799999973271E-2</c:v>
                </c:pt>
                <c:pt idx="57">
                  <c:v>2.4762149994785432E-2</c:v>
                </c:pt>
                <c:pt idx="58">
                  <c:v>2.4984499999845866E-2</c:v>
                </c:pt>
                <c:pt idx="59">
                  <c:v>2.4426849995506927E-2</c:v>
                </c:pt>
                <c:pt idx="60">
                  <c:v>2.384784999594558E-2</c:v>
                </c:pt>
                <c:pt idx="61">
                  <c:v>2.4780199993983842E-2</c:v>
                </c:pt>
                <c:pt idx="62">
                  <c:v>2.5012300000526011E-2</c:v>
                </c:pt>
                <c:pt idx="63">
                  <c:v>2.559464999649208E-2</c:v>
                </c:pt>
                <c:pt idx="64">
                  <c:v>2.4407949997112155E-2</c:v>
                </c:pt>
                <c:pt idx="65">
                  <c:v>2.4790299990854692E-2</c:v>
                </c:pt>
                <c:pt idx="66">
                  <c:v>2.5052650002180599E-2</c:v>
                </c:pt>
                <c:pt idx="68">
                  <c:v>2.5589499993657228E-2</c:v>
                </c:pt>
                <c:pt idx="69">
                  <c:v>2.476829999795882E-2</c:v>
                </c:pt>
                <c:pt idx="70">
                  <c:v>2.4670649996551219E-2</c:v>
                </c:pt>
                <c:pt idx="72">
                  <c:v>2.4294049995660316E-2</c:v>
                </c:pt>
                <c:pt idx="73">
                  <c:v>2.4981800001114607E-2</c:v>
                </c:pt>
                <c:pt idx="74">
                  <c:v>2.2106800002802629E-2</c:v>
                </c:pt>
                <c:pt idx="75">
                  <c:v>1.9525349998730235E-2</c:v>
                </c:pt>
                <c:pt idx="76">
                  <c:v>1.2955799997143913E-2</c:v>
                </c:pt>
                <c:pt idx="77">
                  <c:v>1.0738599994510878E-2</c:v>
                </c:pt>
                <c:pt idx="78">
                  <c:v>-3.2843700006196741E-2</c:v>
                </c:pt>
                <c:pt idx="79">
                  <c:v>-3.2543700006499421E-2</c:v>
                </c:pt>
                <c:pt idx="80">
                  <c:v>-3.2343700004275888E-2</c:v>
                </c:pt>
                <c:pt idx="81">
                  <c:v>2.0274750000680797E-2</c:v>
                </c:pt>
                <c:pt idx="82">
                  <c:v>-3.1543700002657715E-2</c:v>
                </c:pt>
                <c:pt idx="83">
                  <c:v>-3.3917050001036841E-2</c:v>
                </c:pt>
                <c:pt idx="84">
                  <c:v>6.502899996121414E-3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AC-46BC-B7C3-E47665C71E4F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-1996.5</c:v>
                </c:pt>
                <c:pt idx="1">
                  <c:v>-1956.5</c:v>
                </c:pt>
                <c:pt idx="2">
                  <c:v>-1947.5</c:v>
                </c:pt>
                <c:pt idx="3">
                  <c:v>-1944</c:v>
                </c:pt>
                <c:pt idx="4">
                  <c:v>-1672</c:v>
                </c:pt>
                <c:pt idx="5">
                  <c:v>-1671.5</c:v>
                </c:pt>
                <c:pt idx="6">
                  <c:v>-1668</c:v>
                </c:pt>
                <c:pt idx="7">
                  <c:v>-1663.5</c:v>
                </c:pt>
                <c:pt idx="8">
                  <c:v>-1659</c:v>
                </c:pt>
                <c:pt idx="9">
                  <c:v>-1571.5</c:v>
                </c:pt>
                <c:pt idx="11">
                  <c:v>-1558</c:v>
                </c:pt>
                <c:pt idx="12">
                  <c:v>-1545</c:v>
                </c:pt>
                <c:pt idx="13">
                  <c:v>-1544.5</c:v>
                </c:pt>
                <c:pt idx="14">
                  <c:v>-1532</c:v>
                </c:pt>
                <c:pt idx="15">
                  <c:v>-1527.5</c:v>
                </c:pt>
                <c:pt idx="16">
                  <c:v>-1523.5</c:v>
                </c:pt>
                <c:pt idx="17">
                  <c:v>-1518.5</c:v>
                </c:pt>
                <c:pt idx="18">
                  <c:v>-1505.5</c:v>
                </c:pt>
                <c:pt idx="19">
                  <c:v>-1505</c:v>
                </c:pt>
                <c:pt idx="20">
                  <c:v>-1501.5</c:v>
                </c:pt>
                <c:pt idx="21">
                  <c:v>-1483.5</c:v>
                </c:pt>
                <c:pt idx="22">
                  <c:v>-1483</c:v>
                </c:pt>
                <c:pt idx="23">
                  <c:v>-1479</c:v>
                </c:pt>
                <c:pt idx="24">
                  <c:v>-1470.5</c:v>
                </c:pt>
                <c:pt idx="25">
                  <c:v>-1444.5</c:v>
                </c:pt>
                <c:pt idx="26">
                  <c:v>-1444</c:v>
                </c:pt>
                <c:pt idx="27">
                  <c:v>-1435.5</c:v>
                </c:pt>
                <c:pt idx="28">
                  <c:v>-1435</c:v>
                </c:pt>
                <c:pt idx="29">
                  <c:v>-1431</c:v>
                </c:pt>
                <c:pt idx="30">
                  <c:v>-1422</c:v>
                </c:pt>
                <c:pt idx="31">
                  <c:v>5969</c:v>
                </c:pt>
                <c:pt idx="32">
                  <c:v>5969.5</c:v>
                </c:pt>
                <c:pt idx="33">
                  <c:v>5987</c:v>
                </c:pt>
                <c:pt idx="34">
                  <c:v>6149</c:v>
                </c:pt>
                <c:pt idx="35">
                  <c:v>6193</c:v>
                </c:pt>
                <c:pt idx="36">
                  <c:v>6193.5</c:v>
                </c:pt>
                <c:pt idx="37">
                  <c:v>6465</c:v>
                </c:pt>
                <c:pt idx="38">
                  <c:v>6466</c:v>
                </c:pt>
                <c:pt idx="39">
                  <c:v>6469</c:v>
                </c:pt>
                <c:pt idx="40">
                  <c:v>6474.5</c:v>
                </c:pt>
                <c:pt idx="41">
                  <c:v>6477.5</c:v>
                </c:pt>
                <c:pt idx="42">
                  <c:v>6478</c:v>
                </c:pt>
                <c:pt idx="43">
                  <c:v>6517.5</c:v>
                </c:pt>
                <c:pt idx="44">
                  <c:v>6521.5</c:v>
                </c:pt>
                <c:pt idx="45">
                  <c:v>6522</c:v>
                </c:pt>
                <c:pt idx="46">
                  <c:v>6526</c:v>
                </c:pt>
                <c:pt idx="47">
                  <c:v>6644.5</c:v>
                </c:pt>
                <c:pt idx="48">
                  <c:v>6645</c:v>
                </c:pt>
                <c:pt idx="49">
                  <c:v>6649.5</c:v>
                </c:pt>
                <c:pt idx="50">
                  <c:v>6649.5</c:v>
                </c:pt>
                <c:pt idx="51">
                  <c:v>6653.5</c:v>
                </c:pt>
                <c:pt idx="52">
                  <c:v>6654</c:v>
                </c:pt>
                <c:pt idx="53">
                  <c:v>6658</c:v>
                </c:pt>
                <c:pt idx="54">
                  <c:v>6789.5</c:v>
                </c:pt>
                <c:pt idx="55">
                  <c:v>7753</c:v>
                </c:pt>
                <c:pt idx="56">
                  <c:v>7796</c:v>
                </c:pt>
                <c:pt idx="57">
                  <c:v>7834.5</c:v>
                </c:pt>
                <c:pt idx="58">
                  <c:v>7835</c:v>
                </c:pt>
                <c:pt idx="59">
                  <c:v>7835.5</c:v>
                </c:pt>
                <c:pt idx="60">
                  <c:v>7865.5</c:v>
                </c:pt>
                <c:pt idx="61">
                  <c:v>7866</c:v>
                </c:pt>
                <c:pt idx="62">
                  <c:v>7909</c:v>
                </c:pt>
                <c:pt idx="63">
                  <c:v>7909.5</c:v>
                </c:pt>
                <c:pt idx="64">
                  <c:v>7948.5</c:v>
                </c:pt>
                <c:pt idx="65">
                  <c:v>7949</c:v>
                </c:pt>
                <c:pt idx="66">
                  <c:v>7949.5</c:v>
                </c:pt>
                <c:pt idx="67">
                  <c:v>7962</c:v>
                </c:pt>
                <c:pt idx="68">
                  <c:v>7985</c:v>
                </c:pt>
                <c:pt idx="69">
                  <c:v>7989</c:v>
                </c:pt>
                <c:pt idx="70">
                  <c:v>7989.5</c:v>
                </c:pt>
                <c:pt idx="71">
                  <c:v>8011</c:v>
                </c:pt>
                <c:pt idx="72">
                  <c:v>8011.5</c:v>
                </c:pt>
                <c:pt idx="73">
                  <c:v>9694</c:v>
                </c:pt>
                <c:pt idx="74">
                  <c:v>11344</c:v>
                </c:pt>
                <c:pt idx="75">
                  <c:v>12890.5</c:v>
                </c:pt>
                <c:pt idx="76">
                  <c:v>16114</c:v>
                </c:pt>
                <c:pt idx="77">
                  <c:v>17638</c:v>
                </c:pt>
                <c:pt idx="78">
                  <c:v>16029</c:v>
                </c:pt>
                <c:pt idx="79">
                  <c:v>16029</c:v>
                </c:pt>
                <c:pt idx="80">
                  <c:v>16029</c:v>
                </c:pt>
                <c:pt idx="81">
                  <c:v>16292.5</c:v>
                </c:pt>
                <c:pt idx="82">
                  <c:v>16029</c:v>
                </c:pt>
                <c:pt idx="83">
                  <c:v>16298.5</c:v>
                </c:pt>
                <c:pt idx="84">
                  <c:v>16307</c:v>
                </c:pt>
              </c:numCache>
            </c:numRef>
          </c:xVal>
          <c:yVal>
            <c:numRef>
              <c:f>'Active 1'!$L$21:$L$1005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AC-46BC-B7C3-E47665C71E4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-1996.5</c:v>
                </c:pt>
                <c:pt idx="1">
                  <c:v>-1956.5</c:v>
                </c:pt>
                <c:pt idx="2">
                  <c:v>-1947.5</c:v>
                </c:pt>
                <c:pt idx="3">
                  <c:v>-1944</c:v>
                </c:pt>
                <c:pt idx="4">
                  <c:v>-1672</c:v>
                </c:pt>
                <c:pt idx="5">
                  <c:v>-1671.5</c:v>
                </c:pt>
                <c:pt idx="6">
                  <c:v>-1668</c:v>
                </c:pt>
                <c:pt idx="7">
                  <c:v>-1663.5</c:v>
                </c:pt>
                <c:pt idx="8">
                  <c:v>-1659</c:v>
                </c:pt>
                <c:pt idx="9">
                  <c:v>-1571.5</c:v>
                </c:pt>
                <c:pt idx="11">
                  <c:v>-1558</c:v>
                </c:pt>
                <c:pt idx="12">
                  <c:v>-1545</c:v>
                </c:pt>
                <c:pt idx="13">
                  <c:v>-1544.5</c:v>
                </c:pt>
                <c:pt idx="14">
                  <c:v>-1532</c:v>
                </c:pt>
                <c:pt idx="15">
                  <c:v>-1527.5</c:v>
                </c:pt>
                <c:pt idx="16">
                  <c:v>-1523.5</c:v>
                </c:pt>
                <c:pt idx="17">
                  <c:v>-1518.5</c:v>
                </c:pt>
                <c:pt idx="18">
                  <c:v>-1505.5</c:v>
                </c:pt>
                <c:pt idx="19">
                  <c:v>-1505</c:v>
                </c:pt>
                <c:pt idx="20">
                  <c:v>-1501.5</c:v>
                </c:pt>
                <c:pt idx="21">
                  <c:v>-1483.5</c:v>
                </c:pt>
                <c:pt idx="22">
                  <c:v>-1483</c:v>
                </c:pt>
                <c:pt idx="23">
                  <c:v>-1479</c:v>
                </c:pt>
                <c:pt idx="24">
                  <c:v>-1470.5</c:v>
                </c:pt>
                <c:pt idx="25">
                  <c:v>-1444.5</c:v>
                </c:pt>
                <c:pt idx="26">
                  <c:v>-1444</c:v>
                </c:pt>
                <c:pt idx="27">
                  <c:v>-1435.5</c:v>
                </c:pt>
                <c:pt idx="28">
                  <c:v>-1435</c:v>
                </c:pt>
                <c:pt idx="29">
                  <c:v>-1431</c:v>
                </c:pt>
                <c:pt idx="30">
                  <c:v>-1422</c:v>
                </c:pt>
                <c:pt idx="31">
                  <c:v>5969</c:v>
                </c:pt>
                <c:pt idx="32">
                  <c:v>5969.5</c:v>
                </c:pt>
                <c:pt idx="33">
                  <c:v>5987</c:v>
                </c:pt>
                <c:pt idx="34">
                  <c:v>6149</c:v>
                </c:pt>
                <c:pt idx="35">
                  <c:v>6193</c:v>
                </c:pt>
                <c:pt idx="36">
                  <c:v>6193.5</c:v>
                </c:pt>
                <c:pt idx="37">
                  <c:v>6465</c:v>
                </c:pt>
                <c:pt idx="38">
                  <c:v>6466</c:v>
                </c:pt>
                <c:pt idx="39">
                  <c:v>6469</c:v>
                </c:pt>
                <c:pt idx="40">
                  <c:v>6474.5</c:v>
                </c:pt>
                <c:pt idx="41">
                  <c:v>6477.5</c:v>
                </c:pt>
                <c:pt idx="42">
                  <c:v>6478</c:v>
                </c:pt>
                <c:pt idx="43">
                  <c:v>6517.5</c:v>
                </c:pt>
                <c:pt idx="44">
                  <c:v>6521.5</c:v>
                </c:pt>
                <c:pt idx="45">
                  <c:v>6522</c:v>
                </c:pt>
                <c:pt idx="46">
                  <c:v>6526</c:v>
                </c:pt>
                <c:pt idx="47">
                  <c:v>6644.5</c:v>
                </c:pt>
                <c:pt idx="48">
                  <c:v>6645</c:v>
                </c:pt>
                <c:pt idx="49">
                  <c:v>6649.5</c:v>
                </c:pt>
                <c:pt idx="50">
                  <c:v>6649.5</c:v>
                </c:pt>
                <c:pt idx="51">
                  <c:v>6653.5</c:v>
                </c:pt>
                <c:pt idx="52">
                  <c:v>6654</c:v>
                </c:pt>
                <c:pt idx="53">
                  <c:v>6658</c:v>
                </c:pt>
                <c:pt idx="54">
                  <c:v>6789.5</c:v>
                </c:pt>
                <c:pt idx="55">
                  <c:v>7753</c:v>
                </c:pt>
                <c:pt idx="56">
                  <c:v>7796</c:v>
                </c:pt>
                <c:pt idx="57">
                  <c:v>7834.5</c:v>
                </c:pt>
                <c:pt idx="58">
                  <c:v>7835</c:v>
                </c:pt>
                <c:pt idx="59">
                  <c:v>7835.5</c:v>
                </c:pt>
                <c:pt idx="60">
                  <c:v>7865.5</c:v>
                </c:pt>
                <c:pt idx="61">
                  <c:v>7866</c:v>
                </c:pt>
                <c:pt idx="62">
                  <c:v>7909</c:v>
                </c:pt>
                <c:pt idx="63">
                  <c:v>7909.5</c:v>
                </c:pt>
                <c:pt idx="64">
                  <c:v>7948.5</c:v>
                </c:pt>
                <c:pt idx="65">
                  <c:v>7949</c:v>
                </c:pt>
                <c:pt idx="66">
                  <c:v>7949.5</c:v>
                </c:pt>
                <c:pt idx="67">
                  <c:v>7962</c:v>
                </c:pt>
                <c:pt idx="68">
                  <c:v>7985</c:v>
                </c:pt>
                <c:pt idx="69">
                  <c:v>7989</c:v>
                </c:pt>
                <c:pt idx="70">
                  <c:v>7989.5</c:v>
                </c:pt>
                <c:pt idx="71">
                  <c:v>8011</c:v>
                </c:pt>
                <c:pt idx="72">
                  <c:v>8011.5</c:v>
                </c:pt>
                <c:pt idx="73">
                  <c:v>9694</c:v>
                </c:pt>
                <c:pt idx="74">
                  <c:v>11344</c:v>
                </c:pt>
                <c:pt idx="75">
                  <c:v>12890.5</c:v>
                </c:pt>
                <c:pt idx="76">
                  <c:v>16114</c:v>
                </c:pt>
                <c:pt idx="77">
                  <c:v>17638</c:v>
                </c:pt>
                <c:pt idx="78">
                  <c:v>16029</c:v>
                </c:pt>
                <c:pt idx="79">
                  <c:v>16029</c:v>
                </c:pt>
                <c:pt idx="80">
                  <c:v>16029</c:v>
                </c:pt>
                <c:pt idx="81">
                  <c:v>16292.5</c:v>
                </c:pt>
                <c:pt idx="82">
                  <c:v>16029</c:v>
                </c:pt>
                <c:pt idx="83">
                  <c:v>16298.5</c:v>
                </c:pt>
                <c:pt idx="84">
                  <c:v>16307</c:v>
                </c:pt>
              </c:numCache>
            </c:numRef>
          </c:xVal>
          <c:yVal>
            <c:numRef>
              <c:f>'Active 1'!$M$21:$M$1005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AC-46BC-B7C3-E47665C71E4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-1996.5</c:v>
                </c:pt>
                <c:pt idx="1">
                  <c:v>-1956.5</c:v>
                </c:pt>
                <c:pt idx="2">
                  <c:v>-1947.5</c:v>
                </c:pt>
                <c:pt idx="3">
                  <c:v>-1944</c:v>
                </c:pt>
                <c:pt idx="4">
                  <c:v>-1672</c:v>
                </c:pt>
                <c:pt idx="5">
                  <c:v>-1671.5</c:v>
                </c:pt>
                <c:pt idx="6">
                  <c:v>-1668</c:v>
                </c:pt>
                <c:pt idx="7">
                  <c:v>-1663.5</c:v>
                </c:pt>
                <c:pt idx="8">
                  <c:v>-1659</c:v>
                </c:pt>
                <c:pt idx="9">
                  <c:v>-1571.5</c:v>
                </c:pt>
                <c:pt idx="11">
                  <c:v>-1558</c:v>
                </c:pt>
                <c:pt idx="12">
                  <c:v>-1545</c:v>
                </c:pt>
                <c:pt idx="13">
                  <c:v>-1544.5</c:v>
                </c:pt>
                <c:pt idx="14">
                  <c:v>-1532</c:v>
                </c:pt>
                <c:pt idx="15">
                  <c:v>-1527.5</c:v>
                </c:pt>
                <c:pt idx="16">
                  <c:v>-1523.5</c:v>
                </c:pt>
                <c:pt idx="17">
                  <c:v>-1518.5</c:v>
                </c:pt>
                <c:pt idx="18">
                  <c:v>-1505.5</c:v>
                </c:pt>
                <c:pt idx="19">
                  <c:v>-1505</c:v>
                </c:pt>
                <c:pt idx="20">
                  <c:v>-1501.5</c:v>
                </c:pt>
                <c:pt idx="21">
                  <c:v>-1483.5</c:v>
                </c:pt>
                <c:pt idx="22">
                  <c:v>-1483</c:v>
                </c:pt>
                <c:pt idx="23">
                  <c:v>-1479</c:v>
                </c:pt>
                <c:pt idx="24">
                  <c:v>-1470.5</c:v>
                </c:pt>
                <c:pt idx="25">
                  <c:v>-1444.5</c:v>
                </c:pt>
                <c:pt idx="26">
                  <c:v>-1444</c:v>
                </c:pt>
                <c:pt idx="27">
                  <c:v>-1435.5</c:v>
                </c:pt>
                <c:pt idx="28">
                  <c:v>-1435</c:v>
                </c:pt>
                <c:pt idx="29">
                  <c:v>-1431</c:v>
                </c:pt>
                <c:pt idx="30">
                  <c:v>-1422</c:v>
                </c:pt>
                <c:pt idx="31">
                  <c:v>5969</c:v>
                </c:pt>
                <c:pt idx="32">
                  <c:v>5969.5</c:v>
                </c:pt>
                <c:pt idx="33">
                  <c:v>5987</c:v>
                </c:pt>
                <c:pt idx="34">
                  <c:v>6149</c:v>
                </c:pt>
                <c:pt idx="35">
                  <c:v>6193</c:v>
                </c:pt>
                <c:pt idx="36">
                  <c:v>6193.5</c:v>
                </c:pt>
                <c:pt idx="37">
                  <c:v>6465</c:v>
                </c:pt>
                <c:pt idx="38">
                  <c:v>6466</c:v>
                </c:pt>
                <c:pt idx="39">
                  <c:v>6469</c:v>
                </c:pt>
                <c:pt idx="40">
                  <c:v>6474.5</c:v>
                </c:pt>
                <c:pt idx="41">
                  <c:v>6477.5</c:v>
                </c:pt>
                <c:pt idx="42">
                  <c:v>6478</c:v>
                </c:pt>
                <c:pt idx="43">
                  <c:v>6517.5</c:v>
                </c:pt>
                <c:pt idx="44">
                  <c:v>6521.5</c:v>
                </c:pt>
                <c:pt idx="45">
                  <c:v>6522</c:v>
                </c:pt>
                <c:pt idx="46">
                  <c:v>6526</c:v>
                </c:pt>
                <c:pt idx="47">
                  <c:v>6644.5</c:v>
                </c:pt>
                <c:pt idx="48">
                  <c:v>6645</c:v>
                </c:pt>
                <c:pt idx="49">
                  <c:v>6649.5</c:v>
                </c:pt>
                <c:pt idx="50">
                  <c:v>6649.5</c:v>
                </c:pt>
                <c:pt idx="51">
                  <c:v>6653.5</c:v>
                </c:pt>
                <c:pt idx="52">
                  <c:v>6654</c:v>
                </c:pt>
                <c:pt idx="53">
                  <c:v>6658</c:v>
                </c:pt>
                <c:pt idx="54">
                  <c:v>6789.5</c:v>
                </c:pt>
                <c:pt idx="55">
                  <c:v>7753</c:v>
                </c:pt>
                <c:pt idx="56">
                  <c:v>7796</c:v>
                </c:pt>
                <c:pt idx="57">
                  <c:v>7834.5</c:v>
                </c:pt>
                <c:pt idx="58">
                  <c:v>7835</c:v>
                </c:pt>
                <c:pt idx="59">
                  <c:v>7835.5</c:v>
                </c:pt>
                <c:pt idx="60">
                  <c:v>7865.5</c:v>
                </c:pt>
                <c:pt idx="61">
                  <c:v>7866</c:v>
                </c:pt>
                <c:pt idx="62">
                  <c:v>7909</c:v>
                </c:pt>
                <c:pt idx="63">
                  <c:v>7909.5</c:v>
                </c:pt>
                <c:pt idx="64">
                  <c:v>7948.5</c:v>
                </c:pt>
                <c:pt idx="65">
                  <c:v>7949</c:v>
                </c:pt>
                <c:pt idx="66">
                  <c:v>7949.5</c:v>
                </c:pt>
                <c:pt idx="67">
                  <c:v>7962</c:v>
                </c:pt>
                <c:pt idx="68">
                  <c:v>7985</c:v>
                </c:pt>
                <c:pt idx="69">
                  <c:v>7989</c:v>
                </c:pt>
                <c:pt idx="70">
                  <c:v>7989.5</c:v>
                </c:pt>
                <c:pt idx="71">
                  <c:v>8011</c:v>
                </c:pt>
                <c:pt idx="72">
                  <c:v>8011.5</c:v>
                </c:pt>
                <c:pt idx="73">
                  <c:v>9694</c:v>
                </c:pt>
                <c:pt idx="74">
                  <c:v>11344</c:v>
                </c:pt>
                <c:pt idx="75">
                  <c:v>12890.5</c:v>
                </c:pt>
                <c:pt idx="76">
                  <c:v>16114</c:v>
                </c:pt>
                <c:pt idx="77">
                  <c:v>17638</c:v>
                </c:pt>
                <c:pt idx="78">
                  <c:v>16029</c:v>
                </c:pt>
                <c:pt idx="79">
                  <c:v>16029</c:v>
                </c:pt>
                <c:pt idx="80">
                  <c:v>16029</c:v>
                </c:pt>
                <c:pt idx="81">
                  <c:v>16292.5</c:v>
                </c:pt>
                <c:pt idx="82">
                  <c:v>16029</c:v>
                </c:pt>
                <c:pt idx="83">
                  <c:v>16298.5</c:v>
                </c:pt>
                <c:pt idx="84">
                  <c:v>16307</c:v>
                </c:pt>
              </c:numCache>
            </c:numRef>
          </c:xVal>
          <c:yVal>
            <c:numRef>
              <c:f>'Active 1'!$N$21:$N$1005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AC-46BC-B7C3-E47665C71E4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-1996.5</c:v>
                </c:pt>
                <c:pt idx="1">
                  <c:v>-1956.5</c:v>
                </c:pt>
                <c:pt idx="2">
                  <c:v>-1947.5</c:v>
                </c:pt>
                <c:pt idx="3">
                  <c:v>-1944</c:v>
                </c:pt>
                <c:pt idx="4">
                  <c:v>-1672</c:v>
                </c:pt>
                <c:pt idx="5">
                  <c:v>-1671.5</c:v>
                </c:pt>
                <c:pt idx="6">
                  <c:v>-1668</c:v>
                </c:pt>
                <c:pt idx="7">
                  <c:v>-1663.5</c:v>
                </c:pt>
                <c:pt idx="8">
                  <c:v>-1659</c:v>
                </c:pt>
                <c:pt idx="9">
                  <c:v>-1571.5</c:v>
                </c:pt>
                <c:pt idx="11">
                  <c:v>-1558</c:v>
                </c:pt>
                <c:pt idx="12">
                  <c:v>-1545</c:v>
                </c:pt>
                <c:pt idx="13">
                  <c:v>-1544.5</c:v>
                </c:pt>
                <c:pt idx="14">
                  <c:v>-1532</c:v>
                </c:pt>
                <c:pt idx="15">
                  <c:v>-1527.5</c:v>
                </c:pt>
                <c:pt idx="16">
                  <c:v>-1523.5</c:v>
                </c:pt>
                <c:pt idx="17">
                  <c:v>-1518.5</c:v>
                </c:pt>
                <c:pt idx="18">
                  <c:v>-1505.5</c:v>
                </c:pt>
                <c:pt idx="19">
                  <c:v>-1505</c:v>
                </c:pt>
                <c:pt idx="20">
                  <c:v>-1501.5</c:v>
                </c:pt>
                <c:pt idx="21">
                  <c:v>-1483.5</c:v>
                </c:pt>
                <c:pt idx="22">
                  <c:v>-1483</c:v>
                </c:pt>
                <c:pt idx="23">
                  <c:v>-1479</c:v>
                </c:pt>
                <c:pt idx="24">
                  <c:v>-1470.5</c:v>
                </c:pt>
                <c:pt idx="25">
                  <c:v>-1444.5</c:v>
                </c:pt>
                <c:pt idx="26">
                  <c:v>-1444</c:v>
                </c:pt>
                <c:pt idx="27">
                  <c:v>-1435.5</c:v>
                </c:pt>
                <c:pt idx="28">
                  <c:v>-1435</c:v>
                </c:pt>
                <c:pt idx="29">
                  <c:v>-1431</c:v>
                </c:pt>
                <c:pt idx="30">
                  <c:v>-1422</c:v>
                </c:pt>
                <c:pt idx="31">
                  <c:v>5969</c:v>
                </c:pt>
                <c:pt idx="32">
                  <c:v>5969.5</c:v>
                </c:pt>
                <c:pt idx="33">
                  <c:v>5987</c:v>
                </c:pt>
                <c:pt idx="34">
                  <c:v>6149</c:v>
                </c:pt>
                <c:pt idx="35">
                  <c:v>6193</c:v>
                </c:pt>
                <c:pt idx="36">
                  <c:v>6193.5</c:v>
                </c:pt>
                <c:pt idx="37">
                  <c:v>6465</c:v>
                </c:pt>
                <c:pt idx="38">
                  <c:v>6466</c:v>
                </c:pt>
                <c:pt idx="39">
                  <c:v>6469</c:v>
                </c:pt>
                <c:pt idx="40">
                  <c:v>6474.5</c:v>
                </c:pt>
                <c:pt idx="41">
                  <c:v>6477.5</c:v>
                </c:pt>
                <c:pt idx="42">
                  <c:v>6478</c:v>
                </c:pt>
                <c:pt idx="43">
                  <c:v>6517.5</c:v>
                </c:pt>
                <c:pt idx="44">
                  <c:v>6521.5</c:v>
                </c:pt>
                <c:pt idx="45">
                  <c:v>6522</c:v>
                </c:pt>
                <c:pt idx="46">
                  <c:v>6526</c:v>
                </c:pt>
                <c:pt idx="47">
                  <c:v>6644.5</c:v>
                </c:pt>
                <c:pt idx="48">
                  <c:v>6645</c:v>
                </c:pt>
                <c:pt idx="49">
                  <c:v>6649.5</c:v>
                </c:pt>
                <c:pt idx="50">
                  <c:v>6649.5</c:v>
                </c:pt>
                <c:pt idx="51">
                  <c:v>6653.5</c:v>
                </c:pt>
                <c:pt idx="52">
                  <c:v>6654</c:v>
                </c:pt>
                <c:pt idx="53">
                  <c:v>6658</c:v>
                </c:pt>
                <c:pt idx="54">
                  <c:v>6789.5</c:v>
                </c:pt>
                <c:pt idx="55">
                  <c:v>7753</c:v>
                </c:pt>
                <c:pt idx="56">
                  <c:v>7796</c:v>
                </c:pt>
                <c:pt idx="57">
                  <c:v>7834.5</c:v>
                </c:pt>
                <c:pt idx="58">
                  <c:v>7835</c:v>
                </c:pt>
                <c:pt idx="59">
                  <c:v>7835.5</c:v>
                </c:pt>
                <c:pt idx="60">
                  <c:v>7865.5</c:v>
                </c:pt>
                <c:pt idx="61">
                  <c:v>7866</c:v>
                </c:pt>
                <c:pt idx="62">
                  <c:v>7909</c:v>
                </c:pt>
                <c:pt idx="63">
                  <c:v>7909.5</c:v>
                </c:pt>
                <c:pt idx="64">
                  <c:v>7948.5</c:v>
                </c:pt>
                <c:pt idx="65">
                  <c:v>7949</c:v>
                </c:pt>
                <c:pt idx="66">
                  <c:v>7949.5</c:v>
                </c:pt>
                <c:pt idx="67">
                  <c:v>7962</c:v>
                </c:pt>
                <c:pt idx="68">
                  <c:v>7985</c:v>
                </c:pt>
                <c:pt idx="69">
                  <c:v>7989</c:v>
                </c:pt>
                <c:pt idx="70">
                  <c:v>7989.5</c:v>
                </c:pt>
                <c:pt idx="71">
                  <c:v>8011</c:v>
                </c:pt>
                <c:pt idx="72">
                  <c:v>8011.5</c:v>
                </c:pt>
                <c:pt idx="73">
                  <c:v>9694</c:v>
                </c:pt>
                <c:pt idx="74">
                  <c:v>11344</c:v>
                </c:pt>
                <c:pt idx="75">
                  <c:v>12890.5</c:v>
                </c:pt>
                <c:pt idx="76">
                  <c:v>16114</c:v>
                </c:pt>
                <c:pt idx="77">
                  <c:v>17638</c:v>
                </c:pt>
                <c:pt idx="78">
                  <c:v>16029</c:v>
                </c:pt>
                <c:pt idx="79">
                  <c:v>16029</c:v>
                </c:pt>
                <c:pt idx="80">
                  <c:v>16029</c:v>
                </c:pt>
                <c:pt idx="81">
                  <c:v>16292.5</c:v>
                </c:pt>
                <c:pt idx="82">
                  <c:v>16029</c:v>
                </c:pt>
                <c:pt idx="83">
                  <c:v>16298.5</c:v>
                </c:pt>
                <c:pt idx="84">
                  <c:v>16307</c:v>
                </c:pt>
              </c:numCache>
            </c:numRef>
          </c:xVal>
          <c:yVal>
            <c:numRef>
              <c:f>'Active 1'!$O$21:$O$1005</c:f>
              <c:numCache>
                <c:formatCode>General</c:formatCode>
                <c:ptCount val="985"/>
                <c:pt idx="0">
                  <c:v>9.0664106040195883E-2</c:v>
                </c:pt>
                <c:pt idx="1">
                  <c:v>9.0442447350952027E-2</c:v>
                </c:pt>
                <c:pt idx="2">
                  <c:v>9.0392574145872165E-2</c:v>
                </c:pt>
                <c:pt idx="3">
                  <c:v>9.0373179010563326E-2</c:v>
                </c:pt>
                <c:pt idx="4">
                  <c:v>8.8865899923705166E-2</c:v>
                </c:pt>
                <c:pt idx="5">
                  <c:v>8.8863129190089624E-2</c:v>
                </c:pt>
                <c:pt idx="6">
                  <c:v>8.8843734054780785E-2</c:v>
                </c:pt>
                <c:pt idx="7">
                  <c:v>8.8818797452240847E-2</c:v>
                </c:pt>
                <c:pt idx="8">
                  <c:v>8.8793860849700909E-2</c:v>
                </c:pt>
                <c:pt idx="9">
                  <c:v>8.8308982466979991E-2</c:v>
                </c:pt>
                <c:pt idx="10">
                  <c:v>7.9600566713312337E-2</c:v>
                </c:pt>
                <c:pt idx="11">
                  <c:v>8.8234172659360205E-2</c:v>
                </c:pt>
                <c:pt idx="12">
                  <c:v>8.8162133585355948E-2</c:v>
                </c:pt>
                <c:pt idx="13">
                  <c:v>8.8159362851740405E-2</c:v>
                </c:pt>
                <c:pt idx="14">
                  <c:v>8.8090094511351691E-2</c:v>
                </c:pt>
                <c:pt idx="15">
                  <c:v>8.8065157908811767E-2</c:v>
                </c:pt>
                <c:pt idx="16">
                  <c:v>8.8042992039887386E-2</c:v>
                </c:pt>
                <c:pt idx="17">
                  <c:v>8.8015284703731905E-2</c:v>
                </c:pt>
                <c:pt idx="18">
                  <c:v>8.7943245629727648E-2</c:v>
                </c:pt>
                <c:pt idx="19">
                  <c:v>8.7940474896112106E-2</c:v>
                </c:pt>
                <c:pt idx="20">
                  <c:v>8.7921079760803267E-2</c:v>
                </c:pt>
                <c:pt idx="21">
                  <c:v>8.782133335064353E-2</c:v>
                </c:pt>
                <c:pt idx="22">
                  <c:v>8.7818562617027987E-2</c:v>
                </c:pt>
                <c:pt idx="23">
                  <c:v>8.7796396748103606E-2</c:v>
                </c:pt>
                <c:pt idx="24">
                  <c:v>8.7749294276639286E-2</c:v>
                </c:pt>
                <c:pt idx="25">
                  <c:v>8.7605216128630786E-2</c:v>
                </c:pt>
                <c:pt idx="26">
                  <c:v>8.760244539501523E-2</c:v>
                </c:pt>
                <c:pt idx="27">
                  <c:v>8.7555342923550911E-2</c:v>
                </c:pt>
                <c:pt idx="28">
                  <c:v>8.7552572189935368E-2</c:v>
                </c:pt>
                <c:pt idx="29">
                  <c:v>8.7530406321010987E-2</c:v>
                </c:pt>
                <c:pt idx="30">
                  <c:v>8.7480533115931125E-2</c:v>
                </c:pt>
                <c:pt idx="31">
                  <c:v>4.6523548810899186E-2</c:v>
                </c:pt>
                <c:pt idx="32">
                  <c:v>4.6520778077283637E-2</c:v>
                </c:pt>
                <c:pt idx="33">
                  <c:v>4.6423802400739456E-2</c:v>
                </c:pt>
                <c:pt idx="34">
                  <c:v>4.5526084709301876E-2</c:v>
                </c:pt>
                <c:pt idx="35">
                  <c:v>4.5282260151133638E-2</c:v>
                </c:pt>
                <c:pt idx="36">
                  <c:v>4.5279489417518096E-2</c:v>
                </c:pt>
                <c:pt idx="37">
                  <c:v>4.3774981064275478E-2</c:v>
                </c:pt>
                <c:pt idx="38">
                  <c:v>4.3769439597044379E-2</c:v>
                </c:pt>
                <c:pt idx="39">
                  <c:v>4.375281519535109E-2</c:v>
                </c:pt>
                <c:pt idx="40">
                  <c:v>4.3722337125580067E-2</c:v>
                </c:pt>
                <c:pt idx="41">
                  <c:v>4.3705712723886778E-2</c:v>
                </c:pt>
                <c:pt idx="42">
                  <c:v>4.3702941990271228E-2</c:v>
                </c:pt>
                <c:pt idx="43">
                  <c:v>4.3484054034642929E-2</c:v>
                </c:pt>
                <c:pt idx="44">
                  <c:v>4.346188816571854E-2</c:v>
                </c:pt>
                <c:pt idx="45">
                  <c:v>4.3459117432102998E-2</c:v>
                </c:pt>
                <c:pt idx="46">
                  <c:v>4.3436951563178609E-2</c:v>
                </c:pt>
                <c:pt idx="47">
                  <c:v>4.278028769629371E-2</c:v>
                </c:pt>
                <c:pt idx="48">
                  <c:v>4.2777516962678161E-2</c:v>
                </c:pt>
                <c:pt idx="49">
                  <c:v>4.275258036013823E-2</c:v>
                </c:pt>
                <c:pt idx="50">
                  <c:v>4.275258036013823E-2</c:v>
                </c:pt>
                <c:pt idx="51">
                  <c:v>4.2730414491213849E-2</c:v>
                </c:pt>
                <c:pt idx="52">
                  <c:v>4.2727643757598299E-2</c:v>
                </c:pt>
                <c:pt idx="53">
                  <c:v>4.2705477888673911E-2</c:v>
                </c:pt>
                <c:pt idx="54">
                  <c:v>4.1976774947784762E-2</c:v>
                </c:pt>
                <c:pt idx="55">
                  <c:v>3.6637571270623587E-2</c:v>
                </c:pt>
                <c:pt idx="56">
                  <c:v>3.6399288179686448E-2</c:v>
                </c:pt>
                <c:pt idx="57">
                  <c:v>3.6185941691289247E-2</c:v>
                </c:pt>
                <c:pt idx="58">
                  <c:v>3.6183170957673698E-2</c:v>
                </c:pt>
                <c:pt idx="59">
                  <c:v>3.6180400224058148E-2</c:v>
                </c:pt>
                <c:pt idx="60">
                  <c:v>3.6014156207125267E-2</c:v>
                </c:pt>
                <c:pt idx="61">
                  <c:v>3.6011385473509717E-2</c:v>
                </c:pt>
                <c:pt idx="62">
                  <c:v>3.5773102382572579E-2</c:v>
                </c:pt>
                <c:pt idx="63">
                  <c:v>3.5770331648957036E-2</c:v>
                </c:pt>
                <c:pt idx="64">
                  <c:v>3.5554214426944279E-2</c:v>
                </c:pt>
                <c:pt idx="65">
                  <c:v>3.5551443693328737E-2</c:v>
                </c:pt>
                <c:pt idx="66">
                  <c:v>3.5548672959713187E-2</c:v>
                </c:pt>
                <c:pt idx="67">
                  <c:v>3.547940461932448E-2</c:v>
                </c:pt>
                <c:pt idx="68">
                  <c:v>3.5351950873009269E-2</c:v>
                </c:pt>
                <c:pt idx="69">
                  <c:v>3.5329785004084888E-2</c:v>
                </c:pt>
                <c:pt idx="70">
                  <c:v>3.5327014270469338E-2</c:v>
                </c:pt>
                <c:pt idx="71">
                  <c:v>3.5207872725000769E-2</c:v>
                </c:pt>
                <c:pt idx="72">
                  <c:v>3.520510199138522E-2</c:v>
                </c:pt>
                <c:pt idx="73">
                  <c:v>2.5881583375065888E-2</c:v>
                </c:pt>
                <c:pt idx="74">
                  <c:v>1.6738162443757171E-2</c:v>
                </c:pt>
                <c:pt idx="75">
                  <c:v>8.1682833708669189E-3</c:v>
                </c:pt>
                <c:pt idx="76">
                  <c:v>-9.694636248571642E-3</c:v>
                </c:pt>
                <c:pt idx="77">
                  <c:v>-1.8139832308762233E-2</c:v>
                </c:pt>
                <c:pt idx="78">
                  <c:v>-9.2236115339284774E-3</c:v>
                </c:pt>
                <c:pt idx="79">
                  <c:v>-9.2236115339284774E-3</c:v>
                </c:pt>
                <c:pt idx="80">
                  <c:v>-9.2236115339284774E-3</c:v>
                </c:pt>
                <c:pt idx="81">
                  <c:v>-1.0683788149322318E-2</c:v>
                </c:pt>
                <c:pt idx="82">
                  <c:v>-9.2236115339284774E-3</c:v>
                </c:pt>
                <c:pt idx="83">
                  <c:v>-1.0717036952708897E-2</c:v>
                </c:pt>
                <c:pt idx="84">
                  <c:v>-1.0764139424173216E-2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DAC-46BC-B7C3-E47665C71E4F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-1996.5</c:v>
                </c:pt>
                <c:pt idx="1">
                  <c:v>-1956.5</c:v>
                </c:pt>
                <c:pt idx="2">
                  <c:v>-1947.5</c:v>
                </c:pt>
                <c:pt idx="3">
                  <c:v>-1944</c:v>
                </c:pt>
                <c:pt idx="4">
                  <c:v>-1672</c:v>
                </c:pt>
                <c:pt idx="5">
                  <c:v>-1671.5</c:v>
                </c:pt>
                <c:pt idx="6">
                  <c:v>-1668</c:v>
                </c:pt>
                <c:pt idx="7">
                  <c:v>-1663.5</c:v>
                </c:pt>
                <c:pt idx="8">
                  <c:v>-1659</c:v>
                </c:pt>
                <c:pt idx="9">
                  <c:v>-1571.5</c:v>
                </c:pt>
                <c:pt idx="11">
                  <c:v>-1558</c:v>
                </c:pt>
                <c:pt idx="12">
                  <c:v>-1545</c:v>
                </c:pt>
                <c:pt idx="13">
                  <c:v>-1544.5</c:v>
                </c:pt>
                <c:pt idx="14">
                  <c:v>-1532</c:v>
                </c:pt>
                <c:pt idx="15">
                  <c:v>-1527.5</c:v>
                </c:pt>
                <c:pt idx="16">
                  <c:v>-1523.5</c:v>
                </c:pt>
                <c:pt idx="17">
                  <c:v>-1518.5</c:v>
                </c:pt>
                <c:pt idx="18">
                  <c:v>-1505.5</c:v>
                </c:pt>
                <c:pt idx="19">
                  <c:v>-1505</c:v>
                </c:pt>
                <c:pt idx="20">
                  <c:v>-1501.5</c:v>
                </c:pt>
                <c:pt idx="21">
                  <c:v>-1483.5</c:v>
                </c:pt>
                <c:pt idx="22">
                  <c:v>-1483</c:v>
                </c:pt>
                <c:pt idx="23">
                  <c:v>-1479</c:v>
                </c:pt>
                <c:pt idx="24">
                  <c:v>-1470.5</c:v>
                </c:pt>
                <c:pt idx="25">
                  <c:v>-1444.5</c:v>
                </c:pt>
                <c:pt idx="26">
                  <c:v>-1444</c:v>
                </c:pt>
                <c:pt idx="27">
                  <c:v>-1435.5</c:v>
                </c:pt>
                <c:pt idx="28">
                  <c:v>-1435</c:v>
                </c:pt>
                <c:pt idx="29">
                  <c:v>-1431</c:v>
                </c:pt>
                <c:pt idx="30">
                  <c:v>-1422</c:v>
                </c:pt>
                <c:pt idx="31">
                  <c:v>5969</c:v>
                </c:pt>
                <c:pt idx="32">
                  <c:v>5969.5</c:v>
                </c:pt>
                <c:pt idx="33">
                  <c:v>5987</c:v>
                </c:pt>
                <c:pt idx="34">
                  <c:v>6149</c:v>
                </c:pt>
                <c:pt idx="35">
                  <c:v>6193</c:v>
                </c:pt>
                <c:pt idx="36">
                  <c:v>6193.5</c:v>
                </c:pt>
                <c:pt idx="37">
                  <c:v>6465</c:v>
                </c:pt>
                <c:pt idx="38">
                  <c:v>6466</c:v>
                </c:pt>
                <c:pt idx="39">
                  <c:v>6469</c:v>
                </c:pt>
                <c:pt idx="40">
                  <c:v>6474.5</c:v>
                </c:pt>
                <c:pt idx="41">
                  <c:v>6477.5</c:v>
                </c:pt>
                <c:pt idx="42">
                  <c:v>6478</c:v>
                </c:pt>
                <c:pt idx="43">
                  <c:v>6517.5</c:v>
                </c:pt>
                <c:pt idx="44">
                  <c:v>6521.5</c:v>
                </c:pt>
                <c:pt idx="45">
                  <c:v>6522</c:v>
                </c:pt>
                <c:pt idx="46">
                  <c:v>6526</c:v>
                </c:pt>
                <c:pt idx="47">
                  <c:v>6644.5</c:v>
                </c:pt>
                <c:pt idx="48">
                  <c:v>6645</c:v>
                </c:pt>
                <c:pt idx="49">
                  <c:v>6649.5</c:v>
                </c:pt>
                <c:pt idx="50">
                  <c:v>6649.5</c:v>
                </c:pt>
                <c:pt idx="51">
                  <c:v>6653.5</c:v>
                </c:pt>
                <c:pt idx="52">
                  <c:v>6654</c:v>
                </c:pt>
                <c:pt idx="53">
                  <c:v>6658</c:v>
                </c:pt>
                <c:pt idx="54">
                  <c:v>6789.5</c:v>
                </c:pt>
                <c:pt idx="55">
                  <c:v>7753</c:v>
                </c:pt>
                <c:pt idx="56">
                  <c:v>7796</c:v>
                </c:pt>
                <c:pt idx="57">
                  <c:v>7834.5</c:v>
                </c:pt>
                <c:pt idx="58">
                  <c:v>7835</c:v>
                </c:pt>
                <c:pt idx="59">
                  <c:v>7835.5</c:v>
                </c:pt>
                <c:pt idx="60">
                  <c:v>7865.5</c:v>
                </c:pt>
                <c:pt idx="61">
                  <c:v>7866</c:v>
                </c:pt>
                <c:pt idx="62">
                  <c:v>7909</c:v>
                </c:pt>
                <c:pt idx="63">
                  <c:v>7909.5</c:v>
                </c:pt>
                <c:pt idx="64">
                  <c:v>7948.5</c:v>
                </c:pt>
                <c:pt idx="65">
                  <c:v>7949</c:v>
                </c:pt>
                <c:pt idx="66">
                  <c:v>7949.5</c:v>
                </c:pt>
                <c:pt idx="67">
                  <c:v>7962</c:v>
                </c:pt>
                <c:pt idx="68">
                  <c:v>7985</c:v>
                </c:pt>
                <c:pt idx="69">
                  <c:v>7989</c:v>
                </c:pt>
                <c:pt idx="70">
                  <c:v>7989.5</c:v>
                </c:pt>
                <c:pt idx="71">
                  <c:v>8011</c:v>
                </c:pt>
                <c:pt idx="72">
                  <c:v>8011.5</c:v>
                </c:pt>
                <c:pt idx="73">
                  <c:v>9694</c:v>
                </c:pt>
                <c:pt idx="74">
                  <c:v>11344</c:v>
                </c:pt>
                <c:pt idx="75">
                  <c:v>12890.5</c:v>
                </c:pt>
                <c:pt idx="76">
                  <c:v>16114</c:v>
                </c:pt>
                <c:pt idx="77">
                  <c:v>17638</c:v>
                </c:pt>
                <c:pt idx="78">
                  <c:v>16029</c:v>
                </c:pt>
                <c:pt idx="79">
                  <c:v>16029</c:v>
                </c:pt>
                <c:pt idx="80">
                  <c:v>16029</c:v>
                </c:pt>
                <c:pt idx="81">
                  <c:v>16292.5</c:v>
                </c:pt>
                <c:pt idx="82">
                  <c:v>16029</c:v>
                </c:pt>
                <c:pt idx="83">
                  <c:v>16298.5</c:v>
                </c:pt>
                <c:pt idx="84">
                  <c:v>16307</c:v>
                </c:pt>
              </c:numCache>
            </c:numRef>
          </c:xVal>
          <c:yVal>
            <c:numRef>
              <c:f>'Active 1'!$U$21:$U$1005</c:f>
              <c:numCache>
                <c:formatCode>General</c:formatCode>
                <c:ptCount val="985"/>
                <c:pt idx="0">
                  <c:v>1.8046450000838377E-2</c:v>
                </c:pt>
                <c:pt idx="2">
                  <c:v>-4.8283250005624723E-2</c:v>
                </c:pt>
                <c:pt idx="14">
                  <c:v>-6.8804000038653612E-3</c:v>
                </c:pt>
                <c:pt idx="16">
                  <c:v>1.9399550001253374E-2</c:v>
                </c:pt>
                <c:pt idx="33">
                  <c:v>1.9578899999032728E-2</c:v>
                </c:pt>
                <c:pt idx="36">
                  <c:v>-3.3705499954521656E-3</c:v>
                </c:pt>
                <c:pt idx="38">
                  <c:v>-4.4739800003299024E-2</c:v>
                </c:pt>
                <c:pt idx="40">
                  <c:v>-2.2229850008443464E-2</c:v>
                </c:pt>
                <c:pt idx="43">
                  <c:v>-2.1847750002052635E-2</c:v>
                </c:pt>
                <c:pt idx="46">
                  <c:v>3.462199994828552E-3</c:v>
                </c:pt>
                <c:pt idx="49">
                  <c:v>-5.1957349998701829E-2</c:v>
                </c:pt>
                <c:pt idx="53">
                  <c:v>-3.0337399999552872E-2</c:v>
                </c:pt>
                <c:pt idx="54">
                  <c:v>5.0260649994015694E-2</c:v>
                </c:pt>
                <c:pt idx="55">
                  <c:v>-2.3770899999362882E-2</c:v>
                </c:pt>
                <c:pt idx="56">
                  <c:v>-1.9168799997714814E-2</c:v>
                </c:pt>
                <c:pt idx="67">
                  <c:v>3.9661399998294655E-2</c:v>
                </c:pt>
                <c:pt idx="71">
                  <c:v>-2.1108300003106706E-2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DAC-46BC-B7C3-E47665C71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733168"/>
        <c:axId val="1"/>
      </c:scatterChart>
      <c:valAx>
        <c:axId val="402733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61682933345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27331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270301797860851"/>
          <c:y val="0.91616892199852262"/>
          <c:w val="0.71321431667888358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V0441 UMa - O-C Diagr.</a:t>
            </a:r>
          </a:p>
        </c:rich>
      </c:tx>
      <c:layout>
        <c:manualLayout>
          <c:xMode val="edge"/>
          <c:yMode val="edge"/>
          <c:x val="0.332330827067669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88220551378445"/>
          <c:y val="0.11211274266392376"/>
          <c:w val="0.80050125313283205"/>
          <c:h val="0.671673248051200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2'!$F$21:$F$930</c:f>
              <c:numCache>
                <c:formatCode>General</c:formatCode>
                <c:ptCount val="910"/>
                <c:pt idx="0">
                  <c:v>-1470</c:v>
                </c:pt>
                <c:pt idx="1">
                  <c:v>-1463</c:v>
                </c:pt>
                <c:pt idx="2">
                  <c:v>-1461.5</c:v>
                </c:pt>
                <c:pt idx="3">
                  <c:v>-1461</c:v>
                </c:pt>
                <c:pt idx="4">
                  <c:v>-1413.5</c:v>
                </c:pt>
                <c:pt idx="5">
                  <c:v>-1413.5</c:v>
                </c:pt>
                <c:pt idx="6">
                  <c:v>-1412.5</c:v>
                </c:pt>
                <c:pt idx="7">
                  <c:v>-1412</c:v>
                </c:pt>
                <c:pt idx="8">
                  <c:v>-1411</c:v>
                </c:pt>
                <c:pt idx="9">
                  <c:v>-1396</c:v>
                </c:pt>
                <c:pt idx="10">
                  <c:v>-1395</c:v>
                </c:pt>
                <c:pt idx="11">
                  <c:v>-1393.5</c:v>
                </c:pt>
                <c:pt idx="12">
                  <c:v>-1391</c:v>
                </c:pt>
                <c:pt idx="13">
                  <c:v>-1391</c:v>
                </c:pt>
                <c:pt idx="14">
                  <c:v>-1389</c:v>
                </c:pt>
                <c:pt idx="15">
                  <c:v>-1388</c:v>
                </c:pt>
                <c:pt idx="16">
                  <c:v>-1387.5</c:v>
                </c:pt>
                <c:pt idx="17">
                  <c:v>-1386.5</c:v>
                </c:pt>
                <c:pt idx="18">
                  <c:v>-1384.5</c:v>
                </c:pt>
                <c:pt idx="19">
                  <c:v>-1384.5</c:v>
                </c:pt>
                <c:pt idx="20">
                  <c:v>-1383.5</c:v>
                </c:pt>
                <c:pt idx="21">
                  <c:v>-1380.5</c:v>
                </c:pt>
                <c:pt idx="22">
                  <c:v>-1380.5</c:v>
                </c:pt>
                <c:pt idx="23">
                  <c:v>-1379.5</c:v>
                </c:pt>
                <c:pt idx="24">
                  <c:v>-1378</c:v>
                </c:pt>
                <c:pt idx="25">
                  <c:v>-1373.5</c:v>
                </c:pt>
                <c:pt idx="26">
                  <c:v>-1373.5</c:v>
                </c:pt>
                <c:pt idx="27">
                  <c:v>-1372</c:v>
                </c:pt>
                <c:pt idx="28">
                  <c:v>-1372</c:v>
                </c:pt>
                <c:pt idx="29">
                  <c:v>-1371.5</c:v>
                </c:pt>
                <c:pt idx="30">
                  <c:v>-1370</c:v>
                </c:pt>
                <c:pt idx="31">
                  <c:v>-1122</c:v>
                </c:pt>
                <c:pt idx="32">
                  <c:v>-80.5</c:v>
                </c:pt>
                <c:pt idx="33">
                  <c:v>-80.5</c:v>
                </c:pt>
                <c:pt idx="34">
                  <c:v>-77.5</c:v>
                </c:pt>
                <c:pt idx="35">
                  <c:v>-49</c:v>
                </c:pt>
                <c:pt idx="36">
                  <c:v>-41.5</c:v>
                </c:pt>
                <c:pt idx="37">
                  <c:v>-41.5</c:v>
                </c:pt>
                <c:pt idx="38">
                  <c:v>0</c:v>
                </c:pt>
                <c:pt idx="39">
                  <c:v>6</c:v>
                </c:pt>
                <c:pt idx="40">
                  <c:v>6</c:v>
                </c:pt>
                <c:pt idx="41">
                  <c:v>6.5</c:v>
                </c:pt>
                <c:pt idx="42">
                  <c:v>7.5</c:v>
                </c:pt>
                <c:pt idx="43">
                  <c:v>8</c:v>
                </c:pt>
                <c:pt idx="44">
                  <c:v>8</c:v>
                </c:pt>
                <c:pt idx="45">
                  <c:v>15</c:v>
                </c:pt>
                <c:pt idx="46">
                  <c:v>15.5</c:v>
                </c:pt>
                <c:pt idx="47">
                  <c:v>16</c:v>
                </c:pt>
                <c:pt idx="48">
                  <c:v>16.5</c:v>
                </c:pt>
                <c:pt idx="49">
                  <c:v>37</c:v>
                </c:pt>
                <c:pt idx="50">
                  <c:v>37.5</c:v>
                </c:pt>
                <c:pt idx="51">
                  <c:v>38</c:v>
                </c:pt>
                <c:pt idx="52">
                  <c:v>38</c:v>
                </c:pt>
                <c:pt idx="53">
                  <c:v>39</c:v>
                </c:pt>
                <c:pt idx="54">
                  <c:v>39</c:v>
                </c:pt>
                <c:pt idx="55">
                  <c:v>39.5</c:v>
                </c:pt>
                <c:pt idx="56">
                  <c:v>62.5</c:v>
                </c:pt>
                <c:pt idx="57">
                  <c:v>230.5</c:v>
                </c:pt>
                <c:pt idx="58">
                  <c:v>238</c:v>
                </c:pt>
                <c:pt idx="59">
                  <c:v>244.5</c:v>
                </c:pt>
                <c:pt idx="60">
                  <c:v>245</c:v>
                </c:pt>
                <c:pt idx="61">
                  <c:v>245</c:v>
                </c:pt>
                <c:pt idx="62">
                  <c:v>250</c:v>
                </c:pt>
                <c:pt idx="63">
                  <c:v>250</c:v>
                </c:pt>
                <c:pt idx="64">
                  <c:v>257.5</c:v>
                </c:pt>
                <c:pt idx="65">
                  <c:v>258</c:v>
                </c:pt>
                <c:pt idx="66">
                  <c:v>264.5</c:v>
                </c:pt>
                <c:pt idx="67">
                  <c:v>264.5</c:v>
                </c:pt>
                <c:pt idx="68">
                  <c:v>265</c:v>
                </c:pt>
                <c:pt idx="69">
                  <c:v>267</c:v>
                </c:pt>
                <c:pt idx="70">
                  <c:v>271</c:v>
                </c:pt>
                <c:pt idx="71">
                  <c:v>271.5</c:v>
                </c:pt>
                <c:pt idx="72">
                  <c:v>272</c:v>
                </c:pt>
                <c:pt idx="73">
                  <c:v>275.5</c:v>
                </c:pt>
                <c:pt idx="74">
                  <c:v>275.5</c:v>
                </c:pt>
                <c:pt idx="75">
                  <c:v>569</c:v>
                </c:pt>
                <c:pt idx="76">
                  <c:v>857</c:v>
                </c:pt>
                <c:pt idx="77">
                  <c:v>1126.5</c:v>
                </c:pt>
                <c:pt idx="78">
                  <c:v>1674</c:v>
                </c:pt>
                <c:pt idx="79">
                  <c:v>1674</c:v>
                </c:pt>
                <c:pt idx="80">
                  <c:v>1674</c:v>
                </c:pt>
                <c:pt idx="81">
                  <c:v>1674</c:v>
                </c:pt>
                <c:pt idx="82">
                  <c:v>1689</c:v>
                </c:pt>
                <c:pt idx="83">
                  <c:v>1720</c:v>
                </c:pt>
                <c:pt idx="84">
                  <c:v>1721</c:v>
                </c:pt>
                <c:pt idx="85">
                  <c:v>1722.5</c:v>
                </c:pt>
                <c:pt idx="86">
                  <c:v>1954.5</c:v>
                </c:pt>
              </c:numCache>
            </c:numRef>
          </c:xVal>
          <c:yVal>
            <c:numRef>
              <c:f>'Active 2'!$H$21:$H$930</c:f>
              <c:numCache>
                <c:formatCode>General</c:formatCode>
                <c:ptCount val="910"/>
                <c:pt idx="0">
                  <c:v>3.0360000018845312E-3</c:v>
                </c:pt>
                <c:pt idx="1">
                  <c:v>-5.2836000031675212E-3</c:v>
                </c:pt>
                <c:pt idx="2">
                  <c:v>-2.3578000036650337E-3</c:v>
                </c:pt>
                <c:pt idx="3">
                  <c:v>0.22415080000064336</c:v>
                </c:pt>
                <c:pt idx="4">
                  <c:v>0.14841780000278959</c:v>
                </c:pt>
                <c:pt idx="5">
                  <c:v>0.26133780000236584</c:v>
                </c:pt>
                <c:pt idx="6">
                  <c:v>-0.24637499999516876</c:v>
                </c:pt>
                <c:pt idx="7">
                  <c:v>0.12448359999689274</c:v>
                </c:pt>
                <c:pt idx="8">
                  <c:v>-0.15512920000037411</c:v>
                </c:pt>
                <c:pt idx="9">
                  <c:v>0.18573879999894416</c:v>
                </c:pt>
                <c:pt idx="10">
                  <c:v>-9.5223999996960629E-2</c:v>
                </c:pt>
                <c:pt idx="11">
                  <c:v>3.8618000035057776E-3</c:v>
                </c:pt>
                <c:pt idx="12">
                  <c:v>-0.30663520000234712</c:v>
                </c:pt>
                <c:pt idx="13">
                  <c:v>-0.19679520000499906</c:v>
                </c:pt>
                <c:pt idx="14">
                  <c:v>2.8991999934078194E-3</c:v>
                </c:pt>
                <c:pt idx="15">
                  <c:v>-0.23811359999672277</c:v>
                </c:pt>
                <c:pt idx="16">
                  <c:v>6.4449999990756623E-3</c:v>
                </c:pt>
                <c:pt idx="17">
                  <c:v>-0.14708780000364641</c:v>
                </c:pt>
                <c:pt idx="18">
                  <c:v>0.20186660000035772</c:v>
                </c:pt>
                <c:pt idx="19">
                  <c:v>0.31557659999816678</c:v>
                </c:pt>
                <c:pt idx="20">
                  <c:v>-0.19299619999947026</c:v>
                </c:pt>
                <c:pt idx="21">
                  <c:v>1.6540000069653615E-4</c:v>
                </c:pt>
                <c:pt idx="22">
                  <c:v>0.10076539999863598</c:v>
                </c:pt>
                <c:pt idx="23">
                  <c:v>-0.29219739999825833</c:v>
                </c:pt>
                <c:pt idx="24">
                  <c:v>-0.31464159999450203</c:v>
                </c:pt>
                <c:pt idx="25">
                  <c:v>-0.27107420000538696</c:v>
                </c:pt>
                <c:pt idx="26">
                  <c:v>-0.15378420000342885</c:v>
                </c:pt>
                <c:pt idx="27">
                  <c:v>-0.1783584000004339</c:v>
                </c:pt>
                <c:pt idx="28">
                  <c:v>-6.1608399999386165E-2</c:v>
                </c:pt>
                <c:pt idx="29">
                  <c:v>0.19510020000598161</c:v>
                </c:pt>
                <c:pt idx="30">
                  <c:v>0.28640599999926053</c:v>
                </c:pt>
                <c:pt idx="31">
                  <c:v>0.28969160000269767</c:v>
                </c:pt>
                <c:pt idx="32">
                  <c:v>-0.17540459999872837</c:v>
                </c:pt>
                <c:pt idx="33">
                  <c:v>-5.8754599995154422E-2</c:v>
                </c:pt>
                <c:pt idx="34">
                  <c:v>1.317000002018176E-3</c:v>
                </c:pt>
                <c:pt idx="35">
                  <c:v>-0.31067280000570463</c:v>
                </c:pt>
                <c:pt idx="36">
                  <c:v>-8.2843799995316658E-2</c:v>
                </c:pt>
                <c:pt idx="37">
                  <c:v>2.0362000068416819E-3</c:v>
                </c:pt>
                <c:pt idx="38">
                  <c:v>0</c:v>
                </c:pt>
                <c:pt idx="39">
                  <c:v>-0.15747679999913089</c:v>
                </c:pt>
                <c:pt idx="40">
                  <c:v>-1.9679999968502671E-4</c:v>
                </c:pt>
                <c:pt idx="41">
                  <c:v>0.10059180000098422</c:v>
                </c:pt>
                <c:pt idx="42">
                  <c:v>-4.2100000428035855E-4</c:v>
                </c:pt>
                <c:pt idx="43">
                  <c:v>7.9217600003175903E-2</c:v>
                </c:pt>
                <c:pt idx="44">
                  <c:v>0.1916376000008313</c:v>
                </c:pt>
                <c:pt idx="45">
                  <c:v>1.4799999917158857E-4</c:v>
                </c:pt>
                <c:pt idx="46">
                  <c:v>0.30694660000153817</c:v>
                </c:pt>
                <c:pt idx="47">
                  <c:v>-0.23361479999584844</c:v>
                </c:pt>
                <c:pt idx="48">
                  <c:v>2.7237999966018833E-3</c:v>
                </c:pt>
                <c:pt idx="49">
                  <c:v>0.24658640000416199</c:v>
                </c:pt>
                <c:pt idx="50">
                  <c:v>-0.29341500000009546</c:v>
                </c:pt>
                <c:pt idx="51">
                  <c:v>9.7360000654589385E-4</c:v>
                </c:pt>
                <c:pt idx="52">
                  <c:v>7.9713600003742613E-2</c:v>
                </c:pt>
                <c:pt idx="53">
                  <c:v>-0.3149492000011378</c:v>
                </c:pt>
                <c:pt idx="54">
                  <c:v>-0.2025491999957012</c:v>
                </c:pt>
                <c:pt idx="55">
                  <c:v>-1.4060000103199854E-4</c:v>
                </c:pt>
                <c:pt idx="56">
                  <c:v>-2.4650000050314702E-3</c:v>
                </c:pt>
                <c:pt idx="57">
                  <c:v>-3.9954000021680258E-3</c:v>
                </c:pt>
                <c:pt idx="58">
                  <c:v>7.936000038171187E-4</c:v>
                </c:pt>
                <c:pt idx="59">
                  <c:v>0.32573540000157664</c:v>
                </c:pt>
                <c:pt idx="60">
                  <c:v>-0.21295600000303239</c:v>
                </c:pt>
                <c:pt idx="61">
                  <c:v>-9.9656000005779788E-2</c:v>
                </c:pt>
                <c:pt idx="62">
                  <c:v>0.20350999999936903</c:v>
                </c:pt>
                <c:pt idx="63">
                  <c:v>0.31829999999899883</c:v>
                </c:pt>
                <c:pt idx="64">
                  <c:v>0.31871900000260212</c:v>
                </c:pt>
                <c:pt idx="65">
                  <c:v>-0.21961239999654936</c:v>
                </c:pt>
                <c:pt idx="66">
                  <c:v>0.17406940000364557</c:v>
                </c:pt>
                <c:pt idx="67">
                  <c:v>0.28830939999897964</c:v>
                </c:pt>
                <c:pt idx="68">
                  <c:v>-0.25034199999936391</c:v>
                </c:pt>
                <c:pt idx="69">
                  <c:v>-3.7760000122943893E-4</c:v>
                </c:pt>
                <c:pt idx="70">
                  <c:v>8.3119999908376485E-4</c:v>
                </c:pt>
                <c:pt idx="71">
                  <c:v>0.2580997999975807</c:v>
                </c:pt>
                <c:pt idx="72">
                  <c:v>-0.28091159999894444</c:v>
                </c:pt>
                <c:pt idx="73">
                  <c:v>-2.114000017172657E-4</c:v>
                </c:pt>
                <c:pt idx="74">
                  <c:v>0.15904859999864129</c:v>
                </c:pt>
                <c:pt idx="75">
                  <c:v>0.11391680000087945</c:v>
                </c:pt>
                <c:pt idx="76">
                  <c:v>-0.15503959999477956</c:v>
                </c:pt>
                <c:pt idx="77">
                  <c:v>0.1603058000036981</c:v>
                </c:pt>
                <c:pt idx="78">
                  <c:v>7.7228000009199604E-3</c:v>
                </c:pt>
                <c:pt idx="79">
                  <c:v>8.0228000006172806E-3</c:v>
                </c:pt>
                <c:pt idx="80">
                  <c:v>8.2228000028408132E-3</c:v>
                </c:pt>
                <c:pt idx="81">
                  <c:v>9.0228000044589862E-3</c:v>
                </c:pt>
                <c:pt idx="82">
                  <c:v>-0.17381919999752427</c:v>
                </c:pt>
                <c:pt idx="83">
                  <c:v>8.8539999997010455E-3</c:v>
                </c:pt>
                <c:pt idx="84">
                  <c:v>1.5411200001835823E-2</c:v>
                </c:pt>
                <c:pt idx="85">
                  <c:v>3.3096999999543186E-2</c:v>
                </c:pt>
                <c:pt idx="86">
                  <c:v>0.24046739999903366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CB-4478-A0BD-626EAD053379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2'!$F$21:$F$930</c:f>
              <c:numCache>
                <c:formatCode>General</c:formatCode>
                <c:ptCount val="910"/>
                <c:pt idx="0">
                  <c:v>-1470</c:v>
                </c:pt>
                <c:pt idx="1">
                  <c:v>-1463</c:v>
                </c:pt>
                <c:pt idx="2">
                  <c:v>-1461.5</c:v>
                </c:pt>
                <c:pt idx="3">
                  <c:v>-1461</c:v>
                </c:pt>
                <c:pt idx="4">
                  <c:v>-1413.5</c:v>
                </c:pt>
                <c:pt idx="5">
                  <c:v>-1413.5</c:v>
                </c:pt>
                <c:pt idx="6">
                  <c:v>-1412.5</c:v>
                </c:pt>
                <c:pt idx="7">
                  <c:v>-1412</c:v>
                </c:pt>
                <c:pt idx="8">
                  <c:v>-1411</c:v>
                </c:pt>
                <c:pt idx="9">
                  <c:v>-1396</c:v>
                </c:pt>
                <c:pt idx="10">
                  <c:v>-1395</c:v>
                </c:pt>
                <c:pt idx="11">
                  <c:v>-1393.5</c:v>
                </c:pt>
                <c:pt idx="12">
                  <c:v>-1391</c:v>
                </c:pt>
                <c:pt idx="13">
                  <c:v>-1391</c:v>
                </c:pt>
                <c:pt idx="14">
                  <c:v>-1389</c:v>
                </c:pt>
                <c:pt idx="15">
                  <c:v>-1388</c:v>
                </c:pt>
                <c:pt idx="16">
                  <c:v>-1387.5</c:v>
                </c:pt>
                <c:pt idx="17">
                  <c:v>-1386.5</c:v>
                </c:pt>
                <c:pt idx="18">
                  <c:v>-1384.5</c:v>
                </c:pt>
                <c:pt idx="19">
                  <c:v>-1384.5</c:v>
                </c:pt>
                <c:pt idx="20">
                  <c:v>-1383.5</c:v>
                </c:pt>
                <c:pt idx="21">
                  <c:v>-1380.5</c:v>
                </c:pt>
                <c:pt idx="22">
                  <c:v>-1380.5</c:v>
                </c:pt>
                <c:pt idx="23">
                  <c:v>-1379.5</c:v>
                </c:pt>
                <c:pt idx="24">
                  <c:v>-1378</c:v>
                </c:pt>
                <c:pt idx="25">
                  <c:v>-1373.5</c:v>
                </c:pt>
                <c:pt idx="26">
                  <c:v>-1373.5</c:v>
                </c:pt>
                <c:pt idx="27">
                  <c:v>-1372</c:v>
                </c:pt>
                <c:pt idx="28">
                  <c:v>-1372</c:v>
                </c:pt>
                <c:pt idx="29">
                  <c:v>-1371.5</c:v>
                </c:pt>
                <c:pt idx="30">
                  <c:v>-1370</c:v>
                </c:pt>
                <c:pt idx="31">
                  <c:v>-1122</c:v>
                </c:pt>
                <c:pt idx="32">
                  <c:v>-80.5</c:v>
                </c:pt>
                <c:pt idx="33">
                  <c:v>-80.5</c:v>
                </c:pt>
                <c:pt idx="34">
                  <c:v>-77.5</c:v>
                </c:pt>
                <c:pt idx="35">
                  <c:v>-49</c:v>
                </c:pt>
                <c:pt idx="36">
                  <c:v>-41.5</c:v>
                </c:pt>
                <c:pt idx="37">
                  <c:v>-41.5</c:v>
                </c:pt>
                <c:pt idx="38">
                  <c:v>0</c:v>
                </c:pt>
                <c:pt idx="39">
                  <c:v>6</c:v>
                </c:pt>
                <c:pt idx="40">
                  <c:v>6</c:v>
                </c:pt>
                <c:pt idx="41">
                  <c:v>6.5</c:v>
                </c:pt>
                <c:pt idx="42">
                  <c:v>7.5</c:v>
                </c:pt>
                <c:pt idx="43">
                  <c:v>8</c:v>
                </c:pt>
                <c:pt idx="44">
                  <c:v>8</c:v>
                </c:pt>
                <c:pt idx="45">
                  <c:v>15</c:v>
                </c:pt>
                <c:pt idx="46">
                  <c:v>15.5</c:v>
                </c:pt>
                <c:pt idx="47">
                  <c:v>16</c:v>
                </c:pt>
                <c:pt idx="48">
                  <c:v>16.5</c:v>
                </c:pt>
                <c:pt idx="49">
                  <c:v>37</c:v>
                </c:pt>
                <c:pt idx="50">
                  <c:v>37.5</c:v>
                </c:pt>
                <c:pt idx="51">
                  <c:v>38</c:v>
                </c:pt>
                <c:pt idx="52">
                  <c:v>38</c:v>
                </c:pt>
                <c:pt idx="53">
                  <c:v>39</c:v>
                </c:pt>
                <c:pt idx="54">
                  <c:v>39</c:v>
                </c:pt>
                <c:pt idx="55">
                  <c:v>39.5</c:v>
                </c:pt>
                <c:pt idx="56">
                  <c:v>62.5</c:v>
                </c:pt>
                <c:pt idx="57">
                  <c:v>230.5</c:v>
                </c:pt>
                <c:pt idx="58">
                  <c:v>238</c:v>
                </c:pt>
                <c:pt idx="59">
                  <c:v>244.5</c:v>
                </c:pt>
                <c:pt idx="60">
                  <c:v>245</c:v>
                </c:pt>
                <c:pt idx="61">
                  <c:v>245</c:v>
                </c:pt>
                <c:pt idx="62">
                  <c:v>250</c:v>
                </c:pt>
                <c:pt idx="63">
                  <c:v>250</c:v>
                </c:pt>
                <c:pt idx="64">
                  <c:v>257.5</c:v>
                </c:pt>
                <c:pt idx="65">
                  <c:v>258</c:v>
                </c:pt>
                <c:pt idx="66">
                  <c:v>264.5</c:v>
                </c:pt>
                <c:pt idx="67">
                  <c:v>264.5</c:v>
                </c:pt>
                <c:pt idx="68">
                  <c:v>265</c:v>
                </c:pt>
                <c:pt idx="69">
                  <c:v>267</c:v>
                </c:pt>
                <c:pt idx="70">
                  <c:v>271</c:v>
                </c:pt>
                <c:pt idx="71">
                  <c:v>271.5</c:v>
                </c:pt>
                <c:pt idx="72">
                  <c:v>272</c:v>
                </c:pt>
                <c:pt idx="73">
                  <c:v>275.5</c:v>
                </c:pt>
                <c:pt idx="74">
                  <c:v>275.5</c:v>
                </c:pt>
                <c:pt idx="75">
                  <c:v>569</c:v>
                </c:pt>
                <c:pt idx="76">
                  <c:v>857</c:v>
                </c:pt>
                <c:pt idx="77">
                  <c:v>1126.5</c:v>
                </c:pt>
                <c:pt idx="78">
                  <c:v>1674</c:v>
                </c:pt>
                <c:pt idx="79">
                  <c:v>1674</c:v>
                </c:pt>
                <c:pt idx="80">
                  <c:v>1674</c:v>
                </c:pt>
                <c:pt idx="81">
                  <c:v>1674</c:v>
                </c:pt>
                <c:pt idx="82">
                  <c:v>1689</c:v>
                </c:pt>
                <c:pt idx="83">
                  <c:v>1720</c:v>
                </c:pt>
                <c:pt idx="84">
                  <c:v>1721</c:v>
                </c:pt>
                <c:pt idx="85">
                  <c:v>1722.5</c:v>
                </c:pt>
                <c:pt idx="86">
                  <c:v>1954.5</c:v>
                </c:pt>
              </c:numCache>
            </c:numRef>
          </c:xVal>
          <c:yVal>
            <c:numRef>
              <c:f>'Active 2'!$I$21:$I$930</c:f>
              <c:numCache>
                <c:formatCode>General</c:formatCode>
                <c:ptCount val="9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CB-4478-A0BD-626EAD053379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'Active 2'!$F$21:$F$930</c:f>
              <c:numCache>
                <c:formatCode>General</c:formatCode>
                <c:ptCount val="910"/>
                <c:pt idx="0">
                  <c:v>-1470</c:v>
                </c:pt>
                <c:pt idx="1">
                  <c:v>-1463</c:v>
                </c:pt>
                <c:pt idx="2">
                  <c:v>-1461.5</c:v>
                </c:pt>
                <c:pt idx="3">
                  <c:v>-1461</c:v>
                </c:pt>
                <c:pt idx="4">
                  <c:v>-1413.5</c:v>
                </c:pt>
                <c:pt idx="5">
                  <c:v>-1413.5</c:v>
                </c:pt>
                <c:pt idx="6">
                  <c:v>-1412.5</c:v>
                </c:pt>
                <c:pt idx="7">
                  <c:v>-1412</c:v>
                </c:pt>
                <c:pt idx="8">
                  <c:v>-1411</c:v>
                </c:pt>
                <c:pt idx="9">
                  <c:v>-1396</c:v>
                </c:pt>
                <c:pt idx="10">
                  <c:v>-1395</c:v>
                </c:pt>
                <c:pt idx="11">
                  <c:v>-1393.5</c:v>
                </c:pt>
                <c:pt idx="12">
                  <c:v>-1391</c:v>
                </c:pt>
                <c:pt idx="13">
                  <c:v>-1391</c:v>
                </c:pt>
                <c:pt idx="14">
                  <c:v>-1389</c:v>
                </c:pt>
                <c:pt idx="15">
                  <c:v>-1388</c:v>
                </c:pt>
                <c:pt idx="16">
                  <c:v>-1387.5</c:v>
                </c:pt>
                <c:pt idx="17">
                  <c:v>-1386.5</c:v>
                </c:pt>
                <c:pt idx="18">
                  <c:v>-1384.5</c:v>
                </c:pt>
                <c:pt idx="19">
                  <c:v>-1384.5</c:v>
                </c:pt>
                <c:pt idx="20">
                  <c:v>-1383.5</c:v>
                </c:pt>
                <c:pt idx="21">
                  <c:v>-1380.5</c:v>
                </c:pt>
                <c:pt idx="22">
                  <c:v>-1380.5</c:v>
                </c:pt>
                <c:pt idx="23">
                  <c:v>-1379.5</c:v>
                </c:pt>
                <c:pt idx="24">
                  <c:v>-1378</c:v>
                </c:pt>
                <c:pt idx="25">
                  <c:v>-1373.5</c:v>
                </c:pt>
                <c:pt idx="26">
                  <c:v>-1373.5</c:v>
                </c:pt>
                <c:pt idx="27">
                  <c:v>-1372</c:v>
                </c:pt>
                <c:pt idx="28">
                  <c:v>-1372</c:v>
                </c:pt>
                <c:pt idx="29">
                  <c:v>-1371.5</c:v>
                </c:pt>
                <c:pt idx="30">
                  <c:v>-1370</c:v>
                </c:pt>
                <c:pt idx="31">
                  <c:v>-1122</c:v>
                </c:pt>
                <c:pt idx="32">
                  <c:v>-80.5</c:v>
                </c:pt>
                <c:pt idx="33">
                  <c:v>-80.5</c:v>
                </c:pt>
                <c:pt idx="34">
                  <c:v>-77.5</c:v>
                </c:pt>
                <c:pt idx="35">
                  <c:v>-49</c:v>
                </c:pt>
                <c:pt idx="36">
                  <c:v>-41.5</c:v>
                </c:pt>
                <c:pt idx="37">
                  <c:v>-41.5</c:v>
                </c:pt>
                <c:pt idx="38">
                  <c:v>0</c:v>
                </c:pt>
                <c:pt idx="39">
                  <c:v>6</c:v>
                </c:pt>
                <c:pt idx="40">
                  <c:v>6</c:v>
                </c:pt>
                <c:pt idx="41">
                  <c:v>6.5</c:v>
                </c:pt>
                <c:pt idx="42">
                  <c:v>7.5</c:v>
                </c:pt>
                <c:pt idx="43">
                  <c:v>8</c:v>
                </c:pt>
                <c:pt idx="44">
                  <c:v>8</c:v>
                </c:pt>
                <c:pt idx="45">
                  <c:v>15</c:v>
                </c:pt>
                <c:pt idx="46">
                  <c:v>15.5</c:v>
                </c:pt>
                <c:pt idx="47">
                  <c:v>16</c:v>
                </c:pt>
                <c:pt idx="48">
                  <c:v>16.5</c:v>
                </c:pt>
                <c:pt idx="49">
                  <c:v>37</c:v>
                </c:pt>
                <c:pt idx="50">
                  <c:v>37.5</c:v>
                </c:pt>
                <c:pt idx="51">
                  <c:v>38</c:v>
                </c:pt>
                <c:pt idx="52">
                  <c:v>38</c:v>
                </c:pt>
                <c:pt idx="53">
                  <c:v>39</c:v>
                </c:pt>
                <c:pt idx="54">
                  <c:v>39</c:v>
                </c:pt>
                <c:pt idx="55">
                  <c:v>39.5</c:v>
                </c:pt>
                <c:pt idx="56">
                  <c:v>62.5</c:v>
                </c:pt>
                <c:pt idx="57">
                  <c:v>230.5</c:v>
                </c:pt>
                <c:pt idx="58">
                  <c:v>238</c:v>
                </c:pt>
                <c:pt idx="59">
                  <c:v>244.5</c:v>
                </c:pt>
                <c:pt idx="60">
                  <c:v>245</c:v>
                </c:pt>
                <c:pt idx="61">
                  <c:v>245</c:v>
                </c:pt>
                <c:pt idx="62">
                  <c:v>250</c:v>
                </c:pt>
                <c:pt idx="63">
                  <c:v>250</c:v>
                </c:pt>
                <c:pt idx="64">
                  <c:v>257.5</c:v>
                </c:pt>
                <c:pt idx="65">
                  <c:v>258</c:v>
                </c:pt>
                <c:pt idx="66">
                  <c:v>264.5</c:v>
                </c:pt>
                <c:pt idx="67">
                  <c:v>264.5</c:v>
                </c:pt>
                <c:pt idx="68">
                  <c:v>265</c:v>
                </c:pt>
                <c:pt idx="69">
                  <c:v>267</c:v>
                </c:pt>
                <c:pt idx="70">
                  <c:v>271</c:v>
                </c:pt>
                <c:pt idx="71">
                  <c:v>271.5</c:v>
                </c:pt>
                <c:pt idx="72">
                  <c:v>272</c:v>
                </c:pt>
                <c:pt idx="73">
                  <c:v>275.5</c:v>
                </c:pt>
                <c:pt idx="74">
                  <c:v>275.5</c:v>
                </c:pt>
                <c:pt idx="75">
                  <c:v>569</c:v>
                </c:pt>
                <c:pt idx="76">
                  <c:v>857</c:v>
                </c:pt>
                <c:pt idx="77">
                  <c:v>1126.5</c:v>
                </c:pt>
                <c:pt idx="78">
                  <c:v>1674</c:v>
                </c:pt>
                <c:pt idx="79">
                  <c:v>1674</c:v>
                </c:pt>
                <c:pt idx="80">
                  <c:v>1674</c:v>
                </c:pt>
                <c:pt idx="81">
                  <c:v>1674</c:v>
                </c:pt>
                <c:pt idx="82">
                  <c:v>1689</c:v>
                </c:pt>
                <c:pt idx="83">
                  <c:v>1720</c:v>
                </c:pt>
                <c:pt idx="84">
                  <c:v>1721</c:v>
                </c:pt>
                <c:pt idx="85">
                  <c:v>1722.5</c:v>
                </c:pt>
                <c:pt idx="86">
                  <c:v>1954.5</c:v>
                </c:pt>
              </c:numCache>
            </c:numRef>
          </c:xVal>
          <c:yVal>
            <c:numRef>
              <c:f>'Active 2'!$J$21:$J$930</c:f>
              <c:numCache>
                <c:formatCode>General</c:formatCode>
                <c:ptCount val="9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CB-4478-A0BD-626EAD053379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2'!$F$21:$F$930</c:f>
              <c:numCache>
                <c:formatCode>General</c:formatCode>
                <c:ptCount val="910"/>
                <c:pt idx="0">
                  <c:v>-1470</c:v>
                </c:pt>
                <c:pt idx="1">
                  <c:v>-1463</c:v>
                </c:pt>
                <c:pt idx="2">
                  <c:v>-1461.5</c:v>
                </c:pt>
                <c:pt idx="3">
                  <c:v>-1461</c:v>
                </c:pt>
                <c:pt idx="4">
                  <c:v>-1413.5</c:v>
                </c:pt>
                <c:pt idx="5">
                  <c:v>-1413.5</c:v>
                </c:pt>
                <c:pt idx="6">
                  <c:v>-1412.5</c:v>
                </c:pt>
                <c:pt idx="7">
                  <c:v>-1412</c:v>
                </c:pt>
                <c:pt idx="8">
                  <c:v>-1411</c:v>
                </c:pt>
                <c:pt idx="9">
                  <c:v>-1396</c:v>
                </c:pt>
                <c:pt idx="10">
                  <c:v>-1395</c:v>
                </c:pt>
                <c:pt idx="11">
                  <c:v>-1393.5</c:v>
                </c:pt>
                <c:pt idx="12">
                  <c:v>-1391</c:v>
                </c:pt>
                <c:pt idx="13">
                  <c:v>-1391</c:v>
                </c:pt>
                <c:pt idx="14">
                  <c:v>-1389</c:v>
                </c:pt>
                <c:pt idx="15">
                  <c:v>-1388</c:v>
                </c:pt>
                <c:pt idx="16">
                  <c:v>-1387.5</c:v>
                </c:pt>
                <c:pt idx="17">
                  <c:v>-1386.5</c:v>
                </c:pt>
                <c:pt idx="18">
                  <c:v>-1384.5</c:v>
                </c:pt>
                <c:pt idx="19">
                  <c:v>-1384.5</c:v>
                </c:pt>
                <c:pt idx="20">
                  <c:v>-1383.5</c:v>
                </c:pt>
                <c:pt idx="21">
                  <c:v>-1380.5</c:v>
                </c:pt>
                <c:pt idx="22">
                  <c:v>-1380.5</c:v>
                </c:pt>
                <c:pt idx="23">
                  <c:v>-1379.5</c:v>
                </c:pt>
                <c:pt idx="24">
                  <c:v>-1378</c:v>
                </c:pt>
                <c:pt idx="25">
                  <c:v>-1373.5</c:v>
                </c:pt>
                <c:pt idx="26">
                  <c:v>-1373.5</c:v>
                </c:pt>
                <c:pt idx="27">
                  <c:v>-1372</c:v>
                </c:pt>
                <c:pt idx="28">
                  <c:v>-1372</c:v>
                </c:pt>
                <c:pt idx="29">
                  <c:v>-1371.5</c:v>
                </c:pt>
                <c:pt idx="30">
                  <c:v>-1370</c:v>
                </c:pt>
                <c:pt idx="31">
                  <c:v>-1122</c:v>
                </c:pt>
                <c:pt idx="32">
                  <c:v>-80.5</c:v>
                </c:pt>
                <c:pt idx="33">
                  <c:v>-80.5</c:v>
                </c:pt>
                <c:pt idx="34">
                  <c:v>-77.5</c:v>
                </c:pt>
                <c:pt idx="35">
                  <c:v>-49</c:v>
                </c:pt>
                <c:pt idx="36">
                  <c:v>-41.5</c:v>
                </c:pt>
                <c:pt idx="37">
                  <c:v>-41.5</c:v>
                </c:pt>
                <c:pt idx="38">
                  <c:v>0</c:v>
                </c:pt>
                <c:pt idx="39">
                  <c:v>6</c:v>
                </c:pt>
                <c:pt idx="40">
                  <c:v>6</c:v>
                </c:pt>
                <c:pt idx="41">
                  <c:v>6.5</c:v>
                </c:pt>
                <c:pt idx="42">
                  <c:v>7.5</c:v>
                </c:pt>
                <c:pt idx="43">
                  <c:v>8</c:v>
                </c:pt>
                <c:pt idx="44">
                  <c:v>8</c:v>
                </c:pt>
                <c:pt idx="45">
                  <c:v>15</c:v>
                </c:pt>
                <c:pt idx="46">
                  <c:v>15.5</c:v>
                </c:pt>
                <c:pt idx="47">
                  <c:v>16</c:v>
                </c:pt>
                <c:pt idx="48">
                  <c:v>16.5</c:v>
                </c:pt>
                <c:pt idx="49">
                  <c:v>37</c:v>
                </c:pt>
                <c:pt idx="50">
                  <c:v>37.5</c:v>
                </c:pt>
                <c:pt idx="51">
                  <c:v>38</c:v>
                </c:pt>
                <c:pt idx="52">
                  <c:v>38</c:v>
                </c:pt>
                <c:pt idx="53">
                  <c:v>39</c:v>
                </c:pt>
                <c:pt idx="54">
                  <c:v>39</c:v>
                </c:pt>
                <c:pt idx="55">
                  <c:v>39.5</c:v>
                </c:pt>
                <c:pt idx="56">
                  <c:v>62.5</c:v>
                </c:pt>
                <c:pt idx="57">
                  <c:v>230.5</c:v>
                </c:pt>
                <c:pt idx="58">
                  <c:v>238</c:v>
                </c:pt>
                <c:pt idx="59">
                  <c:v>244.5</c:v>
                </c:pt>
                <c:pt idx="60">
                  <c:v>245</c:v>
                </c:pt>
                <c:pt idx="61">
                  <c:v>245</c:v>
                </c:pt>
                <c:pt idx="62">
                  <c:v>250</c:v>
                </c:pt>
                <c:pt idx="63">
                  <c:v>250</c:v>
                </c:pt>
                <c:pt idx="64">
                  <c:v>257.5</c:v>
                </c:pt>
                <c:pt idx="65">
                  <c:v>258</c:v>
                </c:pt>
                <c:pt idx="66">
                  <c:v>264.5</c:v>
                </c:pt>
                <c:pt idx="67">
                  <c:v>264.5</c:v>
                </c:pt>
                <c:pt idx="68">
                  <c:v>265</c:v>
                </c:pt>
                <c:pt idx="69">
                  <c:v>267</c:v>
                </c:pt>
                <c:pt idx="70">
                  <c:v>271</c:v>
                </c:pt>
                <c:pt idx="71">
                  <c:v>271.5</c:v>
                </c:pt>
                <c:pt idx="72">
                  <c:v>272</c:v>
                </c:pt>
                <c:pt idx="73">
                  <c:v>275.5</c:v>
                </c:pt>
                <c:pt idx="74">
                  <c:v>275.5</c:v>
                </c:pt>
                <c:pt idx="75">
                  <c:v>569</c:v>
                </c:pt>
                <c:pt idx="76">
                  <c:v>857</c:v>
                </c:pt>
                <c:pt idx="77">
                  <c:v>1126.5</c:v>
                </c:pt>
                <c:pt idx="78">
                  <c:v>1674</c:v>
                </c:pt>
                <c:pt idx="79">
                  <c:v>1674</c:v>
                </c:pt>
                <c:pt idx="80">
                  <c:v>1674</c:v>
                </c:pt>
                <c:pt idx="81">
                  <c:v>1674</c:v>
                </c:pt>
                <c:pt idx="82">
                  <c:v>1689</c:v>
                </c:pt>
                <c:pt idx="83">
                  <c:v>1720</c:v>
                </c:pt>
                <c:pt idx="84">
                  <c:v>1721</c:v>
                </c:pt>
                <c:pt idx="85">
                  <c:v>1722.5</c:v>
                </c:pt>
                <c:pt idx="86">
                  <c:v>1954.5</c:v>
                </c:pt>
              </c:numCache>
            </c:numRef>
          </c:xVal>
          <c:yVal>
            <c:numRef>
              <c:f>'Active 2'!$K$21:$K$930</c:f>
              <c:numCache>
                <c:formatCode>General</c:formatCode>
                <c:ptCount val="9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CB-4478-A0BD-626EAD053379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2'!$F$21:$F$930</c:f>
              <c:numCache>
                <c:formatCode>General</c:formatCode>
                <c:ptCount val="910"/>
                <c:pt idx="0">
                  <c:v>-1470</c:v>
                </c:pt>
                <c:pt idx="1">
                  <c:v>-1463</c:v>
                </c:pt>
                <c:pt idx="2">
                  <c:v>-1461.5</c:v>
                </c:pt>
                <c:pt idx="3">
                  <c:v>-1461</c:v>
                </c:pt>
                <c:pt idx="4">
                  <c:v>-1413.5</c:v>
                </c:pt>
                <c:pt idx="5">
                  <c:v>-1413.5</c:v>
                </c:pt>
                <c:pt idx="6">
                  <c:v>-1412.5</c:v>
                </c:pt>
                <c:pt idx="7">
                  <c:v>-1412</c:v>
                </c:pt>
                <c:pt idx="8">
                  <c:v>-1411</c:v>
                </c:pt>
                <c:pt idx="9">
                  <c:v>-1396</c:v>
                </c:pt>
                <c:pt idx="10">
                  <c:v>-1395</c:v>
                </c:pt>
                <c:pt idx="11">
                  <c:v>-1393.5</c:v>
                </c:pt>
                <c:pt idx="12">
                  <c:v>-1391</c:v>
                </c:pt>
                <c:pt idx="13">
                  <c:v>-1391</c:v>
                </c:pt>
                <c:pt idx="14">
                  <c:v>-1389</c:v>
                </c:pt>
                <c:pt idx="15">
                  <c:v>-1388</c:v>
                </c:pt>
                <c:pt idx="16">
                  <c:v>-1387.5</c:v>
                </c:pt>
                <c:pt idx="17">
                  <c:v>-1386.5</c:v>
                </c:pt>
                <c:pt idx="18">
                  <c:v>-1384.5</c:v>
                </c:pt>
                <c:pt idx="19">
                  <c:v>-1384.5</c:v>
                </c:pt>
                <c:pt idx="20">
                  <c:v>-1383.5</c:v>
                </c:pt>
                <c:pt idx="21">
                  <c:v>-1380.5</c:v>
                </c:pt>
                <c:pt idx="22">
                  <c:v>-1380.5</c:v>
                </c:pt>
                <c:pt idx="23">
                  <c:v>-1379.5</c:v>
                </c:pt>
                <c:pt idx="24">
                  <c:v>-1378</c:v>
                </c:pt>
                <c:pt idx="25">
                  <c:v>-1373.5</c:v>
                </c:pt>
                <c:pt idx="26">
                  <c:v>-1373.5</c:v>
                </c:pt>
                <c:pt idx="27">
                  <c:v>-1372</c:v>
                </c:pt>
                <c:pt idx="28">
                  <c:v>-1372</c:v>
                </c:pt>
                <c:pt idx="29">
                  <c:v>-1371.5</c:v>
                </c:pt>
                <c:pt idx="30">
                  <c:v>-1370</c:v>
                </c:pt>
                <c:pt idx="31">
                  <c:v>-1122</c:v>
                </c:pt>
                <c:pt idx="32">
                  <c:v>-80.5</c:v>
                </c:pt>
                <c:pt idx="33">
                  <c:v>-80.5</c:v>
                </c:pt>
                <c:pt idx="34">
                  <c:v>-77.5</c:v>
                </c:pt>
                <c:pt idx="35">
                  <c:v>-49</c:v>
                </c:pt>
                <c:pt idx="36">
                  <c:v>-41.5</c:v>
                </c:pt>
                <c:pt idx="37">
                  <c:v>-41.5</c:v>
                </c:pt>
                <c:pt idx="38">
                  <c:v>0</c:v>
                </c:pt>
                <c:pt idx="39">
                  <c:v>6</c:v>
                </c:pt>
                <c:pt idx="40">
                  <c:v>6</c:v>
                </c:pt>
                <c:pt idx="41">
                  <c:v>6.5</c:v>
                </c:pt>
                <c:pt idx="42">
                  <c:v>7.5</c:v>
                </c:pt>
                <c:pt idx="43">
                  <c:v>8</c:v>
                </c:pt>
                <c:pt idx="44">
                  <c:v>8</c:v>
                </c:pt>
                <c:pt idx="45">
                  <c:v>15</c:v>
                </c:pt>
                <c:pt idx="46">
                  <c:v>15.5</c:v>
                </c:pt>
                <c:pt idx="47">
                  <c:v>16</c:v>
                </c:pt>
                <c:pt idx="48">
                  <c:v>16.5</c:v>
                </c:pt>
                <c:pt idx="49">
                  <c:v>37</c:v>
                </c:pt>
                <c:pt idx="50">
                  <c:v>37.5</c:v>
                </c:pt>
                <c:pt idx="51">
                  <c:v>38</c:v>
                </c:pt>
                <c:pt idx="52">
                  <c:v>38</c:v>
                </c:pt>
                <c:pt idx="53">
                  <c:v>39</c:v>
                </c:pt>
                <c:pt idx="54">
                  <c:v>39</c:v>
                </c:pt>
                <c:pt idx="55">
                  <c:v>39.5</c:v>
                </c:pt>
                <c:pt idx="56">
                  <c:v>62.5</c:v>
                </c:pt>
                <c:pt idx="57">
                  <c:v>230.5</c:v>
                </c:pt>
                <c:pt idx="58">
                  <c:v>238</c:v>
                </c:pt>
                <c:pt idx="59">
                  <c:v>244.5</c:v>
                </c:pt>
                <c:pt idx="60">
                  <c:v>245</c:v>
                </c:pt>
                <c:pt idx="61">
                  <c:v>245</c:v>
                </c:pt>
                <c:pt idx="62">
                  <c:v>250</c:v>
                </c:pt>
                <c:pt idx="63">
                  <c:v>250</c:v>
                </c:pt>
                <c:pt idx="64">
                  <c:v>257.5</c:v>
                </c:pt>
                <c:pt idx="65">
                  <c:v>258</c:v>
                </c:pt>
                <c:pt idx="66">
                  <c:v>264.5</c:v>
                </c:pt>
                <c:pt idx="67">
                  <c:v>264.5</c:v>
                </c:pt>
                <c:pt idx="68">
                  <c:v>265</c:v>
                </c:pt>
                <c:pt idx="69">
                  <c:v>267</c:v>
                </c:pt>
                <c:pt idx="70">
                  <c:v>271</c:v>
                </c:pt>
                <c:pt idx="71">
                  <c:v>271.5</c:v>
                </c:pt>
                <c:pt idx="72">
                  <c:v>272</c:v>
                </c:pt>
                <c:pt idx="73">
                  <c:v>275.5</c:v>
                </c:pt>
                <c:pt idx="74">
                  <c:v>275.5</c:v>
                </c:pt>
                <c:pt idx="75">
                  <c:v>569</c:v>
                </c:pt>
                <c:pt idx="76">
                  <c:v>857</c:v>
                </c:pt>
                <c:pt idx="77">
                  <c:v>1126.5</c:v>
                </c:pt>
                <c:pt idx="78">
                  <c:v>1674</c:v>
                </c:pt>
                <c:pt idx="79">
                  <c:v>1674</c:v>
                </c:pt>
                <c:pt idx="80">
                  <c:v>1674</c:v>
                </c:pt>
                <c:pt idx="81">
                  <c:v>1674</c:v>
                </c:pt>
                <c:pt idx="82">
                  <c:v>1689</c:v>
                </c:pt>
                <c:pt idx="83">
                  <c:v>1720</c:v>
                </c:pt>
                <c:pt idx="84">
                  <c:v>1721</c:v>
                </c:pt>
                <c:pt idx="85">
                  <c:v>1722.5</c:v>
                </c:pt>
                <c:pt idx="86">
                  <c:v>1954.5</c:v>
                </c:pt>
              </c:numCache>
            </c:numRef>
          </c:xVal>
          <c:yVal>
            <c:numRef>
              <c:f>'Active 2'!$L$21:$L$930</c:f>
              <c:numCache>
                <c:formatCode>General</c:formatCode>
                <c:ptCount val="9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CB-4478-A0BD-626EAD053379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2'!$F$21:$F$930</c:f>
              <c:numCache>
                <c:formatCode>General</c:formatCode>
                <c:ptCount val="910"/>
                <c:pt idx="0">
                  <c:v>-1470</c:v>
                </c:pt>
                <c:pt idx="1">
                  <c:v>-1463</c:v>
                </c:pt>
                <c:pt idx="2">
                  <c:v>-1461.5</c:v>
                </c:pt>
                <c:pt idx="3">
                  <c:v>-1461</c:v>
                </c:pt>
                <c:pt idx="4">
                  <c:v>-1413.5</c:v>
                </c:pt>
                <c:pt idx="5">
                  <c:v>-1413.5</c:v>
                </c:pt>
                <c:pt idx="6">
                  <c:v>-1412.5</c:v>
                </c:pt>
                <c:pt idx="7">
                  <c:v>-1412</c:v>
                </c:pt>
                <c:pt idx="8">
                  <c:v>-1411</c:v>
                </c:pt>
                <c:pt idx="9">
                  <c:v>-1396</c:v>
                </c:pt>
                <c:pt idx="10">
                  <c:v>-1395</c:v>
                </c:pt>
                <c:pt idx="11">
                  <c:v>-1393.5</c:v>
                </c:pt>
                <c:pt idx="12">
                  <c:v>-1391</c:v>
                </c:pt>
                <c:pt idx="13">
                  <c:v>-1391</c:v>
                </c:pt>
                <c:pt idx="14">
                  <c:v>-1389</c:v>
                </c:pt>
                <c:pt idx="15">
                  <c:v>-1388</c:v>
                </c:pt>
                <c:pt idx="16">
                  <c:v>-1387.5</c:v>
                </c:pt>
                <c:pt idx="17">
                  <c:v>-1386.5</c:v>
                </c:pt>
                <c:pt idx="18">
                  <c:v>-1384.5</c:v>
                </c:pt>
                <c:pt idx="19">
                  <c:v>-1384.5</c:v>
                </c:pt>
                <c:pt idx="20">
                  <c:v>-1383.5</c:v>
                </c:pt>
                <c:pt idx="21">
                  <c:v>-1380.5</c:v>
                </c:pt>
                <c:pt idx="22">
                  <c:v>-1380.5</c:v>
                </c:pt>
                <c:pt idx="23">
                  <c:v>-1379.5</c:v>
                </c:pt>
                <c:pt idx="24">
                  <c:v>-1378</c:v>
                </c:pt>
                <c:pt idx="25">
                  <c:v>-1373.5</c:v>
                </c:pt>
                <c:pt idx="26">
                  <c:v>-1373.5</c:v>
                </c:pt>
                <c:pt idx="27">
                  <c:v>-1372</c:v>
                </c:pt>
                <c:pt idx="28">
                  <c:v>-1372</c:v>
                </c:pt>
                <c:pt idx="29">
                  <c:v>-1371.5</c:v>
                </c:pt>
                <c:pt idx="30">
                  <c:v>-1370</c:v>
                </c:pt>
                <c:pt idx="31">
                  <c:v>-1122</c:v>
                </c:pt>
                <c:pt idx="32">
                  <c:v>-80.5</c:v>
                </c:pt>
                <c:pt idx="33">
                  <c:v>-80.5</c:v>
                </c:pt>
                <c:pt idx="34">
                  <c:v>-77.5</c:v>
                </c:pt>
                <c:pt idx="35">
                  <c:v>-49</c:v>
                </c:pt>
                <c:pt idx="36">
                  <c:v>-41.5</c:v>
                </c:pt>
                <c:pt idx="37">
                  <c:v>-41.5</c:v>
                </c:pt>
                <c:pt idx="38">
                  <c:v>0</c:v>
                </c:pt>
                <c:pt idx="39">
                  <c:v>6</c:v>
                </c:pt>
                <c:pt idx="40">
                  <c:v>6</c:v>
                </c:pt>
                <c:pt idx="41">
                  <c:v>6.5</c:v>
                </c:pt>
                <c:pt idx="42">
                  <c:v>7.5</c:v>
                </c:pt>
                <c:pt idx="43">
                  <c:v>8</c:v>
                </c:pt>
                <c:pt idx="44">
                  <c:v>8</c:v>
                </c:pt>
                <c:pt idx="45">
                  <c:v>15</c:v>
                </c:pt>
                <c:pt idx="46">
                  <c:v>15.5</c:v>
                </c:pt>
                <c:pt idx="47">
                  <c:v>16</c:v>
                </c:pt>
                <c:pt idx="48">
                  <c:v>16.5</c:v>
                </c:pt>
                <c:pt idx="49">
                  <c:v>37</c:v>
                </c:pt>
                <c:pt idx="50">
                  <c:v>37.5</c:v>
                </c:pt>
                <c:pt idx="51">
                  <c:v>38</c:v>
                </c:pt>
                <c:pt idx="52">
                  <c:v>38</c:v>
                </c:pt>
                <c:pt idx="53">
                  <c:v>39</c:v>
                </c:pt>
                <c:pt idx="54">
                  <c:v>39</c:v>
                </c:pt>
                <c:pt idx="55">
                  <c:v>39.5</c:v>
                </c:pt>
                <c:pt idx="56">
                  <c:v>62.5</c:v>
                </c:pt>
                <c:pt idx="57">
                  <c:v>230.5</c:v>
                </c:pt>
                <c:pt idx="58">
                  <c:v>238</c:v>
                </c:pt>
                <c:pt idx="59">
                  <c:v>244.5</c:v>
                </c:pt>
                <c:pt idx="60">
                  <c:v>245</c:v>
                </c:pt>
                <c:pt idx="61">
                  <c:v>245</c:v>
                </c:pt>
                <c:pt idx="62">
                  <c:v>250</c:v>
                </c:pt>
                <c:pt idx="63">
                  <c:v>250</c:v>
                </c:pt>
                <c:pt idx="64">
                  <c:v>257.5</c:v>
                </c:pt>
                <c:pt idx="65">
                  <c:v>258</c:v>
                </c:pt>
                <c:pt idx="66">
                  <c:v>264.5</c:v>
                </c:pt>
                <c:pt idx="67">
                  <c:v>264.5</c:v>
                </c:pt>
                <c:pt idx="68">
                  <c:v>265</c:v>
                </c:pt>
                <c:pt idx="69">
                  <c:v>267</c:v>
                </c:pt>
                <c:pt idx="70">
                  <c:v>271</c:v>
                </c:pt>
                <c:pt idx="71">
                  <c:v>271.5</c:v>
                </c:pt>
                <c:pt idx="72">
                  <c:v>272</c:v>
                </c:pt>
                <c:pt idx="73">
                  <c:v>275.5</c:v>
                </c:pt>
                <c:pt idx="74">
                  <c:v>275.5</c:v>
                </c:pt>
                <c:pt idx="75">
                  <c:v>569</c:v>
                </c:pt>
                <c:pt idx="76">
                  <c:v>857</c:v>
                </c:pt>
                <c:pt idx="77">
                  <c:v>1126.5</c:v>
                </c:pt>
                <c:pt idx="78">
                  <c:v>1674</c:v>
                </c:pt>
                <c:pt idx="79">
                  <c:v>1674</c:v>
                </c:pt>
                <c:pt idx="80">
                  <c:v>1674</c:v>
                </c:pt>
                <c:pt idx="81">
                  <c:v>1674</c:v>
                </c:pt>
                <c:pt idx="82">
                  <c:v>1689</c:v>
                </c:pt>
                <c:pt idx="83">
                  <c:v>1720</c:v>
                </c:pt>
                <c:pt idx="84">
                  <c:v>1721</c:v>
                </c:pt>
                <c:pt idx="85">
                  <c:v>1722.5</c:v>
                </c:pt>
                <c:pt idx="86">
                  <c:v>1954.5</c:v>
                </c:pt>
              </c:numCache>
            </c:numRef>
          </c:xVal>
          <c:yVal>
            <c:numRef>
              <c:f>'Active 2'!$M$21:$M$930</c:f>
              <c:numCache>
                <c:formatCode>General</c:formatCode>
                <c:ptCount val="9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CB-4478-A0BD-626EAD053379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2'!$F$21:$F$930</c:f>
              <c:numCache>
                <c:formatCode>General</c:formatCode>
                <c:ptCount val="910"/>
                <c:pt idx="0">
                  <c:v>-1470</c:v>
                </c:pt>
                <c:pt idx="1">
                  <c:v>-1463</c:v>
                </c:pt>
                <c:pt idx="2">
                  <c:v>-1461.5</c:v>
                </c:pt>
                <c:pt idx="3">
                  <c:v>-1461</c:v>
                </c:pt>
                <c:pt idx="4">
                  <c:v>-1413.5</c:v>
                </c:pt>
                <c:pt idx="5">
                  <c:v>-1413.5</c:v>
                </c:pt>
                <c:pt idx="6">
                  <c:v>-1412.5</c:v>
                </c:pt>
                <c:pt idx="7">
                  <c:v>-1412</c:v>
                </c:pt>
                <c:pt idx="8">
                  <c:v>-1411</c:v>
                </c:pt>
                <c:pt idx="9">
                  <c:v>-1396</c:v>
                </c:pt>
                <c:pt idx="10">
                  <c:v>-1395</c:v>
                </c:pt>
                <c:pt idx="11">
                  <c:v>-1393.5</c:v>
                </c:pt>
                <c:pt idx="12">
                  <c:v>-1391</c:v>
                </c:pt>
                <c:pt idx="13">
                  <c:v>-1391</c:v>
                </c:pt>
                <c:pt idx="14">
                  <c:v>-1389</c:v>
                </c:pt>
                <c:pt idx="15">
                  <c:v>-1388</c:v>
                </c:pt>
                <c:pt idx="16">
                  <c:v>-1387.5</c:v>
                </c:pt>
                <c:pt idx="17">
                  <c:v>-1386.5</c:v>
                </c:pt>
                <c:pt idx="18">
                  <c:v>-1384.5</c:v>
                </c:pt>
                <c:pt idx="19">
                  <c:v>-1384.5</c:v>
                </c:pt>
                <c:pt idx="20">
                  <c:v>-1383.5</c:v>
                </c:pt>
                <c:pt idx="21">
                  <c:v>-1380.5</c:v>
                </c:pt>
                <c:pt idx="22">
                  <c:v>-1380.5</c:v>
                </c:pt>
                <c:pt idx="23">
                  <c:v>-1379.5</c:v>
                </c:pt>
                <c:pt idx="24">
                  <c:v>-1378</c:v>
                </c:pt>
                <c:pt idx="25">
                  <c:v>-1373.5</c:v>
                </c:pt>
                <c:pt idx="26">
                  <c:v>-1373.5</c:v>
                </c:pt>
                <c:pt idx="27">
                  <c:v>-1372</c:v>
                </c:pt>
                <c:pt idx="28">
                  <c:v>-1372</c:v>
                </c:pt>
                <c:pt idx="29">
                  <c:v>-1371.5</c:v>
                </c:pt>
                <c:pt idx="30">
                  <c:v>-1370</c:v>
                </c:pt>
                <c:pt idx="31">
                  <c:v>-1122</c:v>
                </c:pt>
                <c:pt idx="32">
                  <c:v>-80.5</c:v>
                </c:pt>
                <c:pt idx="33">
                  <c:v>-80.5</c:v>
                </c:pt>
                <c:pt idx="34">
                  <c:v>-77.5</c:v>
                </c:pt>
                <c:pt idx="35">
                  <c:v>-49</c:v>
                </c:pt>
                <c:pt idx="36">
                  <c:v>-41.5</c:v>
                </c:pt>
                <c:pt idx="37">
                  <c:v>-41.5</c:v>
                </c:pt>
                <c:pt idx="38">
                  <c:v>0</c:v>
                </c:pt>
                <c:pt idx="39">
                  <c:v>6</c:v>
                </c:pt>
                <c:pt idx="40">
                  <c:v>6</c:v>
                </c:pt>
                <c:pt idx="41">
                  <c:v>6.5</c:v>
                </c:pt>
                <c:pt idx="42">
                  <c:v>7.5</c:v>
                </c:pt>
                <c:pt idx="43">
                  <c:v>8</c:v>
                </c:pt>
                <c:pt idx="44">
                  <c:v>8</c:v>
                </c:pt>
                <c:pt idx="45">
                  <c:v>15</c:v>
                </c:pt>
                <c:pt idx="46">
                  <c:v>15.5</c:v>
                </c:pt>
                <c:pt idx="47">
                  <c:v>16</c:v>
                </c:pt>
                <c:pt idx="48">
                  <c:v>16.5</c:v>
                </c:pt>
                <c:pt idx="49">
                  <c:v>37</c:v>
                </c:pt>
                <c:pt idx="50">
                  <c:v>37.5</c:v>
                </c:pt>
                <c:pt idx="51">
                  <c:v>38</c:v>
                </c:pt>
                <c:pt idx="52">
                  <c:v>38</c:v>
                </c:pt>
                <c:pt idx="53">
                  <c:v>39</c:v>
                </c:pt>
                <c:pt idx="54">
                  <c:v>39</c:v>
                </c:pt>
                <c:pt idx="55">
                  <c:v>39.5</c:v>
                </c:pt>
                <c:pt idx="56">
                  <c:v>62.5</c:v>
                </c:pt>
                <c:pt idx="57">
                  <c:v>230.5</c:v>
                </c:pt>
                <c:pt idx="58">
                  <c:v>238</c:v>
                </c:pt>
                <c:pt idx="59">
                  <c:v>244.5</c:v>
                </c:pt>
                <c:pt idx="60">
                  <c:v>245</c:v>
                </c:pt>
                <c:pt idx="61">
                  <c:v>245</c:v>
                </c:pt>
                <c:pt idx="62">
                  <c:v>250</c:v>
                </c:pt>
                <c:pt idx="63">
                  <c:v>250</c:v>
                </c:pt>
                <c:pt idx="64">
                  <c:v>257.5</c:v>
                </c:pt>
                <c:pt idx="65">
                  <c:v>258</c:v>
                </c:pt>
                <c:pt idx="66">
                  <c:v>264.5</c:v>
                </c:pt>
                <c:pt idx="67">
                  <c:v>264.5</c:v>
                </c:pt>
                <c:pt idx="68">
                  <c:v>265</c:v>
                </c:pt>
                <c:pt idx="69">
                  <c:v>267</c:v>
                </c:pt>
                <c:pt idx="70">
                  <c:v>271</c:v>
                </c:pt>
                <c:pt idx="71">
                  <c:v>271.5</c:v>
                </c:pt>
                <c:pt idx="72">
                  <c:v>272</c:v>
                </c:pt>
                <c:pt idx="73">
                  <c:v>275.5</c:v>
                </c:pt>
                <c:pt idx="74">
                  <c:v>275.5</c:v>
                </c:pt>
                <c:pt idx="75">
                  <c:v>569</c:v>
                </c:pt>
                <c:pt idx="76">
                  <c:v>857</c:v>
                </c:pt>
                <c:pt idx="77">
                  <c:v>1126.5</c:v>
                </c:pt>
                <c:pt idx="78">
                  <c:v>1674</c:v>
                </c:pt>
                <c:pt idx="79">
                  <c:v>1674</c:v>
                </c:pt>
                <c:pt idx="80">
                  <c:v>1674</c:v>
                </c:pt>
                <c:pt idx="81">
                  <c:v>1674</c:v>
                </c:pt>
                <c:pt idx="82">
                  <c:v>1689</c:v>
                </c:pt>
                <c:pt idx="83">
                  <c:v>1720</c:v>
                </c:pt>
                <c:pt idx="84">
                  <c:v>1721</c:v>
                </c:pt>
                <c:pt idx="85">
                  <c:v>1722.5</c:v>
                </c:pt>
                <c:pt idx="86">
                  <c:v>1954.5</c:v>
                </c:pt>
              </c:numCache>
            </c:numRef>
          </c:xVal>
          <c:yVal>
            <c:numRef>
              <c:f>'Active 2'!$N$21:$N$930</c:f>
              <c:numCache>
                <c:formatCode>General</c:formatCode>
                <c:ptCount val="9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CB-4478-A0BD-626EAD053379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2'!$F$21:$F$930</c:f>
              <c:numCache>
                <c:formatCode>General</c:formatCode>
                <c:ptCount val="910"/>
                <c:pt idx="0">
                  <c:v>-1470</c:v>
                </c:pt>
                <c:pt idx="1">
                  <c:v>-1463</c:v>
                </c:pt>
                <c:pt idx="2">
                  <c:v>-1461.5</c:v>
                </c:pt>
                <c:pt idx="3">
                  <c:v>-1461</c:v>
                </c:pt>
                <c:pt idx="4">
                  <c:v>-1413.5</c:v>
                </c:pt>
                <c:pt idx="5">
                  <c:v>-1413.5</c:v>
                </c:pt>
                <c:pt idx="6">
                  <c:v>-1412.5</c:v>
                </c:pt>
                <c:pt idx="7">
                  <c:v>-1412</c:v>
                </c:pt>
                <c:pt idx="8">
                  <c:v>-1411</c:v>
                </c:pt>
                <c:pt idx="9">
                  <c:v>-1396</c:v>
                </c:pt>
                <c:pt idx="10">
                  <c:v>-1395</c:v>
                </c:pt>
                <c:pt idx="11">
                  <c:v>-1393.5</c:v>
                </c:pt>
                <c:pt idx="12">
                  <c:v>-1391</c:v>
                </c:pt>
                <c:pt idx="13">
                  <c:v>-1391</c:v>
                </c:pt>
                <c:pt idx="14">
                  <c:v>-1389</c:v>
                </c:pt>
                <c:pt idx="15">
                  <c:v>-1388</c:v>
                </c:pt>
                <c:pt idx="16">
                  <c:v>-1387.5</c:v>
                </c:pt>
                <c:pt idx="17">
                  <c:v>-1386.5</c:v>
                </c:pt>
                <c:pt idx="18">
                  <c:v>-1384.5</c:v>
                </c:pt>
                <c:pt idx="19">
                  <c:v>-1384.5</c:v>
                </c:pt>
                <c:pt idx="20">
                  <c:v>-1383.5</c:v>
                </c:pt>
                <c:pt idx="21">
                  <c:v>-1380.5</c:v>
                </c:pt>
                <c:pt idx="22">
                  <c:v>-1380.5</c:v>
                </c:pt>
                <c:pt idx="23">
                  <c:v>-1379.5</c:v>
                </c:pt>
                <c:pt idx="24">
                  <c:v>-1378</c:v>
                </c:pt>
                <c:pt idx="25">
                  <c:v>-1373.5</c:v>
                </c:pt>
                <c:pt idx="26">
                  <c:v>-1373.5</c:v>
                </c:pt>
                <c:pt idx="27">
                  <c:v>-1372</c:v>
                </c:pt>
                <c:pt idx="28">
                  <c:v>-1372</c:v>
                </c:pt>
                <c:pt idx="29">
                  <c:v>-1371.5</c:v>
                </c:pt>
                <c:pt idx="30">
                  <c:v>-1370</c:v>
                </c:pt>
                <c:pt idx="31">
                  <c:v>-1122</c:v>
                </c:pt>
                <c:pt idx="32">
                  <c:v>-80.5</c:v>
                </c:pt>
                <c:pt idx="33">
                  <c:v>-80.5</c:v>
                </c:pt>
                <c:pt idx="34">
                  <c:v>-77.5</c:v>
                </c:pt>
                <c:pt idx="35">
                  <c:v>-49</c:v>
                </c:pt>
                <c:pt idx="36">
                  <c:v>-41.5</c:v>
                </c:pt>
                <c:pt idx="37">
                  <c:v>-41.5</c:v>
                </c:pt>
                <c:pt idx="38">
                  <c:v>0</c:v>
                </c:pt>
                <c:pt idx="39">
                  <c:v>6</c:v>
                </c:pt>
                <c:pt idx="40">
                  <c:v>6</c:v>
                </c:pt>
                <c:pt idx="41">
                  <c:v>6.5</c:v>
                </c:pt>
                <c:pt idx="42">
                  <c:v>7.5</c:v>
                </c:pt>
                <c:pt idx="43">
                  <c:v>8</c:v>
                </c:pt>
                <c:pt idx="44">
                  <c:v>8</c:v>
                </c:pt>
                <c:pt idx="45">
                  <c:v>15</c:v>
                </c:pt>
                <c:pt idx="46">
                  <c:v>15.5</c:v>
                </c:pt>
                <c:pt idx="47">
                  <c:v>16</c:v>
                </c:pt>
                <c:pt idx="48">
                  <c:v>16.5</c:v>
                </c:pt>
                <c:pt idx="49">
                  <c:v>37</c:v>
                </c:pt>
                <c:pt idx="50">
                  <c:v>37.5</c:v>
                </c:pt>
                <c:pt idx="51">
                  <c:v>38</c:v>
                </c:pt>
                <c:pt idx="52">
                  <c:v>38</c:v>
                </c:pt>
                <c:pt idx="53">
                  <c:v>39</c:v>
                </c:pt>
                <c:pt idx="54">
                  <c:v>39</c:v>
                </c:pt>
                <c:pt idx="55">
                  <c:v>39.5</c:v>
                </c:pt>
                <c:pt idx="56">
                  <c:v>62.5</c:v>
                </c:pt>
                <c:pt idx="57">
                  <c:v>230.5</c:v>
                </c:pt>
                <c:pt idx="58">
                  <c:v>238</c:v>
                </c:pt>
                <c:pt idx="59">
                  <c:v>244.5</c:v>
                </c:pt>
                <c:pt idx="60">
                  <c:v>245</c:v>
                </c:pt>
                <c:pt idx="61">
                  <c:v>245</c:v>
                </c:pt>
                <c:pt idx="62">
                  <c:v>250</c:v>
                </c:pt>
                <c:pt idx="63">
                  <c:v>250</c:v>
                </c:pt>
                <c:pt idx="64">
                  <c:v>257.5</c:v>
                </c:pt>
                <c:pt idx="65">
                  <c:v>258</c:v>
                </c:pt>
                <c:pt idx="66">
                  <c:v>264.5</c:v>
                </c:pt>
                <c:pt idx="67">
                  <c:v>264.5</c:v>
                </c:pt>
                <c:pt idx="68">
                  <c:v>265</c:v>
                </c:pt>
                <c:pt idx="69">
                  <c:v>267</c:v>
                </c:pt>
                <c:pt idx="70">
                  <c:v>271</c:v>
                </c:pt>
                <c:pt idx="71">
                  <c:v>271.5</c:v>
                </c:pt>
                <c:pt idx="72">
                  <c:v>272</c:v>
                </c:pt>
                <c:pt idx="73">
                  <c:v>275.5</c:v>
                </c:pt>
                <c:pt idx="74">
                  <c:v>275.5</c:v>
                </c:pt>
                <c:pt idx="75">
                  <c:v>569</c:v>
                </c:pt>
                <c:pt idx="76">
                  <c:v>857</c:v>
                </c:pt>
                <c:pt idx="77">
                  <c:v>1126.5</c:v>
                </c:pt>
                <c:pt idx="78">
                  <c:v>1674</c:v>
                </c:pt>
                <c:pt idx="79">
                  <c:v>1674</c:v>
                </c:pt>
                <c:pt idx="80">
                  <c:v>1674</c:v>
                </c:pt>
                <c:pt idx="81">
                  <c:v>1674</c:v>
                </c:pt>
                <c:pt idx="82">
                  <c:v>1689</c:v>
                </c:pt>
                <c:pt idx="83">
                  <c:v>1720</c:v>
                </c:pt>
                <c:pt idx="84">
                  <c:v>1721</c:v>
                </c:pt>
                <c:pt idx="85">
                  <c:v>1722.5</c:v>
                </c:pt>
                <c:pt idx="86">
                  <c:v>1954.5</c:v>
                </c:pt>
              </c:numCache>
            </c:numRef>
          </c:xVal>
          <c:yVal>
            <c:numRef>
              <c:f>'Active 2'!$O$21:$O$930</c:f>
              <c:numCache>
                <c:formatCode>General</c:formatCode>
                <c:ptCount val="910"/>
                <c:pt idx="0">
                  <c:v>-2.129171093462567E-2</c:v>
                </c:pt>
                <c:pt idx="1">
                  <c:v>-2.1174432697433656E-2</c:v>
                </c:pt>
                <c:pt idx="2">
                  <c:v>-2.1149301646606798E-2</c:v>
                </c:pt>
                <c:pt idx="3">
                  <c:v>-2.114092462966451E-2</c:v>
                </c:pt>
                <c:pt idx="4">
                  <c:v>-2.0345108020147277E-2</c:v>
                </c:pt>
                <c:pt idx="5">
                  <c:v>-2.0345108020147277E-2</c:v>
                </c:pt>
                <c:pt idx="6">
                  <c:v>-2.0328353986262704E-2</c:v>
                </c:pt>
                <c:pt idx="7">
                  <c:v>-2.0319976969320419E-2</c:v>
                </c:pt>
                <c:pt idx="8">
                  <c:v>-2.0303222935435843E-2</c:v>
                </c:pt>
                <c:pt idx="9">
                  <c:v>-2.0051912427167244E-2</c:v>
                </c:pt>
                <c:pt idx="10">
                  <c:v>-2.0035158393282671E-2</c:v>
                </c:pt>
                <c:pt idx="11">
                  <c:v>-2.001002734245581E-2</c:v>
                </c:pt>
                <c:pt idx="12">
                  <c:v>-1.9968142257744376E-2</c:v>
                </c:pt>
                <c:pt idx="13">
                  <c:v>-1.9968142257744376E-2</c:v>
                </c:pt>
                <c:pt idx="14">
                  <c:v>-1.993463418997523E-2</c:v>
                </c:pt>
                <c:pt idx="15">
                  <c:v>-1.9917880156090657E-2</c:v>
                </c:pt>
                <c:pt idx="16">
                  <c:v>-1.9909503139148372E-2</c:v>
                </c:pt>
                <c:pt idx="17">
                  <c:v>-1.9892749105263799E-2</c:v>
                </c:pt>
                <c:pt idx="18">
                  <c:v>-1.9859241037494649E-2</c:v>
                </c:pt>
                <c:pt idx="19">
                  <c:v>-1.9859241037494649E-2</c:v>
                </c:pt>
                <c:pt idx="20">
                  <c:v>-1.9842487003610076E-2</c:v>
                </c:pt>
                <c:pt idx="21">
                  <c:v>-1.9792224901956357E-2</c:v>
                </c:pt>
                <c:pt idx="22">
                  <c:v>-1.9792224901956357E-2</c:v>
                </c:pt>
                <c:pt idx="23">
                  <c:v>-1.9775470868071784E-2</c:v>
                </c:pt>
                <c:pt idx="24">
                  <c:v>-1.9750339817244923E-2</c:v>
                </c:pt>
                <c:pt idx="25">
                  <c:v>-1.9674946664764343E-2</c:v>
                </c:pt>
                <c:pt idx="26">
                  <c:v>-1.9674946664764343E-2</c:v>
                </c:pt>
                <c:pt idx="27">
                  <c:v>-1.9649815613937485E-2</c:v>
                </c:pt>
                <c:pt idx="28">
                  <c:v>-1.9649815613937485E-2</c:v>
                </c:pt>
                <c:pt idx="29">
                  <c:v>-1.9641438596995197E-2</c:v>
                </c:pt>
                <c:pt idx="30">
                  <c:v>-1.9616307546168336E-2</c:v>
                </c:pt>
                <c:pt idx="31">
                  <c:v>-1.5461307142794149E-2</c:v>
                </c:pt>
                <c:pt idx="32">
                  <c:v>1.9880191479889776E-3</c:v>
                </c:pt>
                <c:pt idx="33">
                  <c:v>1.9880191479889776E-3</c:v>
                </c:pt>
                <c:pt idx="34">
                  <c:v>2.0382812496426979E-3</c:v>
                </c:pt>
                <c:pt idx="35">
                  <c:v>2.5157712153530379E-3</c:v>
                </c:pt>
                <c:pt idx="36">
                  <c:v>2.641426469487338E-3</c:v>
                </c:pt>
                <c:pt idx="37">
                  <c:v>2.641426469487338E-3</c:v>
                </c:pt>
                <c:pt idx="38">
                  <c:v>3.3367188756971314E-3</c:v>
                </c:pt>
                <c:pt idx="39">
                  <c:v>3.4372430790045715E-3</c:v>
                </c:pt>
                <c:pt idx="40">
                  <c:v>3.4372430790045715E-3</c:v>
                </c:pt>
                <c:pt idx="41">
                  <c:v>3.445620095946858E-3</c:v>
                </c:pt>
                <c:pt idx="42">
                  <c:v>3.4623741298314315E-3</c:v>
                </c:pt>
                <c:pt idx="43">
                  <c:v>3.470751146773718E-3</c:v>
                </c:pt>
                <c:pt idx="44">
                  <c:v>3.470751146773718E-3</c:v>
                </c:pt>
                <c:pt idx="45">
                  <c:v>3.5880293839657316E-3</c:v>
                </c:pt>
                <c:pt idx="46">
                  <c:v>3.5964064009080181E-3</c:v>
                </c:pt>
                <c:pt idx="47">
                  <c:v>3.6047834178503046E-3</c:v>
                </c:pt>
                <c:pt idx="48">
                  <c:v>3.6131604347925915E-3</c:v>
                </c:pt>
                <c:pt idx="49">
                  <c:v>3.9566181294263449E-3</c:v>
                </c:pt>
                <c:pt idx="50">
                  <c:v>3.9649951463686314E-3</c:v>
                </c:pt>
                <c:pt idx="51">
                  <c:v>3.9733721633109179E-3</c:v>
                </c:pt>
                <c:pt idx="52">
                  <c:v>3.9733721633109179E-3</c:v>
                </c:pt>
                <c:pt idx="53">
                  <c:v>3.9901261971954918E-3</c:v>
                </c:pt>
                <c:pt idx="54">
                  <c:v>3.9901261971954918E-3</c:v>
                </c:pt>
                <c:pt idx="55">
                  <c:v>3.9985032141377783E-3</c:v>
                </c:pt>
                <c:pt idx="56">
                  <c:v>4.3838459934829651E-3</c:v>
                </c:pt>
                <c:pt idx="57">
                  <c:v>7.1985236860912846E-3</c:v>
                </c:pt>
                <c:pt idx="58">
                  <c:v>7.3241789402255855E-3</c:v>
                </c:pt>
                <c:pt idx="59">
                  <c:v>7.4330801604753118E-3</c:v>
                </c:pt>
                <c:pt idx="60">
                  <c:v>7.4414571774175983E-3</c:v>
                </c:pt>
                <c:pt idx="61">
                  <c:v>7.4414571774175983E-3</c:v>
                </c:pt>
                <c:pt idx="62">
                  <c:v>7.525227346840465E-3</c:v>
                </c:pt>
                <c:pt idx="63">
                  <c:v>7.525227346840465E-3</c:v>
                </c:pt>
                <c:pt idx="64">
                  <c:v>7.650882600974766E-3</c:v>
                </c:pt>
                <c:pt idx="65">
                  <c:v>7.6592596179170525E-3</c:v>
                </c:pt>
                <c:pt idx="66">
                  <c:v>7.7681608381667787E-3</c:v>
                </c:pt>
                <c:pt idx="67">
                  <c:v>7.7681608381667787E-3</c:v>
                </c:pt>
                <c:pt idx="68">
                  <c:v>7.7765378551090652E-3</c:v>
                </c:pt>
                <c:pt idx="69">
                  <c:v>7.8100459228782112E-3</c:v>
                </c:pt>
                <c:pt idx="70">
                  <c:v>7.8770620584165049E-3</c:v>
                </c:pt>
                <c:pt idx="71">
                  <c:v>7.8854390753587914E-3</c:v>
                </c:pt>
                <c:pt idx="72">
                  <c:v>7.8938160923010779E-3</c:v>
                </c:pt>
                <c:pt idx="73">
                  <c:v>7.9524552108970852E-3</c:v>
                </c:pt>
                <c:pt idx="74">
                  <c:v>7.9524552108970852E-3</c:v>
                </c:pt>
                <c:pt idx="75">
                  <c:v>1.2869764156019359E-2</c:v>
                </c:pt>
                <c:pt idx="76">
                  <c:v>1.769492591477648E-2</c:v>
                </c:pt>
                <c:pt idx="77">
                  <c:v>2.2210138046668992E-2</c:v>
                </c:pt>
                <c:pt idx="78">
                  <c:v>3.1382971598472892E-2</c:v>
                </c:pt>
                <c:pt idx="79">
                  <c:v>3.1382971598472892E-2</c:v>
                </c:pt>
                <c:pt idx="80">
                  <c:v>3.1382971598472892E-2</c:v>
                </c:pt>
                <c:pt idx="81">
                  <c:v>3.1382971598472892E-2</c:v>
                </c:pt>
                <c:pt idx="82">
                  <c:v>3.163428210674149E-2</c:v>
                </c:pt>
                <c:pt idx="83">
                  <c:v>3.2153657157163264E-2</c:v>
                </c:pt>
                <c:pt idx="84">
                  <c:v>3.217041119104784E-2</c:v>
                </c:pt>
                <c:pt idx="85">
                  <c:v>3.2195542241874701E-2</c:v>
                </c:pt>
                <c:pt idx="86">
                  <c:v>3.6082478103095714E-2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CB-4478-A0BD-626EAD053379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'Active 2'!$F$21:$F$930</c:f>
              <c:numCache>
                <c:formatCode>General</c:formatCode>
                <c:ptCount val="910"/>
                <c:pt idx="0">
                  <c:v>-1470</c:v>
                </c:pt>
                <c:pt idx="1">
                  <c:v>-1463</c:v>
                </c:pt>
                <c:pt idx="2">
                  <c:v>-1461.5</c:v>
                </c:pt>
                <c:pt idx="3">
                  <c:v>-1461</c:v>
                </c:pt>
                <c:pt idx="4">
                  <c:v>-1413.5</c:v>
                </c:pt>
                <c:pt idx="5">
                  <c:v>-1413.5</c:v>
                </c:pt>
                <c:pt idx="6">
                  <c:v>-1412.5</c:v>
                </c:pt>
                <c:pt idx="7">
                  <c:v>-1412</c:v>
                </c:pt>
                <c:pt idx="8">
                  <c:v>-1411</c:v>
                </c:pt>
                <c:pt idx="9">
                  <c:v>-1396</c:v>
                </c:pt>
                <c:pt idx="10">
                  <c:v>-1395</c:v>
                </c:pt>
                <c:pt idx="11">
                  <c:v>-1393.5</c:v>
                </c:pt>
                <c:pt idx="12">
                  <c:v>-1391</c:v>
                </c:pt>
                <c:pt idx="13">
                  <c:v>-1391</c:v>
                </c:pt>
                <c:pt idx="14">
                  <c:v>-1389</c:v>
                </c:pt>
                <c:pt idx="15">
                  <c:v>-1388</c:v>
                </c:pt>
                <c:pt idx="16">
                  <c:v>-1387.5</c:v>
                </c:pt>
                <c:pt idx="17">
                  <c:v>-1386.5</c:v>
                </c:pt>
                <c:pt idx="18">
                  <c:v>-1384.5</c:v>
                </c:pt>
                <c:pt idx="19">
                  <c:v>-1384.5</c:v>
                </c:pt>
                <c:pt idx="20">
                  <c:v>-1383.5</c:v>
                </c:pt>
                <c:pt idx="21">
                  <c:v>-1380.5</c:v>
                </c:pt>
                <c:pt idx="22">
                  <c:v>-1380.5</c:v>
                </c:pt>
                <c:pt idx="23">
                  <c:v>-1379.5</c:v>
                </c:pt>
                <c:pt idx="24">
                  <c:v>-1378</c:v>
                </c:pt>
                <c:pt idx="25">
                  <c:v>-1373.5</c:v>
                </c:pt>
                <c:pt idx="26">
                  <c:v>-1373.5</c:v>
                </c:pt>
                <c:pt idx="27">
                  <c:v>-1372</c:v>
                </c:pt>
                <c:pt idx="28">
                  <c:v>-1372</c:v>
                </c:pt>
                <c:pt idx="29">
                  <c:v>-1371.5</c:v>
                </c:pt>
                <c:pt idx="30">
                  <c:v>-1370</c:v>
                </c:pt>
                <c:pt idx="31">
                  <c:v>-1122</c:v>
                </c:pt>
                <c:pt idx="32">
                  <c:v>-80.5</c:v>
                </c:pt>
                <c:pt idx="33">
                  <c:v>-80.5</c:v>
                </c:pt>
                <c:pt idx="34">
                  <c:v>-77.5</c:v>
                </c:pt>
                <c:pt idx="35">
                  <c:v>-49</c:v>
                </c:pt>
                <c:pt idx="36">
                  <c:v>-41.5</c:v>
                </c:pt>
                <c:pt idx="37">
                  <c:v>-41.5</c:v>
                </c:pt>
                <c:pt idx="38">
                  <c:v>0</c:v>
                </c:pt>
                <c:pt idx="39">
                  <c:v>6</c:v>
                </c:pt>
                <c:pt idx="40">
                  <c:v>6</c:v>
                </c:pt>
                <c:pt idx="41">
                  <c:v>6.5</c:v>
                </c:pt>
                <c:pt idx="42">
                  <c:v>7.5</c:v>
                </c:pt>
                <c:pt idx="43">
                  <c:v>8</c:v>
                </c:pt>
                <c:pt idx="44">
                  <c:v>8</c:v>
                </c:pt>
                <c:pt idx="45">
                  <c:v>15</c:v>
                </c:pt>
                <c:pt idx="46">
                  <c:v>15.5</c:v>
                </c:pt>
                <c:pt idx="47">
                  <c:v>16</c:v>
                </c:pt>
                <c:pt idx="48">
                  <c:v>16.5</c:v>
                </c:pt>
                <c:pt idx="49">
                  <c:v>37</c:v>
                </c:pt>
                <c:pt idx="50">
                  <c:v>37.5</c:v>
                </c:pt>
                <c:pt idx="51">
                  <c:v>38</c:v>
                </c:pt>
                <c:pt idx="52">
                  <c:v>38</c:v>
                </c:pt>
                <c:pt idx="53">
                  <c:v>39</c:v>
                </c:pt>
                <c:pt idx="54">
                  <c:v>39</c:v>
                </c:pt>
                <c:pt idx="55">
                  <c:v>39.5</c:v>
                </c:pt>
                <c:pt idx="56">
                  <c:v>62.5</c:v>
                </c:pt>
                <c:pt idx="57">
                  <c:v>230.5</c:v>
                </c:pt>
                <c:pt idx="58">
                  <c:v>238</c:v>
                </c:pt>
                <c:pt idx="59">
                  <c:v>244.5</c:v>
                </c:pt>
                <c:pt idx="60">
                  <c:v>245</c:v>
                </c:pt>
                <c:pt idx="61">
                  <c:v>245</c:v>
                </c:pt>
                <c:pt idx="62">
                  <c:v>250</c:v>
                </c:pt>
                <c:pt idx="63">
                  <c:v>250</c:v>
                </c:pt>
                <c:pt idx="64">
                  <c:v>257.5</c:v>
                </c:pt>
                <c:pt idx="65">
                  <c:v>258</c:v>
                </c:pt>
                <c:pt idx="66">
                  <c:v>264.5</c:v>
                </c:pt>
                <c:pt idx="67">
                  <c:v>264.5</c:v>
                </c:pt>
                <c:pt idx="68">
                  <c:v>265</c:v>
                </c:pt>
                <c:pt idx="69">
                  <c:v>267</c:v>
                </c:pt>
                <c:pt idx="70">
                  <c:v>271</c:v>
                </c:pt>
                <c:pt idx="71">
                  <c:v>271.5</c:v>
                </c:pt>
                <c:pt idx="72">
                  <c:v>272</c:v>
                </c:pt>
                <c:pt idx="73">
                  <c:v>275.5</c:v>
                </c:pt>
                <c:pt idx="74">
                  <c:v>275.5</c:v>
                </c:pt>
                <c:pt idx="75">
                  <c:v>569</c:v>
                </c:pt>
                <c:pt idx="76">
                  <c:v>857</c:v>
                </c:pt>
                <c:pt idx="77">
                  <c:v>1126.5</c:v>
                </c:pt>
                <c:pt idx="78">
                  <c:v>1674</c:v>
                </c:pt>
                <c:pt idx="79">
                  <c:v>1674</c:v>
                </c:pt>
                <c:pt idx="80">
                  <c:v>1674</c:v>
                </c:pt>
                <c:pt idx="81">
                  <c:v>1674</c:v>
                </c:pt>
                <c:pt idx="82">
                  <c:v>1689</c:v>
                </c:pt>
                <c:pt idx="83">
                  <c:v>1720</c:v>
                </c:pt>
                <c:pt idx="84">
                  <c:v>1721</c:v>
                </c:pt>
                <c:pt idx="85">
                  <c:v>1722.5</c:v>
                </c:pt>
                <c:pt idx="86">
                  <c:v>1954.5</c:v>
                </c:pt>
              </c:numCache>
            </c:numRef>
          </c:xVal>
          <c:yVal>
            <c:numRef>
              <c:f>'Active 2'!$R$21:$R$930</c:f>
              <c:numCache>
                <c:formatCode>General</c:formatCode>
                <c:ptCount val="9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ACB-4478-A0BD-626EAD053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912312"/>
        <c:axId val="1"/>
      </c:scatterChart>
      <c:valAx>
        <c:axId val="390912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9123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74436090225564"/>
          <c:y val="0.91291543512015949"/>
          <c:w val="0.7338345864661654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18</xdr:col>
      <xdr:colOff>66675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11D9121-EF12-0E74-8DC4-1017AE1D9A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276225</xdr:colOff>
      <xdr:row>0</xdr:row>
      <xdr:rowOff>9525</xdr:rowOff>
    </xdr:from>
    <xdr:to>
      <xdr:col>27</xdr:col>
      <xdr:colOff>447675</xdr:colOff>
      <xdr:row>19</xdr:row>
      <xdr:rowOff>19050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E4145566-7D20-6119-36A2-A46808966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E0A2CE35-E6E4-8422-9BF0-DACDFD955B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105"/>
  <sheetViews>
    <sheetView tabSelected="1" workbookViewId="0">
      <pane xSplit="14" ySplit="22" topLeftCell="O87" activePane="bottomRight" state="frozen"/>
      <selection pane="topRight" activeCell="O1" sqref="O1"/>
      <selection pane="bottomLeft" activeCell="A23" sqref="A23"/>
      <selection pane="bottomRight" activeCell="Z94" sqref="Z94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0.140625" style="1" customWidth="1"/>
    <col min="6" max="6" width="15.85546875" style="2" customWidth="1"/>
    <col min="7" max="7" width="8.140625" style="2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1" t="s">
        <v>2</v>
      </c>
      <c r="C2" s="4"/>
      <c r="D2" s="4" t="s">
        <v>3</v>
      </c>
    </row>
    <row r="4" spans="1:6" x14ac:dyDescent="0.2">
      <c r="A4" s="5" t="s">
        <v>4</v>
      </c>
      <c r="C4" s="6" t="s">
        <v>5</v>
      </c>
      <c r="D4" s="7" t="s">
        <v>5</v>
      </c>
    </row>
    <row r="5" spans="1:6" x14ac:dyDescent="0.2">
      <c r="A5" s="8" t="s">
        <v>6</v>
      </c>
      <c r="B5"/>
      <c r="C5" s="9">
        <v>-9.5</v>
      </c>
      <c r="D5" t="s">
        <v>7</v>
      </c>
    </row>
    <row r="6" spans="1:6" x14ac:dyDescent="0.2">
      <c r="A6" s="5" t="s">
        <v>8</v>
      </c>
    </row>
    <row r="7" spans="1:6" x14ac:dyDescent="0.2">
      <c r="A7" s="1" t="s">
        <v>9</v>
      </c>
      <c r="C7" s="47">
        <v>54882.255100000002</v>
      </c>
      <c r="D7" s="10" t="s">
        <v>10</v>
      </c>
    </row>
    <row r="8" spans="1:6" x14ac:dyDescent="0.2">
      <c r="A8" s="1" t="s">
        <v>11</v>
      </c>
      <c r="C8" s="47">
        <v>0.22771530000000001</v>
      </c>
      <c r="D8" s="10" t="s">
        <v>10</v>
      </c>
    </row>
    <row r="9" spans="1:6" x14ac:dyDescent="0.2">
      <c r="A9" s="11" t="s">
        <v>12</v>
      </c>
      <c r="B9" s="12">
        <v>94</v>
      </c>
      <c r="C9" s="13" t="str">
        <f>"F"&amp;B9</f>
        <v>F94</v>
      </c>
      <c r="D9" s="14" t="str">
        <f>"G"&amp;B9</f>
        <v>G94</v>
      </c>
    </row>
    <row r="10" spans="1:6" x14ac:dyDescent="0.2">
      <c r="A10"/>
      <c r="B10"/>
      <c r="C10" s="15" t="s">
        <v>13</v>
      </c>
      <c r="D10" s="15" t="s">
        <v>14</v>
      </c>
      <c r="E10"/>
    </row>
    <row r="11" spans="1:6" x14ac:dyDescent="0.2">
      <c r="A11" t="s">
        <v>15</v>
      </c>
      <c r="B11"/>
      <c r="C11" s="16">
        <f ca="1">INTERCEPT(INDIRECT($D$9):G990,INDIRECT($C$9):F990)</f>
        <v>7.9600566713312337E-2</v>
      </c>
      <c r="D11" s="4"/>
      <c r="E11"/>
    </row>
    <row r="12" spans="1:6" x14ac:dyDescent="0.2">
      <c r="A12" t="s">
        <v>16</v>
      </c>
      <c r="B12"/>
      <c r="C12" s="16">
        <f ca="1">SLOPE(INDIRECT($D$9):G990,INDIRECT($C$9):F990)</f>
        <v>-5.5414672310961887E-6</v>
      </c>
      <c r="D12" s="4"/>
      <c r="E12"/>
    </row>
    <row r="13" spans="1:6" x14ac:dyDescent="0.2">
      <c r="A13" t="s">
        <v>17</v>
      </c>
      <c r="B13"/>
      <c r="C13" s="4" t="s">
        <v>18</v>
      </c>
    </row>
    <row r="14" spans="1:6" x14ac:dyDescent="0.2">
      <c r="A14"/>
      <c r="B14"/>
      <c r="C14"/>
    </row>
    <row r="15" spans="1:6" x14ac:dyDescent="0.2">
      <c r="A15" s="17" t="s">
        <v>19</v>
      </c>
      <c r="B15"/>
      <c r="C15" s="18">
        <f ca="1">(C7+C11)+(C8+C12)*INT(MAX(F21:F3531))</f>
        <v>58898.679421567693</v>
      </c>
      <c r="E15" s="19" t="s">
        <v>20</v>
      </c>
      <c r="F15" s="20">
        <v>1</v>
      </c>
    </row>
    <row r="16" spans="1:6" x14ac:dyDescent="0.2">
      <c r="A16" s="17" t="s">
        <v>21</v>
      </c>
      <c r="B16"/>
      <c r="C16" s="18">
        <f ca="1">+C8+C12</f>
        <v>0.22770975853276892</v>
      </c>
      <c r="E16" s="19" t="s">
        <v>22</v>
      </c>
      <c r="F16" s="13">
        <f ca="1">NOW()+15018.5+$C$5/24</f>
        <v>60378.74933796296</v>
      </c>
    </row>
    <row r="17" spans="1:21" x14ac:dyDescent="0.2">
      <c r="A17" s="19" t="s">
        <v>23</v>
      </c>
      <c r="B17"/>
      <c r="C17">
        <f>COUNT(C21:C2189)</f>
        <v>84</v>
      </c>
      <c r="E17" s="19" t="s">
        <v>24</v>
      </c>
      <c r="F17" s="13">
        <f ca="1">ROUND(2*(F16-$C$7)/$C$8,0)/2+F15</f>
        <v>24138.5</v>
      </c>
    </row>
    <row r="18" spans="1:21" x14ac:dyDescent="0.2">
      <c r="A18" s="17" t="s">
        <v>25</v>
      </c>
      <c r="B18"/>
      <c r="C18" s="21">
        <f ca="1">+C15</f>
        <v>58898.679421567693</v>
      </c>
      <c r="D18" s="22">
        <f ca="1">+C16</f>
        <v>0.22770975853276892</v>
      </c>
      <c r="E18" s="19" t="s">
        <v>26</v>
      </c>
      <c r="F18" s="23">
        <f ca="1">ROUND(2*(F16-$C$15)/$C$16,0)/2+F15</f>
        <v>6501</v>
      </c>
    </row>
    <row r="19" spans="1:21" x14ac:dyDescent="0.2">
      <c r="E19" s="19" t="s">
        <v>27</v>
      </c>
      <c r="F19" s="24">
        <f ca="1">+$C$15+$C$16*F18-15018.5-$C$5/24</f>
        <v>45360.916395122556</v>
      </c>
      <c r="S19" s="1">
        <f ca="1">SQRT(SUM(S21:S92))</f>
        <v>54882.334702104105</v>
      </c>
    </row>
    <row r="20" spans="1:21" ht="14.25" x14ac:dyDescent="0.2">
      <c r="A20" s="15" t="s">
        <v>28</v>
      </c>
      <c r="B20" s="15" t="s">
        <v>29</v>
      </c>
      <c r="C20" s="15" t="s">
        <v>30</v>
      </c>
      <c r="D20" s="15" t="s">
        <v>31</v>
      </c>
      <c r="E20" s="15" t="s">
        <v>32</v>
      </c>
      <c r="F20" s="25" t="s">
        <v>33</v>
      </c>
      <c r="G20" s="25" t="s">
        <v>34</v>
      </c>
      <c r="H20" s="26" t="s">
        <v>35</v>
      </c>
      <c r="I20" s="26" t="s">
        <v>36</v>
      </c>
      <c r="J20" s="26" t="s">
        <v>37</v>
      </c>
      <c r="K20" s="26" t="s">
        <v>38</v>
      </c>
      <c r="L20" s="26" t="s">
        <v>39</v>
      </c>
      <c r="M20" s="26" t="s">
        <v>40</v>
      </c>
      <c r="N20" s="26" t="s">
        <v>41</v>
      </c>
      <c r="O20" s="26" t="s">
        <v>42</v>
      </c>
      <c r="P20" s="26" t="s">
        <v>43</v>
      </c>
      <c r="Q20" s="15" t="s">
        <v>44</v>
      </c>
      <c r="S20" s="27" t="s">
        <v>45</v>
      </c>
      <c r="U20" s="28" t="s">
        <v>46</v>
      </c>
    </row>
    <row r="21" spans="1:21" x14ac:dyDescent="0.2">
      <c r="A21" s="29" t="s">
        <v>47</v>
      </c>
      <c r="B21" s="30" t="s">
        <v>48</v>
      </c>
      <c r="C21" s="29">
        <v>54427.63955</v>
      </c>
      <c r="D21" s="29">
        <v>2.002E-2</v>
      </c>
      <c r="E21" s="1">
        <f t="shared" ref="E21:E52" si="0">+(C21-C$7)/C$8</f>
        <v>-1996.4207499452266</v>
      </c>
      <c r="F21" s="31">
        <f t="shared" ref="F21:F52" si="1">ROUND(2*E21,0)/2</f>
        <v>-1996.5</v>
      </c>
      <c r="K21" s="1">
        <f>+U21</f>
        <v>1.8046450000838377E-2</v>
      </c>
      <c r="O21" s="1">
        <f t="shared" ref="O21:O52" ca="1" si="2">+C$11+C$12*$F21</f>
        <v>9.0664106040195883E-2</v>
      </c>
      <c r="Q21" s="46">
        <f t="shared" ref="Q21:Q52" si="3">+C21-15018.5</f>
        <v>39409.13955</v>
      </c>
      <c r="S21" s="1">
        <f ca="1">+(U21-O21)^2</f>
        <v>5.2733239686504358E-3</v>
      </c>
      <c r="U21" s="2">
        <f>+C21-(C$7+F21*C$8)</f>
        <v>1.8046450000838377E-2</v>
      </c>
    </row>
    <row r="22" spans="1:21" x14ac:dyDescent="0.2">
      <c r="A22" s="29" t="s">
        <v>47</v>
      </c>
      <c r="B22" s="30" t="s">
        <v>48</v>
      </c>
      <c r="C22" s="29">
        <v>54436.77003</v>
      </c>
      <c r="D22" s="29">
        <v>2.7490000000000001E-2</v>
      </c>
      <c r="E22" s="1">
        <f t="shared" si="0"/>
        <v>-1956.3247177506405</v>
      </c>
      <c r="F22" s="31">
        <f t="shared" si="1"/>
        <v>-1956.5</v>
      </c>
      <c r="G22" s="2">
        <f>+C22-(C$7+F22*C$8)</f>
        <v>3.9914449997013435E-2</v>
      </c>
      <c r="K22" s="1">
        <f>+G22</f>
        <v>3.9914449997013435E-2</v>
      </c>
      <c r="O22" s="1">
        <f t="shared" ca="1" si="2"/>
        <v>9.0442447350952027E-2</v>
      </c>
      <c r="Q22" s="46">
        <f t="shared" si="3"/>
        <v>39418.27003</v>
      </c>
      <c r="S22" s="1">
        <f ca="1">+(G22-O22)^2</f>
        <v>2.5530785165996253E-3</v>
      </c>
    </row>
    <row r="23" spans="1:21" x14ac:dyDescent="0.2">
      <c r="A23" s="29" t="s">
        <v>47</v>
      </c>
      <c r="B23" s="30" t="s">
        <v>49</v>
      </c>
      <c r="C23" s="29">
        <v>54438.731269999997</v>
      </c>
      <c r="D23" s="29">
        <v>1.5820000000000001E-2</v>
      </c>
      <c r="E23" s="1">
        <f t="shared" si="0"/>
        <v>-1947.7120334031376</v>
      </c>
      <c r="F23" s="31">
        <f t="shared" si="1"/>
        <v>-1947.5</v>
      </c>
      <c r="O23" s="1">
        <f t="shared" ca="1" si="2"/>
        <v>9.0392574145872165E-2</v>
      </c>
      <c r="Q23" s="46">
        <f t="shared" si="3"/>
        <v>39420.231269999997</v>
      </c>
      <c r="S23" s="1">
        <f ca="1">+(U23-O23)^2</f>
        <v>1.9230984204096885E-2</v>
      </c>
      <c r="U23" s="2">
        <f>+C23-(C$7+F23*C$8)</f>
        <v>-4.8283250005624723E-2</v>
      </c>
    </row>
    <row r="24" spans="1:21" x14ac:dyDescent="0.2">
      <c r="A24" s="29" t="s">
        <v>47</v>
      </c>
      <c r="B24" s="30" t="s">
        <v>48</v>
      </c>
      <c r="C24" s="29">
        <v>54439.610549999998</v>
      </c>
      <c r="D24" s="29">
        <v>8.7000000000000001E-4</v>
      </c>
      <c r="E24" s="1">
        <f t="shared" si="0"/>
        <v>-1943.8507206147524</v>
      </c>
      <c r="F24" s="31">
        <f t="shared" si="1"/>
        <v>-1944</v>
      </c>
      <c r="G24" s="2">
        <f t="shared" ref="G24:G34" si="4">+C24-(C$7+F24*C$8)</f>
        <v>3.3993199998803902E-2</v>
      </c>
      <c r="K24" s="1">
        <f t="shared" ref="K24:K34" si="5">+G24</f>
        <v>3.3993199998803902E-2</v>
      </c>
      <c r="O24" s="1">
        <f t="shared" ca="1" si="2"/>
        <v>9.0373179010563326E-2</v>
      </c>
      <c r="Q24" s="46">
        <f t="shared" si="3"/>
        <v>39421.110549999998</v>
      </c>
      <c r="S24" s="1">
        <f t="shared" ref="S24:S34" ca="1" si="6">+(G24-O24)^2</f>
        <v>3.1787020333664331E-3</v>
      </c>
    </row>
    <row r="25" spans="1:21" x14ac:dyDescent="0.2">
      <c r="A25" s="29" t="s">
        <v>47</v>
      </c>
      <c r="B25" s="30" t="s">
        <v>48</v>
      </c>
      <c r="C25" s="29">
        <v>54501.5481</v>
      </c>
      <c r="D25" s="29">
        <v>5.5999999999999995E-4</v>
      </c>
      <c r="E25" s="1">
        <f t="shared" si="0"/>
        <v>-1671.8551630039885</v>
      </c>
      <c r="F25" s="31">
        <f t="shared" si="1"/>
        <v>-1672</v>
      </c>
      <c r="G25" s="2">
        <f t="shared" si="4"/>
        <v>3.2981600001221523E-2</v>
      </c>
      <c r="K25" s="1">
        <f t="shared" si="5"/>
        <v>3.2981600001221523E-2</v>
      </c>
      <c r="O25" s="1">
        <f t="shared" ca="1" si="2"/>
        <v>8.8865899923705166E-2</v>
      </c>
      <c r="Q25" s="46">
        <f t="shared" si="3"/>
        <v>39483.0481</v>
      </c>
      <c r="S25" s="1">
        <f t="shared" ca="1" si="6"/>
        <v>3.1230549778261054E-3</v>
      </c>
    </row>
    <row r="26" spans="1:21" x14ac:dyDescent="0.2">
      <c r="A26" s="29" t="s">
        <v>47</v>
      </c>
      <c r="B26" s="30" t="s">
        <v>49</v>
      </c>
      <c r="C26" s="29">
        <v>54501.66102</v>
      </c>
      <c r="D26" s="29">
        <v>5.5000000000000003E-4</v>
      </c>
      <c r="E26" s="1">
        <f t="shared" si="0"/>
        <v>-1671.3592806456245</v>
      </c>
      <c r="F26" s="31">
        <f t="shared" si="1"/>
        <v>-1671.5</v>
      </c>
      <c r="G26" s="2">
        <f t="shared" si="4"/>
        <v>3.2043949999206234E-2</v>
      </c>
      <c r="K26" s="1">
        <f t="shared" si="5"/>
        <v>3.2043949999206234E-2</v>
      </c>
      <c r="O26" s="1">
        <f t="shared" ca="1" si="2"/>
        <v>8.8863129190089624E-2</v>
      </c>
      <c r="Q26" s="46">
        <f t="shared" si="3"/>
        <v>39483.16102</v>
      </c>
      <c r="S26" s="1">
        <f t="shared" ca="1" si="6"/>
        <v>3.2284191239257162E-3</v>
      </c>
    </row>
    <row r="27" spans="1:21" x14ac:dyDescent="0.2">
      <c r="A27" s="29" t="s">
        <v>47</v>
      </c>
      <c r="B27" s="30" t="s">
        <v>48</v>
      </c>
      <c r="C27" s="29">
        <v>54502.458850000003</v>
      </c>
      <c r="D27" s="29">
        <v>1.4999999999999999E-4</v>
      </c>
      <c r="E27" s="1">
        <f t="shared" si="0"/>
        <v>-1667.8556513330434</v>
      </c>
      <c r="F27" s="31">
        <f t="shared" si="1"/>
        <v>-1668</v>
      </c>
      <c r="G27" s="2">
        <f t="shared" si="4"/>
        <v>3.2870399998500943E-2</v>
      </c>
      <c r="K27" s="1">
        <f t="shared" si="5"/>
        <v>3.2870399998500943E-2</v>
      </c>
      <c r="O27" s="1">
        <f t="shared" ca="1" si="2"/>
        <v>8.8843734054780785E-2</v>
      </c>
      <c r="Q27" s="46">
        <f t="shared" si="3"/>
        <v>39483.958850000003</v>
      </c>
      <c r="S27" s="1">
        <f t="shared" ca="1" si="6"/>
        <v>3.1330141253758967E-3</v>
      </c>
    </row>
    <row r="28" spans="1:21" x14ac:dyDescent="0.2">
      <c r="A28" s="29" t="s">
        <v>47</v>
      </c>
      <c r="B28" s="30" t="s">
        <v>49</v>
      </c>
      <c r="C28" s="29">
        <v>54503.482479999999</v>
      </c>
      <c r="D28" s="29">
        <v>1.72E-3</v>
      </c>
      <c r="E28" s="1">
        <f t="shared" si="0"/>
        <v>-1663.3604329616999</v>
      </c>
      <c r="F28" s="31">
        <f t="shared" si="1"/>
        <v>-1663.5</v>
      </c>
      <c r="G28" s="2">
        <f t="shared" si="4"/>
        <v>3.178154999477556E-2</v>
      </c>
      <c r="K28" s="1">
        <f t="shared" si="5"/>
        <v>3.178154999477556E-2</v>
      </c>
      <c r="O28" s="1">
        <f t="shared" ca="1" si="2"/>
        <v>8.8818797452240847E-2</v>
      </c>
      <c r="Q28" s="46">
        <f t="shared" si="3"/>
        <v>39484.982479999999</v>
      </c>
      <c r="S28" s="1">
        <f t="shared" ca="1" si="6"/>
        <v>3.2532475975241303E-3</v>
      </c>
    </row>
    <row r="29" spans="1:21" x14ac:dyDescent="0.2">
      <c r="A29" s="29" t="s">
        <v>47</v>
      </c>
      <c r="B29" s="30" t="s">
        <v>48</v>
      </c>
      <c r="C29" s="29">
        <v>54504.508410000002</v>
      </c>
      <c r="D29" s="29">
        <v>4.2000000000000002E-4</v>
      </c>
      <c r="E29" s="1">
        <f t="shared" si="0"/>
        <v>-1658.855114258901</v>
      </c>
      <c r="F29" s="31">
        <f t="shared" si="1"/>
        <v>-1659</v>
      </c>
      <c r="G29" s="2">
        <f t="shared" si="4"/>
        <v>3.2992699998430908E-2</v>
      </c>
      <c r="K29" s="1">
        <f t="shared" si="5"/>
        <v>3.2992699998430908E-2</v>
      </c>
      <c r="O29" s="1">
        <f t="shared" ca="1" si="2"/>
        <v>8.8793860849700909E-2</v>
      </c>
      <c r="Q29" s="46">
        <f t="shared" si="3"/>
        <v>39486.008410000002</v>
      </c>
      <c r="S29" s="1">
        <f t="shared" ca="1" si="6"/>
        <v>3.113769552349308E-3</v>
      </c>
    </row>
    <row r="30" spans="1:21" x14ac:dyDescent="0.2">
      <c r="A30" s="29" t="s">
        <v>47</v>
      </c>
      <c r="B30" s="30" t="s">
        <v>49</v>
      </c>
      <c r="C30" s="29">
        <v>54524.432419999997</v>
      </c>
      <c r="D30" s="29">
        <v>1.42E-3</v>
      </c>
      <c r="E30" s="1">
        <f t="shared" si="0"/>
        <v>-1571.3598515339318</v>
      </c>
      <c r="F30" s="31">
        <f t="shared" si="1"/>
        <v>-1571.5</v>
      </c>
      <c r="G30" s="2">
        <f t="shared" si="4"/>
        <v>3.1913949998852331E-2</v>
      </c>
      <c r="K30" s="1">
        <f t="shared" si="5"/>
        <v>3.1913949998852331E-2</v>
      </c>
      <c r="O30" s="1">
        <f t="shared" ca="1" si="2"/>
        <v>8.8308982466979991E-2</v>
      </c>
      <c r="Q30" s="46">
        <f t="shared" si="3"/>
        <v>39505.932419999997</v>
      </c>
      <c r="S30" s="1">
        <f t="shared" ca="1" si="6"/>
        <v>3.1803996870811728E-3</v>
      </c>
    </row>
    <row r="31" spans="1:21" x14ac:dyDescent="0.2">
      <c r="A31" s="29" t="s">
        <v>47</v>
      </c>
      <c r="B31" s="30" t="s">
        <v>48</v>
      </c>
      <c r="C31" s="29"/>
      <c r="D31" s="29">
        <v>1.7000000000000001E-4</v>
      </c>
      <c r="F31" s="31"/>
      <c r="G31" s="2">
        <f t="shared" si="4"/>
        <v>-54882.255100000002</v>
      </c>
      <c r="K31" s="1">
        <f t="shared" si="5"/>
        <v>-54882.255100000002</v>
      </c>
      <c r="O31" s="1">
        <f t="shared" ca="1" si="2"/>
        <v>7.9600566713312337E-2</v>
      </c>
      <c r="Q31" s="46">
        <f t="shared" si="3"/>
        <v>-15018.5</v>
      </c>
      <c r="S31" s="1">
        <f t="shared" ca="1" si="6"/>
        <v>3012070662.1850295</v>
      </c>
    </row>
    <row r="32" spans="1:21" x14ac:dyDescent="0.2">
      <c r="A32" s="29" t="s">
        <v>47</v>
      </c>
      <c r="B32" s="30" t="s">
        <v>49</v>
      </c>
      <c r="C32" s="29">
        <v>54527.5144</v>
      </c>
      <c r="D32" s="29">
        <v>1.7099999999999999E-3</v>
      </c>
      <c r="E32" s="1">
        <f t="shared" si="0"/>
        <v>-1557.8254952565862</v>
      </c>
      <c r="F32" s="31">
        <f t="shared" si="1"/>
        <v>-1558</v>
      </c>
      <c r="G32" s="2">
        <f t="shared" si="4"/>
        <v>3.9737399994919542E-2</v>
      </c>
      <c r="K32" s="1">
        <f t="shared" si="5"/>
        <v>3.9737399994919542E-2</v>
      </c>
      <c r="O32" s="1">
        <f t="shared" ca="1" si="2"/>
        <v>8.8234172659360205E-2</v>
      </c>
      <c r="Q32" s="46">
        <f t="shared" si="3"/>
        <v>39509.0144</v>
      </c>
      <c r="S32" s="1">
        <f t="shared" ca="1" si="6"/>
        <v>2.3519369588664392E-3</v>
      </c>
    </row>
    <row r="33" spans="1:21" x14ac:dyDescent="0.2">
      <c r="A33" s="29" t="s">
        <v>47</v>
      </c>
      <c r="B33" s="30" t="s">
        <v>48</v>
      </c>
      <c r="C33" s="29">
        <v>54530.46776</v>
      </c>
      <c r="D33" s="29">
        <v>1.0000000000000001E-5</v>
      </c>
      <c r="E33" s="1">
        <f t="shared" si="0"/>
        <v>-1544.8559670782006</v>
      </c>
      <c r="F33" s="31">
        <f t="shared" si="1"/>
        <v>-1545</v>
      </c>
      <c r="G33" s="2">
        <f t="shared" si="4"/>
        <v>3.2798499996715691E-2</v>
      </c>
      <c r="K33" s="1">
        <f t="shared" si="5"/>
        <v>3.2798499996715691E-2</v>
      </c>
      <c r="O33" s="1">
        <f t="shared" ca="1" si="2"/>
        <v>8.8162133585355948E-2</v>
      </c>
      <c r="Q33" s="46">
        <f t="shared" si="3"/>
        <v>39511.96776</v>
      </c>
      <c r="S33" s="1">
        <f t="shared" ca="1" si="6"/>
        <v>3.0651319241372156E-3</v>
      </c>
    </row>
    <row r="34" spans="1:21" x14ac:dyDescent="0.2">
      <c r="A34" s="29" t="s">
        <v>47</v>
      </c>
      <c r="B34" s="30" t="s">
        <v>49</v>
      </c>
      <c r="C34" s="29">
        <v>54530.577599999997</v>
      </c>
      <c r="D34" s="29">
        <v>9.0000000000000006E-5</v>
      </c>
      <c r="E34" s="1">
        <f t="shared" si="0"/>
        <v>-1544.3736103810556</v>
      </c>
      <c r="F34" s="31">
        <f t="shared" si="1"/>
        <v>-1544.5</v>
      </c>
      <c r="G34" s="2">
        <f t="shared" si="4"/>
        <v>2.8780849992472213E-2</v>
      </c>
      <c r="K34" s="1">
        <f t="shared" si="5"/>
        <v>2.8780849992472213E-2</v>
      </c>
      <c r="O34" s="1">
        <f t="shared" ca="1" si="2"/>
        <v>8.8159362851740405E-2</v>
      </c>
      <c r="Q34" s="46">
        <f t="shared" si="3"/>
        <v>39512.077599999997</v>
      </c>
      <c r="S34" s="1">
        <f t="shared" ca="1" si="6"/>
        <v>3.5258077893782782E-3</v>
      </c>
    </row>
    <row r="35" spans="1:21" x14ac:dyDescent="0.2">
      <c r="A35" s="29" t="s">
        <v>47</v>
      </c>
      <c r="B35" s="30" t="s">
        <v>48</v>
      </c>
      <c r="C35" s="29">
        <v>54533.388379999997</v>
      </c>
      <c r="D35" s="29">
        <v>8.7000000000000001E-4</v>
      </c>
      <c r="E35" s="1">
        <f t="shared" si="0"/>
        <v>-1532.0302149219021</v>
      </c>
      <c r="F35" s="31">
        <f t="shared" si="1"/>
        <v>-1532</v>
      </c>
      <c r="O35" s="1">
        <f t="shared" ca="1" si="2"/>
        <v>8.8090094511351691E-2</v>
      </c>
      <c r="Q35" s="46">
        <f t="shared" si="3"/>
        <v>39514.888379999997</v>
      </c>
      <c r="S35" s="1">
        <f ca="1">+(U35-O35)^2</f>
        <v>9.0193948284648714E-3</v>
      </c>
      <c r="U35" s="2">
        <f>+C35-(C$7+F35*C$8)</f>
        <v>-6.8804000038653612E-3</v>
      </c>
    </row>
    <row r="36" spans="1:21" x14ac:dyDescent="0.2">
      <c r="A36" s="29" t="s">
        <v>47</v>
      </c>
      <c r="B36" s="30" t="s">
        <v>49</v>
      </c>
      <c r="C36" s="29">
        <v>54534.45291</v>
      </c>
      <c r="D36" s="29">
        <v>8.7000000000000001E-4</v>
      </c>
      <c r="E36" s="1">
        <f t="shared" si="0"/>
        <v>-1527.355386309142</v>
      </c>
      <c r="F36" s="31">
        <f t="shared" si="1"/>
        <v>-1527.5</v>
      </c>
      <c r="G36" s="2">
        <f>+C36-(C$7+F36*C$8)</f>
        <v>3.2930749999650288E-2</v>
      </c>
      <c r="K36" s="1">
        <f>+G36</f>
        <v>3.2930749999650288E-2</v>
      </c>
      <c r="O36" s="1">
        <f t="shared" ca="1" si="2"/>
        <v>8.8065157908811767E-2</v>
      </c>
      <c r="Q36" s="46">
        <f t="shared" si="3"/>
        <v>39515.95291</v>
      </c>
      <c r="S36" s="1">
        <f ca="1">+(G36-O36)^2</f>
        <v>3.0398029354938077E-3</v>
      </c>
    </row>
    <row r="37" spans="1:21" x14ac:dyDescent="0.2">
      <c r="A37" s="29" t="s">
        <v>47</v>
      </c>
      <c r="B37" s="30" t="s">
        <v>49</v>
      </c>
      <c r="C37" s="29">
        <v>54535.35024</v>
      </c>
      <c r="D37" s="29">
        <v>3.4000000000000002E-4</v>
      </c>
      <c r="E37" s="1">
        <f t="shared" si="0"/>
        <v>-1523.4148078763367</v>
      </c>
      <c r="F37" s="31">
        <f t="shared" si="1"/>
        <v>-1523.5</v>
      </c>
      <c r="O37" s="1">
        <f t="shared" ca="1" si="2"/>
        <v>8.8042992039887386E-2</v>
      </c>
      <c r="Q37" s="46">
        <f t="shared" si="3"/>
        <v>39516.85024</v>
      </c>
      <c r="S37" s="1">
        <f ca="1">+(U37-O37)^2</f>
        <v>4.7119221349113073E-3</v>
      </c>
      <c r="U37" s="2">
        <f>+C37-(C$7+F37*C$8)</f>
        <v>1.9399550001253374E-2</v>
      </c>
    </row>
    <row r="38" spans="1:21" x14ac:dyDescent="0.2">
      <c r="A38" s="29" t="s">
        <v>47</v>
      </c>
      <c r="B38" s="30" t="s">
        <v>49</v>
      </c>
      <c r="C38" s="29">
        <v>54536.502249999998</v>
      </c>
      <c r="D38" s="29">
        <v>4.4000000000000002E-4</v>
      </c>
      <c r="E38" s="1">
        <f t="shared" si="0"/>
        <v>-1518.3558153536649</v>
      </c>
      <c r="F38" s="31">
        <f t="shared" si="1"/>
        <v>-1518.5</v>
      </c>
      <c r="G38" s="2">
        <f t="shared" ref="G38:G53" si="7">+C38-(C$7+F38*C$8)</f>
        <v>3.2833049997861963E-2</v>
      </c>
      <c r="K38" s="1">
        <f t="shared" ref="K38:K53" si="8">+G38</f>
        <v>3.2833049997861963E-2</v>
      </c>
      <c r="O38" s="1">
        <f t="shared" ca="1" si="2"/>
        <v>8.8015284703731905E-2</v>
      </c>
      <c r="Q38" s="46">
        <f t="shared" si="3"/>
        <v>39518.002249999998</v>
      </c>
      <c r="S38" s="1">
        <f t="shared" ref="S38:S53" ca="1" si="9">+(G38-O38)^2</f>
        <v>3.0450790271337172E-3</v>
      </c>
    </row>
    <row r="39" spans="1:21" x14ac:dyDescent="0.2">
      <c r="A39" s="29" t="s">
        <v>47</v>
      </c>
      <c r="B39" s="30" t="s">
        <v>49</v>
      </c>
      <c r="C39" s="29">
        <v>54539.462290000003</v>
      </c>
      <c r="D39" s="29">
        <v>6.4000000000000005E-4</v>
      </c>
      <c r="E39" s="1">
        <f t="shared" si="0"/>
        <v>-1505.3569522996434</v>
      </c>
      <c r="F39" s="31">
        <f t="shared" si="1"/>
        <v>-1505.5</v>
      </c>
      <c r="G39" s="2">
        <f t="shared" si="7"/>
        <v>3.2574149998254143E-2</v>
      </c>
      <c r="K39" s="1">
        <f t="shared" si="8"/>
        <v>3.2574149998254143E-2</v>
      </c>
      <c r="O39" s="1">
        <f t="shared" ca="1" si="2"/>
        <v>8.7943245629727648E-2</v>
      </c>
      <c r="Q39" s="46">
        <f t="shared" si="3"/>
        <v>39520.962290000003</v>
      </c>
      <c r="S39" s="1">
        <f t="shared" ca="1" si="9"/>
        <v>3.0657367510472586E-3</v>
      </c>
    </row>
    <row r="40" spans="1:21" x14ac:dyDescent="0.2">
      <c r="A40" s="29" t="s">
        <v>47</v>
      </c>
      <c r="B40" s="30" t="s">
        <v>48</v>
      </c>
      <c r="C40" s="29">
        <v>54539.576000000001</v>
      </c>
      <c r="D40" s="29">
        <v>1.8000000000000001E-4</v>
      </c>
      <c r="E40" s="1">
        <f t="shared" si="0"/>
        <v>-1504.8576006970159</v>
      </c>
      <c r="F40" s="31">
        <f t="shared" si="1"/>
        <v>-1505</v>
      </c>
      <c r="G40" s="2">
        <f t="shared" si="7"/>
        <v>3.2426500001747627E-2</v>
      </c>
      <c r="K40" s="1">
        <f t="shared" si="8"/>
        <v>3.2426500001747627E-2</v>
      </c>
      <c r="O40" s="1">
        <f t="shared" ca="1" si="2"/>
        <v>8.7940474896112106E-2</v>
      </c>
      <c r="Q40" s="46">
        <f t="shared" si="3"/>
        <v>39521.076000000001</v>
      </c>
      <c r="S40" s="1">
        <f t="shared" ca="1" si="9"/>
        <v>3.0818014085721296E-3</v>
      </c>
    </row>
    <row r="41" spans="1:21" x14ac:dyDescent="0.2">
      <c r="A41" s="29" t="s">
        <v>47</v>
      </c>
      <c r="B41" s="30" t="s">
        <v>49</v>
      </c>
      <c r="C41" s="29">
        <v>54540.372969999997</v>
      </c>
      <c r="D41" s="29">
        <v>5.6999999999999998E-4</v>
      </c>
      <c r="E41" s="1">
        <f t="shared" si="0"/>
        <v>-1501.3577480301296</v>
      </c>
      <c r="F41" s="31">
        <f t="shared" si="1"/>
        <v>-1501.5</v>
      </c>
      <c r="G41" s="2">
        <f t="shared" si="7"/>
        <v>3.2392949993663933E-2</v>
      </c>
      <c r="K41" s="1">
        <f t="shared" si="8"/>
        <v>3.2392949993663933E-2</v>
      </c>
      <c r="O41" s="1">
        <f t="shared" ca="1" si="2"/>
        <v>8.7921079760803267E-2</v>
      </c>
      <c r="Q41" s="46">
        <f t="shared" si="3"/>
        <v>39521.872969999997</v>
      </c>
      <c r="S41" s="1">
        <f t="shared" ca="1" si="9"/>
        <v>3.0833731954362652E-3</v>
      </c>
    </row>
    <row r="42" spans="1:21" x14ac:dyDescent="0.2">
      <c r="A42" s="29" t="s">
        <v>47</v>
      </c>
      <c r="B42" s="30" t="s">
        <v>49</v>
      </c>
      <c r="C42" s="29">
        <v>54544.482759999999</v>
      </c>
      <c r="D42" s="29">
        <v>6.6E-4</v>
      </c>
      <c r="E42" s="1">
        <f t="shared" si="0"/>
        <v>-1483.3098171269262</v>
      </c>
      <c r="F42" s="31">
        <f t="shared" si="1"/>
        <v>-1483.5</v>
      </c>
      <c r="G42" s="2">
        <f t="shared" si="7"/>
        <v>4.3307549996825401E-2</v>
      </c>
      <c r="K42" s="1">
        <f t="shared" si="8"/>
        <v>4.3307549996825401E-2</v>
      </c>
      <c r="O42" s="1">
        <f t="shared" ca="1" si="2"/>
        <v>8.782133335064353E-2</v>
      </c>
      <c r="Q42" s="46">
        <f t="shared" si="3"/>
        <v>39525.982759999999</v>
      </c>
      <c r="S42" s="1">
        <f t="shared" ca="1" si="9"/>
        <v>1.9814769084706562E-3</v>
      </c>
    </row>
    <row r="43" spans="1:21" x14ac:dyDescent="0.2">
      <c r="A43" s="29" t="s">
        <v>47</v>
      </c>
      <c r="B43" s="30" t="s">
        <v>48</v>
      </c>
      <c r="C43" s="29">
        <v>54544.583359999997</v>
      </c>
      <c r="D43" s="29">
        <v>2.9999999999999997E-4</v>
      </c>
      <c r="E43" s="1">
        <f t="shared" si="0"/>
        <v>-1482.8680374134071</v>
      </c>
      <c r="F43" s="31">
        <f t="shared" si="1"/>
        <v>-1483</v>
      </c>
      <c r="G43" s="2">
        <f t="shared" si="7"/>
        <v>3.0049899993173312E-2</v>
      </c>
      <c r="K43" s="1">
        <f t="shared" si="8"/>
        <v>3.0049899993173312E-2</v>
      </c>
      <c r="O43" s="1">
        <f t="shared" ca="1" si="2"/>
        <v>8.7818562617027987E-2</v>
      </c>
      <c r="Q43" s="46">
        <f t="shared" si="3"/>
        <v>39526.083359999997</v>
      </c>
      <c r="S43" s="1">
        <f t="shared" ca="1" si="9"/>
        <v>3.3372183813487441E-3</v>
      </c>
    </row>
    <row r="44" spans="1:21" x14ac:dyDescent="0.2">
      <c r="A44" s="29" t="s">
        <v>47</v>
      </c>
      <c r="B44" s="30" t="s">
        <v>48</v>
      </c>
      <c r="C44" s="29">
        <v>54545.495940000001</v>
      </c>
      <c r="D44" s="29">
        <v>1.1E-4</v>
      </c>
      <c r="E44" s="1">
        <f t="shared" si="0"/>
        <v>-1478.8604893918039</v>
      </c>
      <c r="F44" s="31">
        <f t="shared" si="1"/>
        <v>-1479</v>
      </c>
      <c r="G44" s="2">
        <f t="shared" si="7"/>
        <v>3.1768699998792727E-2</v>
      </c>
      <c r="K44" s="1">
        <f t="shared" si="8"/>
        <v>3.1768699998792727E-2</v>
      </c>
      <c r="O44" s="1">
        <f t="shared" ca="1" si="2"/>
        <v>8.7796396748103606E-2</v>
      </c>
      <c r="Q44" s="46">
        <f t="shared" si="3"/>
        <v>39526.995940000001</v>
      </c>
      <c r="S44" s="1">
        <f t="shared" ca="1" si="9"/>
        <v>3.1391028030327409E-3</v>
      </c>
    </row>
    <row r="45" spans="1:21" x14ac:dyDescent="0.2">
      <c r="A45" s="29" t="s">
        <v>47</v>
      </c>
      <c r="B45" s="30" t="s">
        <v>49</v>
      </c>
      <c r="C45" s="29">
        <v>54547.431810000002</v>
      </c>
      <c r="D45" s="29">
        <v>1.5499999999999999E-3</v>
      </c>
      <c r="E45" s="1">
        <f t="shared" si="0"/>
        <v>-1470.3592160913222</v>
      </c>
      <c r="F45" s="31">
        <f t="shared" si="1"/>
        <v>-1470.5</v>
      </c>
      <c r="G45" s="2">
        <f t="shared" si="7"/>
        <v>3.2058650001999922E-2</v>
      </c>
      <c r="K45" s="1">
        <f t="shared" si="8"/>
        <v>3.2058650001999922E-2</v>
      </c>
      <c r="O45" s="1">
        <f t="shared" ca="1" si="2"/>
        <v>8.7749294276639286E-2</v>
      </c>
      <c r="Q45" s="46">
        <f t="shared" si="3"/>
        <v>39528.931810000002</v>
      </c>
      <c r="S45" s="1">
        <f t="shared" ca="1" si="9"/>
        <v>3.1014478597244221E-3</v>
      </c>
    </row>
    <row r="46" spans="1:21" x14ac:dyDescent="0.2">
      <c r="A46" s="29" t="s">
        <v>47</v>
      </c>
      <c r="B46" s="30" t="s">
        <v>49</v>
      </c>
      <c r="C46" s="29">
        <v>54553.350319999998</v>
      </c>
      <c r="D46" s="29">
        <v>3.4000000000000002E-4</v>
      </c>
      <c r="E46" s="1">
        <f t="shared" si="0"/>
        <v>-1444.368384557403</v>
      </c>
      <c r="F46" s="31">
        <f t="shared" si="1"/>
        <v>-1444.5</v>
      </c>
      <c r="G46" s="2">
        <f t="shared" si="7"/>
        <v>2.9970849995152093E-2</v>
      </c>
      <c r="K46" s="1">
        <f t="shared" si="8"/>
        <v>2.9970849995152093E-2</v>
      </c>
      <c r="O46" s="1">
        <f t="shared" ca="1" si="2"/>
        <v>8.7605216128630786E-2</v>
      </c>
      <c r="Q46" s="46">
        <f t="shared" si="3"/>
        <v>39534.850319999998</v>
      </c>
      <c r="S46" s="1">
        <f t="shared" ca="1" si="9"/>
        <v>3.3217201596078758E-3</v>
      </c>
    </row>
    <row r="47" spans="1:21" x14ac:dyDescent="0.2">
      <c r="A47" s="29" t="s">
        <v>47</v>
      </c>
      <c r="B47" s="30" t="s">
        <v>48</v>
      </c>
      <c r="C47" s="29">
        <v>54553.46761</v>
      </c>
      <c r="D47" s="29">
        <v>1.4999999999999999E-4</v>
      </c>
      <c r="E47" s="1">
        <f t="shared" si="0"/>
        <v>-1443.8533115693256</v>
      </c>
      <c r="F47" s="31">
        <f t="shared" si="1"/>
        <v>-1444</v>
      </c>
      <c r="G47" s="2">
        <f t="shared" si="7"/>
        <v>3.3403199995518662E-2</v>
      </c>
      <c r="K47" s="1">
        <f t="shared" si="8"/>
        <v>3.3403199995518662E-2</v>
      </c>
      <c r="O47" s="1">
        <f t="shared" ca="1" si="2"/>
        <v>8.760244539501523E-2</v>
      </c>
      <c r="Q47" s="46">
        <f t="shared" si="3"/>
        <v>39534.96761</v>
      </c>
      <c r="S47" s="1">
        <f t="shared" ca="1" si="9"/>
        <v>2.93755820187485E-3</v>
      </c>
    </row>
    <row r="48" spans="1:21" x14ac:dyDescent="0.2">
      <c r="A48" s="29" t="s">
        <v>47</v>
      </c>
      <c r="B48" s="30" t="s">
        <v>49</v>
      </c>
      <c r="C48" s="29">
        <v>54555.40135</v>
      </c>
      <c r="D48" s="29">
        <v>2.5999999999999998E-4</v>
      </c>
      <c r="E48" s="1">
        <f t="shared" si="0"/>
        <v>-1435.3613920540342</v>
      </c>
      <c r="F48" s="31">
        <f t="shared" si="1"/>
        <v>-1435.5</v>
      </c>
      <c r="G48" s="2">
        <f t="shared" si="7"/>
        <v>3.1563149997964501E-2</v>
      </c>
      <c r="K48" s="1">
        <f t="shared" si="8"/>
        <v>3.1563149997964501E-2</v>
      </c>
      <c r="O48" s="1">
        <f t="shared" ca="1" si="2"/>
        <v>8.7555342923550911E-2</v>
      </c>
      <c r="Q48" s="46">
        <f t="shared" si="3"/>
        <v>39536.90135</v>
      </c>
      <c r="S48" s="1">
        <f t="shared" ca="1" si="9"/>
        <v>3.1351256686160886E-3</v>
      </c>
    </row>
    <row r="49" spans="1:21" x14ac:dyDescent="0.2">
      <c r="A49" s="29" t="s">
        <v>47</v>
      </c>
      <c r="B49" s="30" t="s">
        <v>48</v>
      </c>
      <c r="C49" s="29">
        <v>54555.518100000001</v>
      </c>
      <c r="D49" s="29">
        <v>5.1000000000000004E-4</v>
      </c>
      <c r="E49" s="1">
        <f t="shared" si="0"/>
        <v>-1434.8486904481208</v>
      </c>
      <c r="F49" s="31">
        <f t="shared" si="1"/>
        <v>-1435</v>
      </c>
      <c r="G49" s="2">
        <f t="shared" si="7"/>
        <v>3.4455499997420702E-2</v>
      </c>
      <c r="K49" s="1">
        <f t="shared" si="8"/>
        <v>3.4455499997420702E-2</v>
      </c>
      <c r="O49" s="1">
        <f t="shared" ca="1" si="2"/>
        <v>8.7552572189935368E-2</v>
      </c>
      <c r="Q49" s="46">
        <f t="shared" si="3"/>
        <v>39537.018100000001</v>
      </c>
      <c r="S49" s="1">
        <f t="shared" ca="1" si="9"/>
        <v>2.8192990754171143E-3</v>
      </c>
    </row>
    <row r="50" spans="1:21" x14ac:dyDescent="0.2">
      <c r="A50" s="29" t="s">
        <v>47</v>
      </c>
      <c r="B50" s="30" t="s">
        <v>48</v>
      </c>
      <c r="C50" s="29">
        <v>54556.427580000003</v>
      </c>
      <c r="D50" s="29">
        <v>1E-4</v>
      </c>
      <c r="E50" s="1">
        <f t="shared" si="0"/>
        <v>-1430.8547559167034</v>
      </c>
      <c r="F50" s="31">
        <f t="shared" si="1"/>
        <v>-1431</v>
      </c>
      <c r="G50" s="2">
        <f t="shared" si="7"/>
        <v>3.307430000131717E-2</v>
      </c>
      <c r="K50" s="1">
        <f t="shared" si="8"/>
        <v>3.307430000131717E-2</v>
      </c>
      <c r="O50" s="1">
        <f t="shared" ca="1" si="2"/>
        <v>8.7530406321010987E-2</v>
      </c>
      <c r="Q50" s="46">
        <f t="shared" si="3"/>
        <v>39537.927580000003</v>
      </c>
      <c r="S50" s="1">
        <f t="shared" ca="1" si="9"/>
        <v>2.9654675155017969E-3</v>
      </c>
    </row>
    <row r="51" spans="1:21" x14ac:dyDescent="0.2">
      <c r="A51" s="29" t="s">
        <v>47</v>
      </c>
      <c r="B51" s="30" t="s">
        <v>48</v>
      </c>
      <c r="C51" s="29">
        <v>54558.477200000001</v>
      </c>
      <c r="D51" s="29">
        <v>6.9999999999999994E-5</v>
      </c>
      <c r="E51" s="1">
        <f t="shared" si="0"/>
        <v>-1421.8539553556609</v>
      </c>
      <c r="F51" s="31">
        <f t="shared" si="1"/>
        <v>-1422</v>
      </c>
      <c r="G51" s="2">
        <f t="shared" si="7"/>
        <v>3.3256599999731407E-2</v>
      </c>
      <c r="K51" s="1">
        <f t="shared" si="8"/>
        <v>3.3256599999731407E-2</v>
      </c>
      <c r="O51" s="1">
        <f t="shared" ca="1" si="2"/>
        <v>8.7480533115931125E-2</v>
      </c>
      <c r="Q51" s="46">
        <f t="shared" si="3"/>
        <v>39539.977200000001</v>
      </c>
      <c r="S51" s="1">
        <f t="shared" ca="1" si="9"/>
        <v>2.9402349225901006E-3</v>
      </c>
    </row>
    <row r="52" spans="1:21" x14ac:dyDescent="0.2">
      <c r="A52" s="29" t="s">
        <v>47</v>
      </c>
      <c r="B52" s="30" t="s">
        <v>48</v>
      </c>
      <c r="C52" s="29">
        <v>56241.51283</v>
      </c>
      <c r="D52" s="29">
        <v>8.8000000000000003E-4</v>
      </c>
      <c r="E52" s="1">
        <f t="shared" si="0"/>
        <v>5969.1102442391775</v>
      </c>
      <c r="F52" s="31">
        <f t="shared" si="1"/>
        <v>5969</v>
      </c>
      <c r="G52" s="2">
        <f t="shared" si="7"/>
        <v>2.5104299995291512E-2</v>
      </c>
      <c r="K52" s="1">
        <f t="shared" si="8"/>
        <v>2.5104299995291512E-2</v>
      </c>
      <c r="O52" s="1">
        <f t="shared" ca="1" si="2"/>
        <v>4.6523548810899186E-2</v>
      </c>
      <c r="Q52" s="46">
        <f t="shared" si="3"/>
        <v>41223.01283</v>
      </c>
      <c r="S52" s="1">
        <f t="shared" ca="1" si="9"/>
        <v>4.5878421982491072E-4</v>
      </c>
    </row>
    <row r="53" spans="1:21" x14ac:dyDescent="0.2">
      <c r="A53" s="29" t="s">
        <v>47</v>
      </c>
      <c r="B53" s="30" t="s">
        <v>49</v>
      </c>
      <c r="C53" s="29">
        <v>56241.629480000003</v>
      </c>
      <c r="D53" s="29">
        <v>1.0399999999999999E-3</v>
      </c>
      <c r="E53" s="1">
        <f t="shared" ref="E53:E84" si="10">+(C53-C$7)/C$8</f>
        <v>5969.622506700257</v>
      </c>
      <c r="F53" s="31">
        <f t="shared" ref="F53:F84" si="11">ROUND(2*E53,0)/2</f>
        <v>5969.5</v>
      </c>
      <c r="G53" s="2">
        <f t="shared" si="7"/>
        <v>2.7896650004549883E-2</v>
      </c>
      <c r="K53" s="1">
        <f t="shared" si="8"/>
        <v>2.7896650004549883E-2</v>
      </c>
      <c r="O53" s="1">
        <f t="shared" ref="O53:O84" ca="1" si="12">+C$11+C$12*$F53</f>
        <v>4.6520778077283637E-2</v>
      </c>
      <c r="Q53" s="46">
        <f t="shared" ref="Q53:Q84" si="13">+C53-15018.5</f>
        <v>41223.129480000003</v>
      </c>
      <c r="S53" s="1">
        <f t="shared" ca="1" si="9"/>
        <v>3.4685814646958946E-4</v>
      </c>
    </row>
    <row r="54" spans="1:21" x14ac:dyDescent="0.2">
      <c r="A54" s="29" t="s">
        <v>47</v>
      </c>
      <c r="B54" s="30" t="s">
        <v>49</v>
      </c>
      <c r="C54" s="29">
        <v>56245.606180000002</v>
      </c>
      <c r="D54" s="29">
        <v>6.3000000000000003E-4</v>
      </c>
      <c r="E54" s="1">
        <f t="shared" si="10"/>
        <v>5987.0859797299536</v>
      </c>
      <c r="F54" s="31">
        <f t="shared" si="11"/>
        <v>5987</v>
      </c>
      <c r="O54" s="1">
        <f t="shared" ca="1" si="12"/>
        <v>4.6423802400739456E-2</v>
      </c>
      <c r="Q54" s="46">
        <f t="shared" si="13"/>
        <v>41227.106180000002</v>
      </c>
      <c r="S54" s="1">
        <f ca="1">+(U54-O54)^2</f>
        <v>7.2064878495715966E-4</v>
      </c>
      <c r="U54" s="2">
        <f>+C54-(C$7+F54*C$8)</f>
        <v>1.9578899999032728E-2</v>
      </c>
    </row>
    <row r="55" spans="1:21" x14ac:dyDescent="0.2">
      <c r="A55" s="29" t="s">
        <v>47</v>
      </c>
      <c r="B55" s="30" t="s">
        <v>48</v>
      </c>
      <c r="C55" s="29">
        <v>56282.502159999996</v>
      </c>
      <c r="D55" s="29">
        <v>2.7E-4</v>
      </c>
      <c r="E55" s="1">
        <f t="shared" si="10"/>
        <v>6149.1127737134666</v>
      </c>
      <c r="F55" s="31">
        <f t="shared" si="11"/>
        <v>6149</v>
      </c>
      <c r="G55" s="2">
        <f>+C55-(C$7+F55*C$8)</f>
        <v>2.5680299993837252E-2</v>
      </c>
      <c r="K55" s="1">
        <f>+G55</f>
        <v>2.5680299993837252E-2</v>
      </c>
      <c r="O55" s="1">
        <f t="shared" ca="1" si="12"/>
        <v>4.5526084709301876E-2</v>
      </c>
      <c r="Q55" s="46">
        <f t="shared" si="13"/>
        <v>41264.002159999996</v>
      </c>
      <c r="S55" s="1">
        <f ca="1">+(G55-O55)^2</f>
        <v>3.9385517097256925E-4</v>
      </c>
    </row>
    <row r="56" spans="1:21" x14ac:dyDescent="0.2">
      <c r="A56" s="29" t="s">
        <v>47</v>
      </c>
      <c r="B56" s="30" t="s">
        <v>48</v>
      </c>
      <c r="C56" s="29">
        <v>56292.521560000001</v>
      </c>
      <c r="D56" s="29">
        <v>1.9000000000000001E-4</v>
      </c>
      <c r="E56" s="1">
        <f t="shared" si="10"/>
        <v>6193.112452259461</v>
      </c>
      <c r="F56" s="31">
        <f t="shared" si="11"/>
        <v>6193</v>
      </c>
      <c r="G56" s="2">
        <f>+C56-(C$7+F56*C$8)</f>
        <v>2.5607099996705074E-2</v>
      </c>
      <c r="K56" s="1">
        <f>+G56</f>
        <v>2.5607099996705074E-2</v>
      </c>
      <c r="O56" s="1">
        <f t="shared" ca="1" si="12"/>
        <v>4.5282260151133638E-2</v>
      </c>
      <c r="Q56" s="46">
        <f t="shared" si="13"/>
        <v>41274.021560000001</v>
      </c>
      <c r="S56" s="1">
        <f ca="1">+(G56-O56)^2</f>
        <v>3.8711192710241344E-4</v>
      </c>
    </row>
    <row r="57" spans="1:21" x14ac:dyDescent="0.2">
      <c r="A57" s="29" t="s">
        <v>47</v>
      </c>
      <c r="B57" s="30" t="s">
        <v>49</v>
      </c>
      <c r="C57" s="29">
        <v>56292.606440000003</v>
      </c>
      <c r="D57" s="29">
        <v>1.0200000000000001E-3</v>
      </c>
      <c r="E57" s="1">
        <f t="shared" si="10"/>
        <v>6193.4851984034494</v>
      </c>
      <c r="F57" s="31">
        <f t="shared" si="11"/>
        <v>6193.5</v>
      </c>
      <c r="O57" s="1">
        <f t="shared" ca="1" si="12"/>
        <v>4.5279489417518096E-2</v>
      </c>
      <c r="Q57" s="46">
        <f t="shared" si="13"/>
        <v>41274.106440000003</v>
      </c>
      <c r="S57" s="1">
        <f ca="1">+(U57-O57)^2</f>
        <v>2.3668263348835599E-3</v>
      </c>
      <c r="U57" s="1">
        <f>+C57-(C$7+F57*C$8)</f>
        <v>-3.3705499954521656E-3</v>
      </c>
    </row>
    <row r="58" spans="1:21" x14ac:dyDescent="0.2">
      <c r="A58" s="29" t="s">
        <v>47</v>
      </c>
      <c r="B58" s="30" t="s">
        <v>48</v>
      </c>
      <c r="C58" s="29">
        <v>56354.460209999997</v>
      </c>
      <c r="D58" s="29">
        <v>1.3999999999999999E-4</v>
      </c>
      <c r="E58" s="1">
        <f t="shared" si="10"/>
        <v>6465.1128404634874</v>
      </c>
      <c r="F58" s="31">
        <f t="shared" si="11"/>
        <v>6465</v>
      </c>
      <c r="G58" s="2">
        <f>+C58-(C$7+F58*C$8)</f>
        <v>2.569549999316223E-2</v>
      </c>
      <c r="K58" s="1">
        <f>+G58</f>
        <v>2.569549999316223E-2</v>
      </c>
      <c r="O58" s="1">
        <f t="shared" ca="1" si="12"/>
        <v>4.3774981064275478E-2</v>
      </c>
      <c r="Q58" s="46">
        <f t="shared" si="13"/>
        <v>41335.960209999997</v>
      </c>
      <c r="S58" s="1">
        <f ca="1">+(G58-O58)^2</f>
        <v>3.2686763580074224E-4</v>
      </c>
    </row>
    <row r="59" spans="1:21" x14ac:dyDescent="0.2">
      <c r="A59" s="29" t="s">
        <v>47</v>
      </c>
      <c r="B59" s="30" t="s">
        <v>48</v>
      </c>
      <c r="C59" s="29">
        <v>56354.617489999997</v>
      </c>
      <c r="D59" s="29">
        <v>1.9000000000000001E-4</v>
      </c>
      <c r="E59" s="1">
        <f t="shared" si="10"/>
        <v>6465.8035274748545</v>
      </c>
      <c r="F59" s="31">
        <f t="shared" si="11"/>
        <v>6466</v>
      </c>
      <c r="O59" s="1">
        <f t="shared" ca="1" si="12"/>
        <v>4.3769439597044379E-2</v>
      </c>
      <c r="Q59" s="46">
        <f t="shared" si="13"/>
        <v>41336.117489999997</v>
      </c>
      <c r="S59" s="1">
        <f ca="1">+(U59-O59)^2</f>
        <v>7.8338854946309964E-3</v>
      </c>
      <c r="U59" s="1">
        <f>+C59-(C$7+F59*C$8)</f>
        <v>-4.4739800003299024E-2</v>
      </c>
    </row>
    <row r="60" spans="1:21" x14ac:dyDescent="0.2">
      <c r="A60" s="29" t="s">
        <v>47</v>
      </c>
      <c r="B60" s="30" t="s">
        <v>48</v>
      </c>
      <c r="C60" s="29">
        <v>56355.371050000002</v>
      </c>
      <c r="D60" s="29">
        <v>1.9000000000000001E-4</v>
      </c>
      <c r="E60" s="1">
        <f t="shared" si="10"/>
        <v>6469.1127473647985</v>
      </c>
      <c r="F60" s="31">
        <f t="shared" si="11"/>
        <v>6469</v>
      </c>
      <c r="G60" s="2">
        <f>+C60-(C$7+F60*C$8)</f>
        <v>2.5674299999081995E-2</v>
      </c>
      <c r="K60" s="1">
        <f>+G60</f>
        <v>2.5674299999081995E-2</v>
      </c>
      <c r="O60" s="1">
        <f t="shared" ca="1" si="12"/>
        <v>4.375281519535109E-2</v>
      </c>
      <c r="Q60" s="46">
        <f t="shared" si="13"/>
        <v>41336.871050000002</v>
      </c>
      <c r="S60" s="1">
        <f ca="1">+(G60-O60)^2</f>
        <v>3.2683271170173259E-4</v>
      </c>
    </row>
    <row r="61" spans="1:21" x14ac:dyDescent="0.2">
      <c r="A61" s="29" t="s">
        <v>47</v>
      </c>
      <c r="B61" s="30" t="s">
        <v>49</v>
      </c>
      <c r="C61" s="29">
        <v>56356.575579999997</v>
      </c>
      <c r="D61" s="29">
        <v>5.9999999999999995E-4</v>
      </c>
      <c r="E61" s="1">
        <f t="shared" si="10"/>
        <v>6474.4023787597707</v>
      </c>
      <c r="F61" s="31">
        <f t="shared" si="11"/>
        <v>6474.5</v>
      </c>
      <c r="O61" s="1">
        <f t="shared" ca="1" si="12"/>
        <v>4.3722337125580067E-2</v>
      </c>
      <c r="Q61" s="46">
        <f t="shared" si="13"/>
        <v>41338.075579999997</v>
      </c>
      <c r="S61" s="1">
        <f ca="1">+(U61-O61)^2</f>
        <v>4.3496909877612597E-3</v>
      </c>
      <c r="U61" s="1">
        <f>+C61-(C$7+F61*C$8)</f>
        <v>-2.2229850008443464E-2</v>
      </c>
    </row>
    <row r="62" spans="1:21" x14ac:dyDescent="0.2">
      <c r="A62" s="29" t="s">
        <v>47</v>
      </c>
      <c r="B62" s="30" t="s">
        <v>49</v>
      </c>
      <c r="C62" s="29">
        <v>56357.307990000001</v>
      </c>
      <c r="D62" s="29">
        <v>1.2E-4</v>
      </c>
      <c r="E62" s="1">
        <f t="shared" si="10"/>
        <v>6477.6187195151097</v>
      </c>
      <c r="F62" s="31">
        <f t="shared" si="11"/>
        <v>6477.5</v>
      </c>
      <c r="G62" s="2">
        <f>+C62-(C$7+F62*C$8)</f>
        <v>2.7034250000724569E-2</v>
      </c>
      <c r="K62" s="1">
        <f>+G62</f>
        <v>2.7034250000724569E-2</v>
      </c>
      <c r="O62" s="1">
        <f t="shared" ca="1" si="12"/>
        <v>4.3705712723886778E-2</v>
      </c>
      <c r="Q62" s="46">
        <f t="shared" si="13"/>
        <v>41338.807990000001</v>
      </c>
      <c r="S62" s="1">
        <f ca="1">+(G62-O62)^2</f>
        <v>2.7793766932978709E-4</v>
      </c>
    </row>
    <row r="63" spans="1:21" x14ac:dyDescent="0.2">
      <c r="A63" s="29" t="s">
        <v>47</v>
      </c>
      <c r="B63" s="30" t="s">
        <v>48</v>
      </c>
      <c r="C63" s="29">
        <v>56357.420409999999</v>
      </c>
      <c r="D63" s="29">
        <v>1.8000000000000001E-4</v>
      </c>
      <c r="E63" s="1">
        <f t="shared" si="10"/>
        <v>6478.1124061492428</v>
      </c>
      <c r="F63" s="31">
        <f t="shared" si="11"/>
        <v>6478</v>
      </c>
      <c r="G63" s="2">
        <f>+C63-(C$7+F63*C$8)</f>
        <v>2.5596599996788427E-2</v>
      </c>
      <c r="K63" s="1">
        <f>+G63</f>
        <v>2.5596599996788427E-2</v>
      </c>
      <c r="O63" s="1">
        <f t="shared" ca="1" si="12"/>
        <v>4.3702941990271228E-2</v>
      </c>
      <c r="Q63" s="46">
        <f t="shared" si="13"/>
        <v>41338.920409999999</v>
      </c>
      <c r="S63" s="1">
        <f ca="1">+(G63-O63)^2</f>
        <v>3.2783962038495875E-4</v>
      </c>
    </row>
    <row r="64" spans="1:21" x14ac:dyDescent="0.2">
      <c r="A64" s="29" t="s">
        <v>47</v>
      </c>
      <c r="B64" s="30" t="s">
        <v>48</v>
      </c>
      <c r="C64" s="29">
        <v>56366.367720000002</v>
      </c>
      <c r="D64" s="29">
        <v>1.4999999999999999E-4</v>
      </c>
      <c r="E64" s="1">
        <f t="shared" si="10"/>
        <v>6517.4040567322436</v>
      </c>
      <c r="F64" s="31">
        <f t="shared" si="11"/>
        <v>6517.5</v>
      </c>
      <c r="O64" s="1">
        <f t="shared" ca="1" si="12"/>
        <v>4.3484054034642929E-2</v>
      </c>
      <c r="Q64" s="46">
        <f t="shared" si="13"/>
        <v>41347.867720000002</v>
      </c>
      <c r="S64" s="1">
        <f ca="1">+(U64-O64)^2</f>
        <v>4.2682446186891902E-3</v>
      </c>
      <c r="U64" s="1">
        <f>+C64-(C$7+F64*C$8)</f>
        <v>-2.1847750002052635E-2</v>
      </c>
    </row>
    <row r="65" spans="1:21" x14ac:dyDescent="0.2">
      <c r="A65" s="29" t="s">
        <v>47</v>
      </c>
      <c r="B65" s="30" t="s">
        <v>49</v>
      </c>
      <c r="C65" s="29">
        <v>56367.327290000001</v>
      </c>
      <c r="D65" s="29">
        <v>1.1E-4</v>
      </c>
      <c r="E65" s="1">
        <f t="shared" si="10"/>
        <v>6521.6179589162384</v>
      </c>
      <c r="F65" s="31">
        <f t="shared" si="11"/>
        <v>6521.5</v>
      </c>
      <c r="G65" s="2">
        <f>+C65-(C$7+F65*C$8)</f>
        <v>2.6861049998842645E-2</v>
      </c>
      <c r="K65" s="1">
        <f>+G65</f>
        <v>2.6861049998842645E-2</v>
      </c>
      <c r="O65" s="1">
        <f t="shared" ca="1" si="12"/>
        <v>4.346188816571854E-2</v>
      </c>
      <c r="Q65" s="46">
        <f t="shared" si="13"/>
        <v>41348.827290000001</v>
      </c>
      <c r="S65" s="1">
        <f ca="1">+(G65-O65)^2</f>
        <v>2.7558782784280341E-4</v>
      </c>
    </row>
    <row r="66" spans="1:21" x14ac:dyDescent="0.2">
      <c r="A66" s="29" t="s">
        <v>47</v>
      </c>
      <c r="B66" s="30" t="s">
        <v>48</v>
      </c>
      <c r="C66" s="29">
        <v>56367.4395</v>
      </c>
      <c r="D66" s="29">
        <v>1.6000000000000001E-4</v>
      </c>
      <c r="E66" s="1">
        <f t="shared" si="10"/>
        <v>6522.1107233462053</v>
      </c>
      <c r="F66" s="31">
        <f t="shared" si="11"/>
        <v>6522</v>
      </c>
      <c r="G66" s="2">
        <f>+C66-(C$7+F66*C$8)</f>
        <v>2.5213399996573571E-2</v>
      </c>
      <c r="K66" s="1">
        <f>+G66</f>
        <v>2.5213399996573571E-2</v>
      </c>
      <c r="O66" s="1">
        <f t="shared" ca="1" si="12"/>
        <v>4.3459117432102998E-2</v>
      </c>
      <c r="Q66" s="46">
        <f t="shared" si="13"/>
        <v>41348.9395</v>
      </c>
      <c r="S66" s="1">
        <f ca="1">+(G66-O66)^2</f>
        <v>3.329062047371825E-4</v>
      </c>
    </row>
    <row r="67" spans="1:21" x14ac:dyDescent="0.2">
      <c r="A67" s="29" t="s">
        <v>47</v>
      </c>
      <c r="B67" s="30" t="s">
        <v>49</v>
      </c>
      <c r="C67" s="29">
        <v>56368.328609999997</v>
      </c>
      <c r="D67" s="29">
        <v>1.33E-3</v>
      </c>
      <c r="E67" s="1">
        <f t="shared" si="10"/>
        <v>6526.0152040727817</v>
      </c>
      <c r="F67" s="31">
        <f t="shared" si="11"/>
        <v>6526</v>
      </c>
      <c r="O67" s="1">
        <f t="shared" ca="1" si="12"/>
        <v>4.3436951563178609E-2</v>
      </c>
      <c r="Q67" s="46">
        <f t="shared" si="13"/>
        <v>41349.828609999997</v>
      </c>
      <c r="S67" s="1">
        <f ca="1">+(U67-O67)^2</f>
        <v>1.5979807629513054E-3</v>
      </c>
      <c r="U67" s="2">
        <f>+C67-(C$7+F67*C$8)</f>
        <v>3.462199994828552E-3</v>
      </c>
    </row>
    <row r="68" spans="1:21" x14ac:dyDescent="0.2">
      <c r="A68" s="29" t="s">
        <v>47</v>
      </c>
      <c r="B68" s="30" t="s">
        <v>49</v>
      </c>
      <c r="C68" s="29">
        <v>56395.3361</v>
      </c>
      <c r="D68" s="29">
        <v>2.5999999999999998E-4</v>
      </c>
      <c r="E68" s="1">
        <f t="shared" si="10"/>
        <v>6644.6172040262481</v>
      </c>
      <c r="F68" s="31">
        <f t="shared" si="11"/>
        <v>6644.5</v>
      </c>
      <c r="G68" s="2">
        <f>+C68-(C$7+F68*C$8)</f>
        <v>2.6689149999583606E-2</v>
      </c>
      <c r="K68" s="1">
        <f>+G68</f>
        <v>2.6689149999583606E-2</v>
      </c>
      <c r="O68" s="1">
        <f t="shared" ca="1" si="12"/>
        <v>4.278028769629371E-2</v>
      </c>
      <c r="Q68" s="46">
        <f t="shared" si="13"/>
        <v>41376.8361</v>
      </c>
      <c r="S68" s="1">
        <f ca="1">+(G68-O68)^2</f>
        <v>2.5892471237448498E-4</v>
      </c>
    </row>
    <row r="69" spans="1:21" x14ac:dyDescent="0.2">
      <c r="A69" s="29" t="s">
        <v>47</v>
      </c>
      <c r="B69" s="30" t="s">
        <v>48</v>
      </c>
      <c r="C69" s="29">
        <v>56395.44887</v>
      </c>
      <c r="D69" s="29">
        <v>5.6999999999999998E-4</v>
      </c>
      <c r="E69" s="1">
        <f t="shared" si="10"/>
        <v>6645.1124276673463</v>
      </c>
      <c r="F69" s="31">
        <f t="shared" si="11"/>
        <v>6645</v>
      </c>
      <c r="G69" s="2">
        <f>+C69-(C$7+F69*C$8)</f>
        <v>2.5601499997719657E-2</v>
      </c>
      <c r="K69" s="1">
        <f>+G69</f>
        <v>2.5601499997719657E-2</v>
      </c>
      <c r="O69" s="1">
        <f t="shared" ca="1" si="12"/>
        <v>4.2777516962678161E-2</v>
      </c>
      <c r="Q69" s="46">
        <f t="shared" si="13"/>
        <v>41376.94887</v>
      </c>
      <c r="S69" s="1">
        <f ca="1">+(G69-O69)^2</f>
        <v>2.9501555878054232E-4</v>
      </c>
    </row>
    <row r="70" spans="1:21" x14ac:dyDescent="0.2">
      <c r="A70" s="29" t="s">
        <v>47</v>
      </c>
      <c r="B70" s="30" t="s">
        <v>48</v>
      </c>
      <c r="C70" s="29">
        <v>56396.396030000004</v>
      </c>
      <c r="D70" s="29">
        <v>2.7E-4</v>
      </c>
      <c r="E70" s="1">
        <f t="shared" si="10"/>
        <v>6649.2718319761616</v>
      </c>
      <c r="F70" s="31">
        <f t="shared" si="11"/>
        <v>6649.5</v>
      </c>
      <c r="O70" s="1">
        <f t="shared" ca="1" si="12"/>
        <v>4.275258036013823E-2</v>
      </c>
      <c r="Q70" s="46">
        <f t="shared" si="13"/>
        <v>41377.896030000004</v>
      </c>
      <c r="S70" s="1">
        <f ca="1">+(U70-O70)^2</f>
        <v>8.9699709085763347E-3</v>
      </c>
      <c r="U70" s="2">
        <f>+C70-(C$7+F70*C$8)</f>
        <v>-5.1957349998701829E-2</v>
      </c>
    </row>
    <row r="71" spans="1:21" x14ac:dyDescent="0.2">
      <c r="A71" s="29" t="s">
        <v>47</v>
      </c>
      <c r="B71" s="30" t="s">
        <v>49</v>
      </c>
      <c r="C71" s="29">
        <v>56396.474770000001</v>
      </c>
      <c r="D71" s="29">
        <v>2.1000000000000001E-4</v>
      </c>
      <c r="E71" s="1">
        <f t="shared" si="10"/>
        <v>6649.6176146266789</v>
      </c>
      <c r="F71" s="31">
        <f t="shared" si="11"/>
        <v>6649.5</v>
      </c>
      <c r="G71" s="2">
        <f>+C71-(C$7+F71*C$8)</f>
        <v>2.678264999849489E-2</v>
      </c>
      <c r="K71" s="1">
        <f>+G71</f>
        <v>2.678264999849489E-2</v>
      </c>
      <c r="O71" s="1">
        <f t="shared" ca="1" si="12"/>
        <v>4.275258036013823E-2</v>
      </c>
      <c r="Q71" s="46">
        <f t="shared" si="13"/>
        <v>41377.974770000001</v>
      </c>
      <c r="S71" s="1">
        <f ca="1">+(G71-O71)^2</f>
        <v>2.5503867575573779E-4</v>
      </c>
    </row>
    <row r="72" spans="1:21" x14ac:dyDescent="0.2">
      <c r="A72" s="29" t="s">
        <v>47</v>
      </c>
      <c r="B72" s="30" t="s">
        <v>49</v>
      </c>
      <c r="C72" s="29">
        <v>56397.385649999997</v>
      </c>
      <c r="D72" s="29">
        <v>1.4999999999999999E-4</v>
      </c>
      <c r="E72" s="1">
        <f t="shared" si="10"/>
        <v>6653.6176971858913</v>
      </c>
      <c r="F72" s="31">
        <f t="shared" si="11"/>
        <v>6653.5</v>
      </c>
      <c r="G72" s="2">
        <f>+C72-(C$7+F72*C$8)</f>
        <v>2.6801449996128213E-2</v>
      </c>
      <c r="K72" s="1">
        <f>+G72</f>
        <v>2.6801449996128213E-2</v>
      </c>
      <c r="O72" s="1">
        <f t="shared" ca="1" si="12"/>
        <v>4.2730414491213849E-2</v>
      </c>
      <c r="Q72" s="46">
        <f t="shared" si="13"/>
        <v>41378.885649999997</v>
      </c>
      <c r="S72" s="1">
        <f ca="1">+(G72-O72)^2</f>
        <v>2.5373190988569878E-4</v>
      </c>
    </row>
    <row r="73" spans="1:21" x14ac:dyDescent="0.2">
      <c r="A73" s="29" t="s">
        <v>47</v>
      </c>
      <c r="B73" s="30" t="s">
        <v>49</v>
      </c>
      <c r="C73" s="29">
        <v>56397.498050000002</v>
      </c>
      <c r="D73" s="29">
        <v>1.4999999999999999E-4</v>
      </c>
      <c r="E73" s="1">
        <f t="shared" si="10"/>
        <v>6654.1112959910897</v>
      </c>
      <c r="F73" s="31">
        <f t="shared" si="11"/>
        <v>6654</v>
      </c>
      <c r="G73" s="2">
        <f>+C73-(C$7+F73*C$8)</f>
        <v>2.5343799999973271E-2</v>
      </c>
      <c r="K73" s="1">
        <f>+G73</f>
        <v>2.5343799999973271E-2</v>
      </c>
      <c r="O73" s="1">
        <f t="shared" ca="1" si="12"/>
        <v>4.2727643757598299E-2</v>
      </c>
      <c r="Q73" s="46">
        <f t="shared" si="13"/>
        <v>41378.998050000002</v>
      </c>
      <c r="S73" s="1">
        <f ca="1">+(G73-O73)^2</f>
        <v>3.0219802378951864E-4</v>
      </c>
    </row>
    <row r="74" spans="1:21" x14ac:dyDescent="0.2">
      <c r="A74" s="29" t="s">
        <v>47</v>
      </c>
      <c r="B74" s="30" t="s">
        <v>49</v>
      </c>
      <c r="C74" s="29">
        <v>56398.353230000001</v>
      </c>
      <c r="D74" s="29">
        <v>6.8999999999999997E-4</v>
      </c>
      <c r="E74" s="1">
        <f t="shared" si="10"/>
        <v>6657.866774871949</v>
      </c>
      <c r="F74" s="31">
        <f t="shared" si="11"/>
        <v>6658</v>
      </c>
      <c r="O74" s="1">
        <f t="shared" ca="1" si="12"/>
        <v>4.2705477888673911E-2</v>
      </c>
      <c r="Q74" s="46">
        <f t="shared" si="13"/>
        <v>41379.853230000001</v>
      </c>
      <c r="S74" s="1">
        <f ca="1">+(U74-O74)^2</f>
        <v>5.3352620101944082E-3</v>
      </c>
      <c r="U74" s="2">
        <f>+C74-(C$7+F74*C$8)</f>
        <v>-3.0337399999552872E-2</v>
      </c>
    </row>
    <row r="75" spans="1:21" x14ac:dyDescent="0.2">
      <c r="A75" s="29" t="s">
        <v>47</v>
      </c>
      <c r="B75" s="30" t="s">
        <v>49</v>
      </c>
      <c r="C75" s="29">
        <v>56428.378389999998</v>
      </c>
      <c r="D75" s="29">
        <v>1.83E-3</v>
      </c>
      <c r="E75" s="1">
        <f t="shared" si="10"/>
        <v>6789.7207170532492</v>
      </c>
      <c r="F75" s="31">
        <f t="shared" si="11"/>
        <v>6789.5</v>
      </c>
      <c r="O75" s="1">
        <f t="shared" ca="1" si="12"/>
        <v>4.1976774947784762E-2</v>
      </c>
      <c r="Q75" s="46">
        <f t="shared" si="13"/>
        <v>41409.878389999998</v>
      </c>
      <c r="S75" s="1">
        <f ca="1">+(U75-O75)^2</f>
        <v>6.8622585781567521E-5</v>
      </c>
      <c r="U75" s="2">
        <f>+C75-(C$7+F75*C$8)</f>
        <v>5.0260649994015694E-2</v>
      </c>
    </row>
    <row r="76" spans="1:21" x14ac:dyDescent="0.2">
      <c r="A76" s="29" t="s">
        <v>47</v>
      </c>
      <c r="B76" s="30" t="s">
        <v>49</v>
      </c>
      <c r="C76" s="29">
        <v>56647.708050000001</v>
      </c>
      <c r="D76" s="29">
        <v>1.5100000000000001E-3</v>
      </c>
      <c r="E76" s="1">
        <f t="shared" si="10"/>
        <v>7752.895611318163</v>
      </c>
      <c r="F76" s="31">
        <f t="shared" si="11"/>
        <v>7753</v>
      </c>
      <c r="O76" s="1">
        <f t="shared" ca="1" si="12"/>
        <v>3.6637571270623587E-2</v>
      </c>
      <c r="Q76" s="46">
        <f t="shared" si="13"/>
        <v>41629.208050000001</v>
      </c>
      <c r="S76" s="1">
        <f ca="1">+(U76-O76)^2</f>
        <v>3.6491834011767805E-3</v>
      </c>
      <c r="U76" s="2">
        <f>+C76-(C$7+F76*C$8)</f>
        <v>-2.3770899999362882E-2</v>
      </c>
    </row>
    <row r="77" spans="1:21" x14ac:dyDescent="0.2">
      <c r="A77" s="29" t="s">
        <v>47</v>
      </c>
      <c r="B77" s="30" t="s">
        <v>48</v>
      </c>
      <c r="C77" s="29">
        <v>56657.504410000001</v>
      </c>
      <c r="D77" s="29">
        <v>1E-4</v>
      </c>
      <c r="E77" s="1">
        <f t="shared" si="10"/>
        <v>7795.9158212030516</v>
      </c>
      <c r="F77" s="31">
        <f t="shared" si="11"/>
        <v>7796</v>
      </c>
      <c r="O77" s="1">
        <f t="shared" ca="1" si="12"/>
        <v>3.6399288179686448E-2</v>
      </c>
      <c r="Q77" s="46">
        <f t="shared" si="13"/>
        <v>41639.004410000001</v>
      </c>
      <c r="S77" s="1">
        <f ca="1">+(U77-O77)^2</f>
        <v>3.0878124236914418E-3</v>
      </c>
      <c r="U77" s="2">
        <f>+C77-(C$7+F77*C$8)</f>
        <v>-1.9168799997714814E-2</v>
      </c>
    </row>
    <row r="78" spans="1:21" x14ac:dyDescent="0.2">
      <c r="A78" s="29" t="s">
        <v>47</v>
      </c>
      <c r="B78" s="30" t="s">
        <v>49</v>
      </c>
      <c r="C78" s="29">
        <v>56666.31538</v>
      </c>
      <c r="D78" s="29">
        <v>2.1000000000000001E-4</v>
      </c>
      <c r="E78" s="1">
        <f t="shared" si="10"/>
        <v>7834.6087417050931</v>
      </c>
      <c r="F78" s="31">
        <f t="shared" si="11"/>
        <v>7834.5</v>
      </c>
      <c r="G78" s="2">
        <f t="shared" ref="G78:G87" si="14">+C78-(C$7+F78*C$8)</f>
        <v>2.4762149994785432E-2</v>
      </c>
      <c r="K78" s="1">
        <f t="shared" ref="K78:K87" si="15">+G78</f>
        <v>2.4762149994785432E-2</v>
      </c>
      <c r="O78" s="1">
        <f t="shared" ca="1" si="12"/>
        <v>3.6185941691289247E-2</v>
      </c>
      <c r="Q78" s="46">
        <f t="shared" si="13"/>
        <v>41647.81538</v>
      </c>
      <c r="S78" s="1">
        <f t="shared" ref="S78:S87" ca="1" si="16">+(G78-O78)^2</f>
        <v>1.3050301672510952E-4</v>
      </c>
    </row>
    <row r="79" spans="1:21" x14ac:dyDescent="0.2">
      <c r="A79" s="29" t="s">
        <v>47</v>
      </c>
      <c r="B79" s="30" t="s">
        <v>48</v>
      </c>
      <c r="C79" s="29">
        <v>56666.429459999999</v>
      </c>
      <c r="D79" s="29">
        <v>1.8000000000000001E-4</v>
      </c>
      <c r="E79" s="1">
        <f t="shared" si="10"/>
        <v>7835.1097181436517</v>
      </c>
      <c r="F79" s="31">
        <f t="shared" si="11"/>
        <v>7835</v>
      </c>
      <c r="G79" s="2">
        <f t="shared" si="14"/>
        <v>2.4984499999845866E-2</v>
      </c>
      <c r="K79" s="1">
        <f t="shared" si="15"/>
        <v>2.4984499999845866E-2</v>
      </c>
      <c r="O79" s="1">
        <f t="shared" ca="1" si="12"/>
        <v>3.6183170957673698E-2</v>
      </c>
      <c r="Q79" s="46">
        <f t="shared" si="13"/>
        <v>41647.929459999999</v>
      </c>
      <c r="S79" s="1">
        <f t="shared" ca="1" si="16"/>
        <v>1.2541023122169653E-4</v>
      </c>
    </row>
    <row r="80" spans="1:21" x14ac:dyDescent="0.2">
      <c r="A80" s="29" t="s">
        <v>47</v>
      </c>
      <c r="B80" s="30" t="s">
        <v>49</v>
      </c>
      <c r="C80" s="29">
        <v>56666.542759999997</v>
      </c>
      <c r="D80" s="29">
        <v>1.7000000000000001E-4</v>
      </c>
      <c r="E80" s="1">
        <f t="shared" si="10"/>
        <v>7835.6072692524149</v>
      </c>
      <c r="F80" s="31">
        <f t="shared" si="11"/>
        <v>7835.5</v>
      </c>
      <c r="G80" s="2">
        <f t="shared" si="14"/>
        <v>2.4426849995506927E-2</v>
      </c>
      <c r="K80" s="1">
        <f t="shared" si="15"/>
        <v>2.4426849995506927E-2</v>
      </c>
      <c r="O80" s="1">
        <f t="shared" ca="1" si="12"/>
        <v>3.6180400224058148E-2</v>
      </c>
      <c r="Q80" s="46">
        <f t="shared" si="13"/>
        <v>41648.042759999997</v>
      </c>
      <c r="S80" s="1">
        <f t="shared" ca="1" si="16"/>
        <v>1.3814594297507647E-4</v>
      </c>
    </row>
    <row r="81" spans="1:21" x14ac:dyDescent="0.2">
      <c r="A81" s="29" t="s">
        <v>47</v>
      </c>
      <c r="B81" s="30" t="s">
        <v>49</v>
      </c>
      <c r="C81" s="29">
        <v>56673.373639999998</v>
      </c>
      <c r="D81" s="29">
        <v>1.7000000000000001E-4</v>
      </c>
      <c r="E81" s="1">
        <f t="shared" si="10"/>
        <v>7865.6047266037713</v>
      </c>
      <c r="F81" s="31">
        <f t="shared" si="11"/>
        <v>7865.5</v>
      </c>
      <c r="G81" s="2">
        <f t="shared" si="14"/>
        <v>2.384784999594558E-2</v>
      </c>
      <c r="K81" s="1">
        <f t="shared" si="15"/>
        <v>2.384784999594558E-2</v>
      </c>
      <c r="O81" s="1">
        <f t="shared" ca="1" si="12"/>
        <v>3.6014156207125267E-2</v>
      </c>
      <c r="Q81" s="46">
        <f t="shared" si="13"/>
        <v>41654.873639999998</v>
      </c>
      <c r="S81" s="1">
        <f t="shared" ca="1" si="16"/>
        <v>1.4801900682418943E-4</v>
      </c>
    </row>
    <row r="82" spans="1:21" x14ac:dyDescent="0.2">
      <c r="A82" s="29" t="s">
        <v>47</v>
      </c>
      <c r="B82" s="30" t="s">
        <v>48</v>
      </c>
      <c r="C82" s="29">
        <v>56673.488429999998</v>
      </c>
      <c r="D82" s="29">
        <v>1.7000000000000001E-4</v>
      </c>
      <c r="E82" s="1">
        <f t="shared" si="10"/>
        <v>7866.1088209707268</v>
      </c>
      <c r="F82" s="31">
        <f t="shared" si="11"/>
        <v>7866</v>
      </c>
      <c r="G82" s="2">
        <f t="shared" si="14"/>
        <v>2.4780199993983842E-2</v>
      </c>
      <c r="K82" s="1">
        <f t="shared" si="15"/>
        <v>2.4780199993983842E-2</v>
      </c>
      <c r="O82" s="1">
        <f t="shared" ca="1" si="12"/>
        <v>3.6011385473509717E-2</v>
      </c>
      <c r="Q82" s="46">
        <f t="shared" si="13"/>
        <v>41654.988429999998</v>
      </c>
      <c r="S82" s="1">
        <f t="shared" ca="1" si="16"/>
        <v>1.2613952727551285E-4</v>
      </c>
    </row>
    <row r="83" spans="1:21" x14ac:dyDescent="0.2">
      <c r="A83" s="29" t="s">
        <v>47</v>
      </c>
      <c r="B83" s="30" t="s">
        <v>49</v>
      </c>
      <c r="C83" s="29">
        <v>56683.280420000003</v>
      </c>
      <c r="D83" s="29">
        <v>2.7E-4</v>
      </c>
      <c r="E83" s="1">
        <f t="shared" si="10"/>
        <v>7909.109840225934</v>
      </c>
      <c r="F83" s="31">
        <f t="shared" si="11"/>
        <v>7909</v>
      </c>
      <c r="G83" s="2">
        <f t="shared" si="14"/>
        <v>2.5012300000526011E-2</v>
      </c>
      <c r="K83" s="1">
        <f t="shared" si="15"/>
        <v>2.5012300000526011E-2</v>
      </c>
      <c r="O83" s="1">
        <f t="shared" ca="1" si="12"/>
        <v>3.5773102382572579E-2</v>
      </c>
      <c r="Q83" s="46">
        <f t="shared" si="13"/>
        <v>41664.780420000003</v>
      </c>
      <c r="S83" s="1">
        <f t="shared" ca="1" si="16"/>
        <v>1.1579486790545909E-4</v>
      </c>
    </row>
    <row r="84" spans="1:21" x14ac:dyDescent="0.2">
      <c r="A84" s="29" t="s">
        <v>47</v>
      </c>
      <c r="B84" s="30" t="s">
        <v>48</v>
      </c>
      <c r="C84" s="29">
        <v>56683.39486</v>
      </c>
      <c r="D84" s="29">
        <v>3.5E-4</v>
      </c>
      <c r="E84" s="1">
        <f t="shared" si="10"/>
        <v>7909.6123975859246</v>
      </c>
      <c r="F84" s="31">
        <f t="shared" si="11"/>
        <v>7909.5</v>
      </c>
      <c r="G84" s="2">
        <f t="shared" si="14"/>
        <v>2.559464999649208E-2</v>
      </c>
      <c r="K84" s="1">
        <f t="shared" si="15"/>
        <v>2.559464999649208E-2</v>
      </c>
      <c r="O84" s="1">
        <f t="shared" ca="1" si="12"/>
        <v>3.5770331648957036E-2</v>
      </c>
      <c r="Q84" s="46">
        <f t="shared" si="13"/>
        <v>41664.89486</v>
      </c>
      <c r="S84" s="1">
        <f t="shared" ca="1" si="16"/>
        <v>1.0354449709231194E-4</v>
      </c>
    </row>
    <row r="85" spans="1:21" x14ac:dyDescent="0.2">
      <c r="A85" s="29" t="s">
        <v>47</v>
      </c>
      <c r="B85" s="30" t="s">
        <v>48</v>
      </c>
      <c r="C85" s="29">
        <v>56692.274570000001</v>
      </c>
      <c r="D85" s="29">
        <v>1.7000000000000001E-4</v>
      </c>
      <c r="E85" s="1">
        <f t="shared" ref="E85:E96" si="17">+(C85-C$7)/C$8</f>
        <v>7948.6071862540603</v>
      </c>
      <c r="F85" s="31">
        <f t="shared" ref="F85:F98" si="18">ROUND(2*E85,0)/2</f>
        <v>7948.5</v>
      </c>
      <c r="G85" s="2">
        <f t="shared" si="14"/>
        <v>2.4407949997112155E-2</v>
      </c>
      <c r="K85" s="1">
        <f t="shared" si="15"/>
        <v>2.4407949997112155E-2</v>
      </c>
      <c r="O85" s="1">
        <f t="shared" ref="O85:O96" ca="1" si="19">+C$11+C$12*$F85</f>
        <v>3.5554214426944279E-2</v>
      </c>
      <c r="Q85" s="46">
        <f t="shared" ref="Q85:Q96" si="20">+C85-15018.5</f>
        <v>41673.774570000001</v>
      </c>
      <c r="S85" s="1">
        <f t="shared" ca="1" si="16"/>
        <v>1.2423921073974084E-4</v>
      </c>
    </row>
    <row r="86" spans="1:21" x14ac:dyDescent="0.2">
      <c r="A86" s="29" t="s">
        <v>47</v>
      </c>
      <c r="B86" s="30" t="s">
        <v>49</v>
      </c>
      <c r="C86" s="29">
        <v>56692.388809999997</v>
      </c>
      <c r="D86" s="29">
        <v>1.3999999999999999E-4</v>
      </c>
      <c r="E86" s="1">
        <f t="shared" si="17"/>
        <v>7949.1088653243523</v>
      </c>
      <c r="F86" s="31">
        <f t="shared" si="18"/>
        <v>7949</v>
      </c>
      <c r="G86" s="2">
        <f t="shared" si="14"/>
        <v>2.4790299990854692E-2</v>
      </c>
      <c r="K86" s="1">
        <f t="shared" si="15"/>
        <v>2.4790299990854692E-2</v>
      </c>
      <c r="O86" s="1">
        <f t="shared" ca="1" si="19"/>
        <v>3.5551443693328737E-2</v>
      </c>
      <c r="Q86" s="46">
        <f t="shared" si="20"/>
        <v>41673.888809999997</v>
      </c>
      <c r="S86" s="1">
        <f t="shared" ca="1" si="16"/>
        <v>1.158022137852968E-4</v>
      </c>
    </row>
    <row r="87" spans="1:21" x14ac:dyDescent="0.2">
      <c r="A87" s="29" t="s">
        <v>47</v>
      </c>
      <c r="B87" s="30" t="s">
        <v>48</v>
      </c>
      <c r="C87" s="29">
        <v>56692.502930000002</v>
      </c>
      <c r="D87" s="29">
        <v>2.3000000000000001E-4</v>
      </c>
      <c r="E87" s="1">
        <f t="shared" si="17"/>
        <v>7949.6100174208768</v>
      </c>
      <c r="F87" s="31">
        <f t="shared" si="18"/>
        <v>7949.5</v>
      </c>
      <c r="G87" s="2">
        <f t="shared" si="14"/>
        <v>2.5052650002180599E-2</v>
      </c>
      <c r="K87" s="1">
        <f t="shared" si="15"/>
        <v>2.5052650002180599E-2</v>
      </c>
      <c r="O87" s="1">
        <f t="shared" ca="1" si="19"/>
        <v>3.5548672959713187E-2</v>
      </c>
      <c r="Q87" s="46">
        <f t="shared" si="20"/>
        <v>41674.002930000002</v>
      </c>
      <c r="S87" s="1">
        <f t="shared" ca="1" si="16"/>
        <v>1.1016649792505115E-4</v>
      </c>
    </row>
    <row r="88" spans="1:21" x14ac:dyDescent="0.2">
      <c r="A88" s="29" t="s">
        <v>47</v>
      </c>
      <c r="B88" s="30" t="s">
        <v>48</v>
      </c>
      <c r="C88" s="29">
        <v>56695.363980000002</v>
      </c>
      <c r="D88" s="29">
        <v>1.4E-3</v>
      </c>
      <c r="E88" s="1">
        <f t="shared" si="17"/>
        <v>7962.1741709933403</v>
      </c>
      <c r="F88" s="31">
        <f t="shared" si="18"/>
        <v>7962</v>
      </c>
      <c r="O88" s="1">
        <f t="shared" ca="1" si="19"/>
        <v>3.547940461932448E-2</v>
      </c>
      <c r="Q88" s="46">
        <f t="shared" si="20"/>
        <v>41676.863980000002</v>
      </c>
      <c r="S88" s="1">
        <f ca="1">+(U88-O88)^2</f>
        <v>1.7489085349727904E-5</v>
      </c>
      <c r="U88" s="2">
        <f>+C88-(C$7+F88*C$8)</f>
        <v>3.9661399998294655E-2</v>
      </c>
    </row>
    <row r="89" spans="1:21" x14ac:dyDescent="0.2">
      <c r="A89" s="29" t="s">
        <v>47</v>
      </c>
      <c r="B89" s="30" t="s">
        <v>48</v>
      </c>
      <c r="C89" s="29">
        <v>56700.587359999998</v>
      </c>
      <c r="D89" s="29">
        <v>1.1E-4</v>
      </c>
      <c r="E89" s="1">
        <f t="shared" si="17"/>
        <v>7985.1123749699536</v>
      </c>
      <c r="F89" s="31">
        <f t="shared" si="18"/>
        <v>7985</v>
      </c>
      <c r="G89" s="2">
        <f>+C89-(C$7+F89*C$8)</f>
        <v>2.5589499993657228E-2</v>
      </c>
      <c r="K89" s="1">
        <f>+G89</f>
        <v>2.5589499993657228E-2</v>
      </c>
      <c r="O89" s="1">
        <f t="shared" ca="1" si="19"/>
        <v>3.5351950873009269E-2</v>
      </c>
      <c r="Q89" s="46">
        <f t="shared" si="20"/>
        <v>41682.087359999998</v>
      </c>
      <c r="S89" s="1">
        <f ca="1">+(G89-O89)^2</f>
        <v>9.5305447171761449E-5</v>
      </c>
    </row>
    <row r="90" spans="1:21" x14ac:dyDescent="0.2">
      <c r="A90" s="29" t="s">
        <v>47</v>
      </c>
      <c r="B90" s="30" t="s">
        <v>49</v>
      </c>
      <c r="C90" s="29">
        <v>56701.4974</v>
      </c>
      <c r="D90" s="29">
        <v>1.2E-4</v>
      </c>
      <c r="E90" s="1">
        <f t="shared" si="17"/>
        <v>7989.1087687125018</v>
      </c>
      <c r="F90" s="31">
        <f t="shared" si="18"/>
        <v>7989</v>
      </c>
      <c r="G90" s="2">
        <f>+C90-(C$7+F90*C$8)</f>
        <v>2.476829999795882E-2</v>
      </c>
      <c r="K90" s="1">
        <f>+G90</f>
        <v>2.476829999795882E-2</v>
      </c>
      <c r="O90" s="1">
        <f t="shared" ca="1" si="19"/>
        <v>3.5329785004084888E-2</v>
      </c>
      <c r="Q90" s="46">
        <f t="shared" si="20"/>
        <v>41682.9974</v>
      </c>
      <c r="S90" s="1">
        <f ca="1">+(G90-O90)^2</f>
        <v>1.1154496553462574E-4</v>
      </c>
    </row>
    <row r="91" spans="1:21" x14ac:dyDescent="0.2">
      <c r="A91" s="29" t="s">
        <v>47</v>
      </c>
      <c r="B91" s="30" t="s">
        <v>48</v>
      </c>
      <c r="C91" s="29">
        <v>56701.61116</v>
      </c>
      <c r="D91" s="29">
        <v>3.6000000000000002E-4</v>
      </c>
      <c r="E91" s="1">
        <f t="shared" si="17"/>
        <v>7989.6083398875626</v>
      </c>
      <c r="F91" s="31">
        <f t="shared" si="18"/>
        <v>7989.5</v>
      </c>
      <c r="G91" s="2">
        <f>+C91-(C$7+F91*C$8)</f>
        <v>2.4670649996551219E-2</v>
      </c>
      <c r="K91" s="1">
        <f>+G91</f>
        <v>2.4670649996551219E-2</v>
      </c>
      <c r="O91" s="1">
        <f t="shared" ca="1" si="19"/>
        <v>3.5327014270469338E-2</v>
      </c>
      <c r="Q91" s="46">
        <f t="shared" si="20"/>
        <v>41683.11116</v>
      </c>
      <c r="S91" s="1">
        <f ca="1">+(G91-O91)^2</f>
        <v>1.1355809953843843E-4</v>
      </c>
    </row>
    <row r="92" spans="1:21" x14ac:dyDescent="0.2">
      <c r="A92" s="29" t="s">
        <v>47</v>
      </c>
      <c r="B92" s="30" t="s">
        <v>49</v>
      </c>
      <c r="C92" s="29">
        <v>56706.461259999996</v>
      </c>
      <c r="D92" s="29">
        <v>1.3999999999999999E-4</v>
      </c>
      <c r="E92" s="1">
        <f t="shared" si="17"/>
        <v>8010.9073039887708</v>
      </c>
      <c r="F92" s="31">
        <f t="shared" si="18"/>
        <v>8011</v>
      </c>
      <c r="O92" s="1">
        <f t="shared" ca="1" si="19"/>
        <v>3.5207872725000769E-2</v>
      </c>
      <c r="Q92" s="46">
        <f t="shared" si="20"/>
        <v>41687.961259999996</v>
      </c>
      <c r="S92" s="1">
        <f ca="1">+(U92-O92)^2</f>
        <v>3.171511310742036E-3</v>
      </c>
      <c r="U92" s="2">
        <f>+C92-(C$7+F92*C$8)</f>
        <v>-2.1108300003106706E-2</v>
      </c>
    </row>
    <row r="93" spans="1:21" x14ac:dyDescent="0.2">
      <c r="A93" s="29" t="s">
        <v>47</v>
      </c>
      <c r="B93" s="30" t="s">
        <v>49</v>
      </c>
      <c r="C93" s="32">
        <v>56706.620519999997</v>
      </c>
      <c r="D93" s="33">
        <v>2.1000000000000001E-4</v>
      </c>
      <c r="E93" s="1">
        <f t="shared" si="17"/>
        <v>8011.6066860680621</v>
      </c>
      <c r="F93" s="31">
        <f t="shared" si="18"/>
        <v>8011.5</v>
      </c>
      <c r="G93" s="2">
        <f t="shared" ref="G93:G98" si="21">+C93-(C$7+F93*C$8)</f>
        <v>2.4294049995660316E-2</v>
      </c>
      <c r="K93" s="1">
        <f t="shared" ref="K93:K98" si="22">+G93</f>
        <v>2.4294049995660316E-2</v>
      </c>
      <c r="O93" s="1">
        <f t="shared" ca="1" si="19"/>
        <v>3.520510199138522E-2</v>
      </c>
      <c r="Q93" s="46">
        <f t="shared" si="20"/>
        <v>41688.120519999997</v>
      </c>
      <c r="S93" s="1">
        <f t="shared" ref="S93:S98" ca="1" si="23">+(G93-O93)^2</f>
        <v>1.1905105565341239E-4</v>
      </c>
    </row>
    <row r="94" spans="1:21" x14ac:dyDescent="0.2">
      <c r="A94" s="34" t="s">
        <v>50</v>
      </c>
      <c r="C94" s="29">
        <v>57089.752200000003</v>
      </c>
      <c r="D94" s="29">
        <v>2.0000000000000001E-4</v>
      </c>
      <c r="E94" s="1">
        <f t="shared" si="17"/>
        <v>9694.1097062867557</v>
      </c>
      <c r="F94" s="31">
        <f t="shared" si="18"/>
        <v>9694</v>
      </c>
      <c r="G94" s="2">
        <f t="shared" si="21"/>
        <v>2.4981800001114607E-2</v>
      </c>
      <c r="K94" s="1">
        <f t="shared" si="22"/>
        <v>2.4981800001114607E-2</v>
      </c>
      <c r="O94" s="1">
        <f t="shared" ca="1" si="19"/>
        <v>2.5881583375065888E-2</v>
      </c>
      <c r="Q94" s="46">
        <f t="shared" si="20"/>
        <v>42071.252200000003</v>
      </c>
      <c r="S94" s="1">
        <f t="shared" ca="1" si="23"/>
        <v>8.0961012003915062E-7</v>
      </c>
    </row>
    <row r="95" spans="1:21" x14ac:dyDescent="0.2">
      <c r="A95" s="35" t="s">
        <v>51</v>
      </c>
      <c r="B95" s="36" t="s">
        <v>48</v>
      </c>
      <c r="C95" s="37">
        <v>57465.479570000003</v>
      </c>
      <c r="D95" s="37">
        <v>4.0000000000000002E-4</v>
      </c>
      <c r="E95" s="1">
        <f t="shared" si="17"/>
        <v>11344.09708087248</v>
      </c>
      <c r="F95" s="31">
        <f t="shared" si="18"/>
        <v>11344</v>
      </c>
      <c r="G95" s="2">
        <f t="shared" si="21"/>
        <v>2.2106800002802629E-2</v>
      </c>
      <c r="K95" s="1">
        <f t="shared" si="22"/>
        <v>2.2106800002802629E-2</v>
      </c>
      <c r="O95" s="1">
        <f t="shared" ca="1" si="19"/>
        <v>1.6738162443757171E-2</v>
      </c>
      <c r="Q95" s="46">
        <f t="shared" si="20"/>
        <v>42446.979570000003</v>
      </c>
      <c r="S95" s="1">
        <f t="shared" ca="1" si="23"/>
        <v>2.8822269240393577E-5</v>
      </c>
    </row>
    <row r="96" spans="1:21" x14ac:dyDescent="0.2">
      <c r="A96" s="34" t="s">
        <v>52</v>
      </c>
      <c r="C96" s="2">
        <v>57817.638700000003</v>
      </c>
      <c r="D96" s="2">
        <v>4.0000000000000002E-4</v>
      </c>
      <c r="E96" s="1">
        <f t="shared" si="17"/>
        <v>12890.585744567892</v>
      </c>
      <c r="F96" s="31">
        <f t="shared" si="18"/>
        <v>12890.5</v>
      </c>
      <c r="G96" s="2">
        <f t="shared" si="21"/>
        <v>1.9525349998730235E-2</v>
      </c>
      <c r="K96" s="1">
        <f t="shared" si="22"/>
        <v>1.9525349998730235E-2</v>
      </c>
      <c r="O96" s="1">
        <f t="shared" ca="1" si="19"/>
        <v>8.1682833708669189E-3</v>
      </c>
      <c r="Q96" s="46">
        <f t="shared" si="20"/>
        <v>42799.138700000003</v>
      </c>
      <c r="S96" s="1">
        <f t="shared" ca="1" si="23"/>
        <v>1.2898296238972662E-4</v>
      </c>
    </row>
    <row r="97" spans="1:19" x14ac:dyDescent="0.2">
      <c r="A97" s="34" t="s">
        <v>53</v>
      </c>
      <c r="C97" s="2">
        <v>58551.672400000003</v>
      </c>
      <c r="D97" s="2">
        <v>2.0000000000000001E-4</v>
      </c>
      <c r="E97" s="1">
        <f>+(C97-C$7)/C$8</f>
        <v>16114.056894727762</v>
      </c>
      <c r="F97" s="31">
        <f t="shared" si="18"/>
        <v>16114</v>
      </c>
      <c r="G97" s="2">
        <f t="shared" si="21"/>
        <v>1.2955799997143913E-2</v>
      </c>
      <c r="K97" s="1">
        <f t="shared" si="22"/>
        <v>1.2955799997143913E-2</v>
      </c>
      <c r="O97" s="1">
        <f ca="1">+C$11+C$12*$F97</f>
        <v>-9.694636248571642E-3</v>
      </c>
      <c r="Q97" s="46">
        <f>+C97-15018.5</f>
        <v>43533.172400000003</v>
      </c>
      <c r="S97" s="1">
        <f t="shared" ca="1" si="23"/>
        <v>5.1304226212122502E-4</v>
      </c>
    </row>
    <row r="98" spans="1:19" x14ac:dyDescent="0.2">
      <c r="A98" s="34" t="s">
        <v>54</v>
      </c>
      <c r="C98" s="38">
        <v>58898.708299999998</v>
      </c>
      <c r="D98" s="39">
        <v>5.0000000000000001E-4</v>
      </c>
      <c r="E98" s="1">
        <f>+(C98-C$7)/C$8</f>
        <v>17638.047158008249</v>
      </c>
      <c r="F98" s="31">
        <f t="shared" si="18"/>
        <v>17638</v>
      </c>
      <c r="G98" s="2">
        <f t="shared" si="21"/>
        <v>1.0738599994510878E-2</v>
      </c>
      <c r="K98" s="1">
        <f t="shared" si="22"/>
        <v>1.0738599994510878E-2</v>
      </c>
      <c r="O98" s="1">
        <f ca="1">+C$11+C$12*$F98</f>
        <v>-1.8139832308762233E-2</v>
      </c>
      <c r="Q98" s="46">
        <f>+C98-15018.5</f>
        <v>43880.208299999998</v>
      </c>
      <c r="S98" s="1">
        <f t="shared" ca="1" si="23"/>
        <v>8.3396385229472791E-4</v>
      </c>
    </row>
    <row r="99" spans="1:19" x14ac:dyDescent="0.2">
      <c r="A99" s="40" t="s">
        <v>55</v>
      </c>
      <c r="B99" s="41" t="s">
        <v>48</v>
      </c>
      <c r="C99" s="42">
        <v>58532.270799999998</v>
      </c>
      <c r="D99" s="42" t="s">
        <v>56</v>
      </c>
      <c r="E99" s="1">
        <f t="shared" ref="E99:E105" si="24">+(C99-C$7)/C$8</f>
        <v>16028.855768584703</v>
      </c>
      <c r="F99" s="31">
        <f t="shared" ref="F99:F105" si="25">ROUND(2*E99,0)/2</f>
        <v>16029</v>
      </c>
      <c r="G99" s="2">
        <f t="shared" ref="G99:G105" si="26">+C99-(C$7+F99*C$8)</f>
        <v>-3.2843700006196741E-2</v>
      </c>
      <c r="K99" s="1">
        <f t="shared" ref="K99:K105" si="27">+G99</f>
        <v>-3.2843700006196741E-2</v>
      </c>
      <c r="O99" s="1">
        <f t="shared" ref="O99:O105" ca="1" si="28">+C$11+C$12*$F99</f>
        <v>-9.2236115339284774E-3</v>
      </c>
      <c r="Q99" s="46">
        <f t="shared" ref="Q99:Q105" si="29">+C99-15018.5</f>
        <v>43513.770799999998</v>
      </c>
      <c r="S99" s="1">
        <f t="shared" ref="S99:S105" ca="1" si="30">+(G99-O99)^2</f>
        <v>5.5790857943778006E-4</v>
      </c>
    </row>
    <row r="100" spans="1:19" x14ac:dyDescent="0.2">
      <c r="A100" s="40" t="s">
        <v>55</v>
      </c>
      <c r="B100" s="41" t="s">
        <v>48</v>
      </c>
      <c r="C100" s="42">
        <v>58532.271099999998</v>
      </c>
      <c r="D100" s="42" t="s">
        <v>57</v>
      </c>
      <c r="E100" s="1">
        <f t="shared" si="24"/>
        <v>16028.857086019234</v>
      </c>
      <c r="F100" s="31">
        <f t="shared" si="25"/>
        <v>16029</v>
      </c>
      <c r="G100" s="2">
        <f t="shared" si="26"/>
        <v>-3.2543700006499421E-2</v>
      </c>
      <c r="K100" s="1">
        <f t="shared" si="27"/>
        <v>-3.2543700006499421E-2</v>
      </c>
      <c r="O100" s="1">
        <f t="shared" ca="1" si="28"/>
        <v>-9.2236115339284774E-3</v>
      </c>
      <c r="Q100" s="46">
        <f t="shared" si="29"/>
        <v>43513.771099999998</v>
      </c>
      <c r="S100" s="1">
        <f t="shared" ca="1" si="30"/>
        <v>5.4382652636853618E-4</v>
      </c>
    </row>
    <row r="101" spans="1:19" x14ac:dyDescent="0.2">
      <c r="A101" s="40" t="s">
        <v>55</v>
      </c>
      <c r="B101" s="41" t="s">
        <v>48</v>
      </c>
      <c r="C101" s="42">
        <v>58532.2713</v>
      </c>
      <c r="D101" s="42" t="s">
        <v>58</v>
      </c>
      <c r="E101" s="1">
        <f t="shared" si="24"/>
        <v>16028.857964308934</v>
      </c>
      <c r="F101" s="31">
        <f t="shared" si="25"/>
        <v>16029</v>
      </c>
      <c r="G101" s="2">
        <f t="shared" si="26"/>
        <v>-3.2343700004275888E-2</v>
      </c>
      <c r="K101" s="1">
        <f t="shared" si="27"/>
        <v>-3.2343700004275888E-2</v>
      </c>
      <c r="O101" s="1">
        <f t="shared" ca="1" si="28"/>
        <v>-9.2236115339284774E-3</v>
      </c>
      <c r="Q101" s="46">
        <f t="shared" si="29"/>
        <v>43513.7713</v>
      </c>
      <c r="S101" s="1">
        <f t="shared" ca="1" si="30"/>
        <v>5.3453849087669127E-4</v>
      </c>
    </row>
    <row r="102" spans="1:19" x14ac:dyDescent="0.2">
      <c r="A102" s="40" t="s">
        <v>55</v>
      </c>
      <c r="B102" s="41" t="s">
        <v>48</v>
      </c>
      <c r="C102" s="42">
        <v>58592.3269</v>
      </c>
      <c r="D102" s="42" t="s">
        <v>59</v>
      </c>
      <c r="E102" s="1">
        <f t="shared" si="24"/>
        <v>16292.589035519342</v>
      </c>
      <c r="F102" s="31">
        <f t="shared" si="25"/>
        <v>16292.5</v>
      </c>
      <c r="G102" s="2">
        <f t="shared" si="26"/>
        <v>2.0274750000680797E-2</v>
      </c>
      <c r="K102" s="1">
        <f t="shared" si="27"/>
        <v>2.0274750000680797E-2</v>
      </c>
      <c r="O102" s="1">
        <f t="shared" ca="1" si="28"/>
        <v>-1.0683788149322318E-2</v>
      </c>
      <c r="Q102" s="46">
        <f t="shared" si="29"/>
        <v>43573.8269</v>
      </c>
      <c r="S102" s="1">
        <f t="shared" ca="1" si="30"/>
        <v>9.584310843851983E-4</v>
      </c>
    </row>
    <row r="103" spans="1:19" x14ac:dyDescent="0.2">
      <c r="A103" s="40" t="s">
        <v>55</v>
      </c>
      <c r="B103" s="41" t="s">
        <v>48</v>
      </c>
      <c r="C103" s="42">
        <v>58532.272100000002</v>
      </c>
      <c r="D103" s="42" t="s">
        <v>59</v>
      </c>
      <c r="E103" s="1">
        <f t="shared" si="24"/>
        <v>16028.861477467695</v>
      </c>
      <c r="F103" s="31">
        <f t="shared" si="25"/>
        <v>16029</v>
      </c>
      <c r="G103" s="2">
        <f t="shared" si="26"/>
        <v>-3.1543700002657715E-2</v>
      </c>
      <c r="K103" s="1">
        <f t="shared" si="27"/>
        <v>-3.1543700002657715E-2</v>
      </c>
      <c r="O103" s="1">
        <f t="shared" ca="1" si="28"/>
        <v>-9.2236115339284774E-3</v>
      </c>
      <c r="Q103" s="46">
        <f t="shared" si="29"/>
        <v>43513.772100000002</v>
      </c>
      <c r="S103" s="1">
        <f t="shared" ca="1" si="30"/>
        <v>4.9818634925189993E-4</v>
      </c>
    </row>
    <row r="104" spans="1:19" x14ac:dyDescent="0.2">
      <c r="A104" s="40" t="s">
        <v>55</v>
      </c>
      <c r="B104" s="41" t="s">
        <v>48</v>
      </c>
      <c r="C104" s="42">
        <v>58593.639000000003</v>
      </c>
      <c r="D104" s="42" t="s">
        <v>59</v>
      </c>
      <c r="E104" s="1">
        <f t="shared" si="24"/>
        <v>16298.351055023533</v>
      </c>
      <c r="F104" s="31">
        <f t="shared" si="25"/>
        <v>16298.5</v>
      </c>
      <c r="G104" s="2">
        <f t="shared" si="26"/>
        <v>-3.3917050001036841E-2</v>
      </c>
      <c r="K104" s="1">
        <f t="shared" si="27"/>
        <v>-3.3917050001036841E-2</v>
      </c>
      <c r="O104" s="1">
        <f t="shared" ca="1" si="28"/>
        <v>-1.0717036952708897E-2</v>
      </c>
      <c r="Q104" s="46">
        <f t="shared" si="29"/>
        <v>43575.139000000003</v>
      </c>
      <c r="S104" s="1">
        <f t="shared" ca="1" si="30"/>
        <v>5.3824060544258685E-4</v>
      </c>
    </row>
    <row r="105" spans="1:19" x14ac:dyDescent="0.2">
      <c r="A105" s="40" t="s">
        <v>55</v>
      </c>
      <c r="B105" s="41" t="s">
        <v>49</v>
      </c>
      <c r="C105" s="42">
        <v>58595.614999999998</v>
      </c>
      <c r="D105" s="42" t="s">
        <v>59</v>
      </c>
      <c r="E105" s="1">
        <f t="shared" si="24"/>
        <v>16307.028557150072</v>
      </c>
      <c r="F105" s="31">
        <f t="shared" si="25"/>
        <v>16307</v>
      </c>
      <c r="G105" s="2">
        <f t="shared" si="26"/>
        <v>6.502899996121414E-3</v>
      </c>
      <c r="K105" s="1">
        <f t="shared" si="27"/>
        <v>6.502899996121414E-3</v>
      </c>
      <c r="O105" s="1">
        <f t="shared" ca="1" si="28"/>
        <v>-1.0764139424173216E-2</v>
      </c>
      <c r="Q105" s="46">
        <f t="shared" si="29"/>
        <v>43577.114999999998</v>
      </c>
      <c r="S105" s="1">
        <f t="shared" ca="1" si="30"/>
        <v>2.9815065034200872E-4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workbookViewId="0">
      <pane xSplit="14" ySplit="22" topLeftCell="O90" activePane="bottomRight" state="frozen"/>
      <selection pane="topRight" activeCell="O1" sqref="O1"/>
      <selection pane="bottomLeft" activeCell="A23" sqref="A23"/>
      <selection pane="bottomRight" activeCell="W8" sqref="W8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0.140625" style="1" customWidth="1"/>
    <col min="6" max="6" width="17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63</v>
      </c>
    </row>
    <row r="2" spans="1:6" x14ac:dyDescent="0.2">
      <c r="A2" s="1" t="s">
        <v>1</v>
      </c>
      <c r="B2" s="1" t="s">
        <v>2</v>
      </c>
      <c r="C2" s="4"/>
      <c r="D2" s="4" t="s">
        <v>3</v>
      </c>
    </row>
    <row r="4" spans="1:6" x14ac:dyDescent="0.2">
      <c r="A4" s="5" t="s">
        <v>4</v>
      </c>
      <c r="C4" s="6" t="s">
        <v>5</v>
      </c>
      <c r="D4" s="7" t="s">
        <v>5</v>
      </c>
    </row>
    <row r="5" spans="1:6" x14ac:dyDescent="0.2">
      <c r="A5" s="8" t="s">
        <v>6</v>
      </c>
      <c r="B5"/>
      <c r="C5" s="9">
        <v>-9.5</v>
      </c>
      <c r="D5" t="s">
        <v>7</v>
      </c>
    </row>
    <row r="6" spans="1:6" x14ac:dyDescent="0.2">
      <c r="A6" s="5" t="s">
        <v>8</v>
      </c>
    </row>
    <row r="7" spans="1:6" x14ac:dyDescent="0.2">
      <c r="A7" s="1" t="s">
        <v>9</v>
      </c>
      <c r="C7" s="2">
        <v>56346.78443</v>
      </c>
      <c r="D7" s="10" t="s">
        <v>64</v>
      </c>
    </row>
    <row r="8" spans="1:6" x14ac:dyDescent="0.2">
      <c r="A8" s="1" t="s">
        <v>11</v>
      </c>
      <c r="C8" s="2">
        <v>1.3055428</v>
      </c>
      <c r="D8" s="10" t="s">
        <v>64</v>
      </c>
    </row>
    <row r="9" spans="1:6" x14ac:dyDescent="0.2">
      <c r="A9" s="11" t="s">
        <v>12</v>
      </c>
      <c r="C9" s="12">
        <v>21</v>
      </c>
      <c r="D9" s="13" t="str">
        <f>"F"&amp;C9</f>
        <v>F21</v>
      </c>
      <c r="E9" s="14" t="str">
        <f>"G"&amp;C9</f>
        <v>G21</v>
      </c>
    </row>
    <row r="10" spans="1:6" x14ac:dyDescent="0.2">
      <c r="A10"/>
      <c r="B10"/>
      <c r="C10" s="15" t="s">
        <v>13</v>
      </c>
      <c r="D10" s="15" t="s">
        <v>14</v>
      </c>
      <c r="E10"/>
    </row>
    <row r="11" spans="1:6" x14ac:dyDescent="0.2">
      <c r="A11" t="s">
        <v>15</v>
      </c>
      <c r="B11"/>
      <c r="C11" s="16">
        <f ca="1">INTERCEPT(INDIRECT($E$9):G991,INDIRECT($D$9):F991)</f>
        <v>3.3367188756971314E-3</v>
      </c>
      <c r="D11" s="4"/>
      <c r="E11"/>
    </row>
    <row r="12" spans="1:6" x14ac:dyDescent="0.2">
      <c r="A12" t="s">
        <v>16</v>
      </c>
      <c r="B12"/>
      <c r="C12" s="16">
        <f ca="1">SLOPE(INDIRECT($E$9):G991,INDIRECT($D$9):F991)</f>
        <v>1.6754033884573335E-5</v>
      </c>
      <c r="D12" s="4"/>
      <c r="E12"/>
    </row>
    <row r="13" spans="1:6" x14ac:dyDescent="0.2">
      <c r="A13" t="s">
        <v>17</v>
      </c>
      <c r="B13"/>
      <c r="C13" s="4" t="s">
        <v>18</v>
      </c>
    </row>
    <row r="14" spans="1:6" x14ac:dyDescent="0.2">
      <c r="A14"/>
      <c r="B14"/>
      <c r="C14"/>
    </row>
    <row r="15" spans="1:6" x14ac:dyDescent="0.2">
      <c r="A15" s="17" t="s">
        <v>19</v>
      </c>
      <c r="B15"/>
      <c r="C15" s="18">
        <f ca="1">(C7+C11)+(C8+C12)*INT(MAX(F21:F3532))</f>
        <v>58897.851135301084</v>
      </c>
      <c r="E15" s="19" t="s">
        <v>20</v>
      </c>
      <c r="F15" s="9">
        <v>1</v>
      </c>
    </row>
    <row r="16" spans="1:6" x14ac:dyDescent="0.2">
      <c r="A16" s="17" t="s">
        <v>21</v>
      </c>
      <c r="B16"/>
      <c r="C16" s="18">
        <f ca="1">+C8+C12</f>
        <v>1.3055595540338847</v>
      </c>
      <c r="E16" s="19" t="s">
        <v>22</v>
      </c>
      <c r="F16" s="43">
        <f ca="1">NOW()+15018.5+$C$5/24</f>
        <v>60378.74933796296</v>
      </c>
    </row>
    <row r="17" spans="1:19" x14ac:dyDescent="0.2">
      <c r="A17" s="19" t="s">
        <v>23</v>
      </c>
      <c r="B17"/>
      <c r="C17">
        <f>COUNT(C21:C2190)</f>
        <v>87</v>
      </c>
      <c r="E17" s="19" t="s">
        <v>24</v>
      </c>
      <c r="F17" s="16">
        <f ca="1">ROUND(2*(F16-$C$7)/$C$8,0)/2+F15</f>
        <v>3089.5</v>
      </c>
    </row>
    <row r="18" spans="1:19" x14ac:dyDescent="0.2">
      <c r="A18" s="17" t="s">
        <v>25</v>
      </c>
      <c r="B18"/>
      <c r="C18" s="21">
        <f ca="1">+C15</f>
        <v>58897.851135301084</v>
      </c>
      <c r="D18" s="22">
        <f ca="1">+C16</f>
        <v>1.3055595540338847</v>
      </c>
      <c r="E18" s="19" t="s">
        <v>26</v>
      </c>
      <c r="F18" s="14">
        <f ca="1">ROUND(2*(F16-$C$15)/$C$16,0)/2+F15</f>
        <v>1135.5</v>
      </c>
    </row>
    <row r="19" spans="1:19" x14ac:dyDescent="0.2">
      <c r="E19" s="19" t="s">
        <v>27</v>
      </c>
      <c r="F19" s="44">
        <f ca="1">+$C$15+$C$16*F18-15018.5-$C$5/24</f>
        <v>45362.209842239892</v>
      </c>
      <c r="S19" s="1">
        <f ca="1">SQRT(SUM(S21:S93))</f>
        <v>1.6193106066618692</v>
      </c>
    </row>
    <row r="20" spans="1:19" ht="14.25" x14ac:dyDescent="0.2">
      <c r="A20" s="15" t="s">
        <v>28</v>
      </c>
      <c r="B20" s="15" t="s">
        <v>29</v>
      </c>
      <c r="C20" s="15" t="s">
        <v>30</v>
      </c>
      <c r="D20" s="15" t="s">
        <v>31</v>
      </c>
      <c r="E20" s="15" t="s">
        <v>32</v>
      </c>
      <c r="F20" s="15" t="s">
        <v>33</v>
      </c>
      <c r="G20" s="15" t="s">
        <v>34</v>
      </c>
      <c r="H20" s="26" t="s">
        <v>10</v>
      </c>
      <c r="I20" s="26" t="s">
        <v>60</v>
      </c>
      <c r="J20" s="26" t="s">
        <v>61</v>
      </c>
      <c r="K20" s="26" t="s">
        <v>62</v>
      </c>
      <c r="L20" s="26" t="s">
        <v>39</v>
      </c>
      <c r="M20" s="26" t="s">
        <v>40</v>
      </c>
      <c r="N20" s="26" t="s">
        <v>41</v>
      </c>
      <c r="O20" s="26" t="s">
        <v>42</v>
      </c>
      <c r="P20" s="26" t="s">
        <v>43</v>
      </c>
      <c r="Q20" s="15" t="s">
        <v>44</v>
      </c>
      <c r="R20" s="28" t="s">
        <v>46</v>
      </c>
      <c r="S20" s="27" t="s">
        <v>45</v>
      </c>
    </row>
    <row r="21" spans="1:19" x14ac:dyDescent="0.2">
      <c r="A21" s="42" t="s">
        <v>47</v>
      </c>
      <c r="B21" s="41" t="s">
        <v>48</v>
      </c>
      <c r="C21" s="42">
        <v>54427.63955</v>
      </c>
      <c r="D21" s="42">
        <v>2.002E-2</v>
      </c>
      <c r="E21" s="1">
        <f>+(C21-C$7)/C$8</f>
        <v>-1469.9976745304709</v>
      </c>
      <c r="F21" s="45">
        <f>ROUND(2*E21,0)/2</f>
        <v>-1470</v>
      </c>
      <c r="G21" s="1">
        <f>+C21-(C$7+F21*C$8)</f>
        <v>3.0360000018845312E-3</v>
      </c>
      <c r="H21" s="1">
        <f>+G21</f>
        <v>3.0360000018845312E-3</v>
      </c>
      <c r="O21" s="1">
        <f ca="1">+C$11+C$12*$F21</f>
        <v>-2.129171093462567E-2</v>
      </c>
      <c r="Q21" s="46">
        <f>+C21-15018.5</f>
        <v>39409.13955</v>
      </c>
      <c r="S21" s="1">
        <f ca="1">+(G21-O21)^2</f>
        <v>5.9183751941039805E-4</v>
      </c>
    </row>
    <row r="22" spans="1:19" x14ac:dyDescent="0.2">
      <c r="A22" s="42" t="s">
        <v>47</v>
      </c>
      <c r="B22" s="41" t="s">
        <v>48</v>
      </c>
      <c r="C22" s="42">
        <v>54436.77003</v>
      </c>
      <c r="D22" s="42">
        <v>2.7490000000000001E-2</v>
      </c>
      <c r="E22" s="1">
        <f>+(C22-C$7)/C$8</f>
        <v>-1463.0040470523065</v>
      </c>
      <c r="F22" s="45">
        <f>ROUND(2*E22,0)/2</f>
        <v>-1463</v>
      </c>
      <c r="G22" s="1">
        <f>+C22-(C$7+F22*C$8)</f>
        <v>-5.2836000031675212E-3</v>
      </c>
      <c r="H22" s="1">
        <f>+G22</f>
        <v>-5.2836000031675212E-3</v>
      </c>
      <c r="O22" s="1">
        <f ca="1">+C$11+C$12*$F22</f>
        <v>-2.1174432697433656E-2</v>
      </c>
      <c r="Q22" s="46">
        <f>+C22-15018.5</f>
        <v>39418.27003</v>
      </c>
      <c r="S22" s="1">
        <f ca="1">+(G22-O22)^2</f>
        <v>2.525185637171575E-4</v>
      </c>
    </row>
    <row r="23" spans="1:19" x14ac:dyDescent="0.2">
      <c r="A23" s="42" t="s">
        <v>47</v>
      </c>
      <c r="B23" s="41" t="s">
        <v>49</v>
      </c>
      <c r="C23" s="42">
        <v>54438.731269999997</v>
      </c>
      <c r="D23" s="42">
        <v>1.5820000000000001E-2</v>
      </c>
      <c r="E23" s="1">
        <f>+(C23-C$7)/C$8</f>
        <v>-1461.5018059921154</v>
      </c>
      <c r="F23" s="45">
        <f>ROUND(2*E23,0)/2</f>
        <v>-1461.5</v>
      </c>
      <c r="G23" s="1">
        <f>+C23-(C$7+F23*C$8)</f>
        <v>-2.3578000036650337E-3</v>
      </c>
      <c r="H23" s="1">
        <f>+G23</f>
        <v>-2.3578000036650337E-3</v>
      </c>
      <c r="O23" s="1">
        <f ca="1">+C$11+C$12*$F23</f>
        <v>-2.1149301646606798E-2</v>
      </c>
      <c r="Q23" s="46">
        <f>+C23-15018.5</f>
        <v>39420.231269999997</v>
      </c>
      <c r="S23" s="1">
        <f ca="1">+(G23-O23)^2</f>
        <v>3.5312053399668303E-4</v>
      </c>
    </row>
    <row r="24" spans="1:19" x14ac:dyDescent="0.2">
      <c r="A24" s="42" t="s">
        <v>47</v>
      </c>
      <c r="B24" s="41" t="s">
        <v>48</v>
      </c>
      <c r="C24" s="42">
        <v>54439.610549999998</v>
      </c>
      <c r="D24" s="42">
        <v>8.7000000000000001E-4</v>
      </c>
      <c r="E24" s="1">
        <f>+(C24-C$7)/C$8</f>
        <v>-1460.8283083480696</v>
      </c>
      <c r="F24" s="45">
        <f>ROUND(2*E24,0)/2</f>
        <v>-1461</v>
      </c>
      <c r="G24" s="1">
        <f>+C24-(C$7+F24*C$8)</f>
        <v>0.22415080000064336</v>
      </c>
      <c r="H24" s="1">
        <f>+G24</f>
        <v>0.22415080000064336</v>
      </c>
      <c r="O24" s="1">
        <f ca="1">+C$11+C$12*$F24</f>
        <v>-2.114092462966451E-2</v>
      </c>
      <c r="Q24" s="46">
        <f>+C24-15018.5</f>
        <v>39421.110549999998</v>
      </c>
      <c r="S24" s="1">
        <f ca="1">+(G24-O24)^2</f>
        <v>6.0168030172110788E-2</v>
      </c>
    </row>
    <row r="25" spans="1:19" x14ac:dyDescent="0.2">
      <c r="A25" s="42" t="s">
        <v>47</v>
      </c>
      <c r="B25" s="41" t="s">
        <v>48</v>
      </c>
      <c r="C25" s="42">
        <v>54501.5481</v>
      </c>
      <c r="D25" s="42">
        <v>5.5999999999999995E-4</v>
      </c>
      <c r="E25" s="1">
        <f>+(C25-C$7)/C$8</f>
        <v>-1413.3863171701455</v>
      </c>
      <c r="F25" s="45">
        <f>ROUND(2*E25,0)/2</f>
        <v>-1413.5</v>
      </c>
      <c r="G25" s="1">
        <f>+C25-(C$7+F25*C$8)</f>
        <v>0.14841780000278959</v>
      </c>
      <c r="H25" s="1">
        <f>+G25</f>
        <v>0.14841780000278959</v>
      </c>
      <c r="O25" s="1">
        <f ca="1">+C$11+C$12*$F25</f>
        <v>-2.0345108020147277E-2</v>
      </c>
      <c r="Q25" s="46">
        <f>+C25-15018.5</f>
        <v>39483.0481</v>
      </c>
      <c r="S25" s="1">
        <f ca="1">+(G25-O25)^2</f>
        <v>2.8480919124358246E-2</v>
      </c>
    </row>
    <row r="26" spans="1:19" x14ac:dyDescent="0.2">
      <c r="A26" s="42" t="s">
        <v>47</v>
      </c>
      <c r="B26" s="41" t="s">
        <v>49</v>
      </c>
      <c r="C26" s="42">
        <v>54501.66102</v>
      </c>
      <c r="D26" s="42">
        <v>5.5000000000000003E-4</v>
      </c>
      <c r="E26" s="1">
        <f>+(C26-C$7)/C$8</f>
        <v>-1413.2998244101996</v>
      </c>
      <c r="F26" s="45">
        <f>ROUND(2*E26,0)/2</f>
        <v>-1413.5</v>
      </c>
      <c r="G26" s="1">
        <f>+C26-(C$7+F26*C$8)</f>
        <v>0.26133780000236584</v>
      </c>
      <c r="H26" s="1">
        <f>+G26</f>
        <v>0.26133780000236584</v>
      </c>
      <c r="O26" s="1">
        <f ca="1">+C$11+C$12*$F26</f>
        <v>-2.0345108020147277E-2</v>
      </c>
      <c r="Q26" s="46">
        <f>+C26-15018.5</f>
        <v>39483.16102</v>
      </c>
      <c r="S26" s="1">
        <f ca="1">+(G26-O26)^2</f>
        <v>7.934526067201958E-2</v>
      </c>
    </row>
    <row r="27" spans="1:19" x14ac:dyDescent="0.2">
      <c r="A27" s="42" t="s">
        <v>47</v>
      </c>
      <c r="B27" s="41" t="s">
        <v>48</v>
      </c>
      <c r="C27" s="42">
        <v>54502.458850000003</v>
      </c>
      <c r="D27" s="42">
        <v>1.4999999999999999E-4</v>
      </c>
      <c r="E27" s="1">
        <f>+(C27-C$7)/C$8</f>
        <v>-1412.688714609737</v>
      </c>
      <c r="F27" s="45">
        <f>ROUND(2*E27,0)/2</f>
        <v>-1412.5</v>
      </c>
      <c r="G27" s="1">
        <f>+C27-(C$7+F27*C$8)</f>
        <v>-0.24637499999516876</v>
      </c>
      <c r="H27" s="1">
        <f>+G27</f>
        <v>-0.24637499999516876</v>
      </c>
      <c r="O27" s="1">
        <f ca="1">+C$11+C$12*$F27</f>
        <v>-2.0328353986262704E-2</v>
      </c>
      <c r="Q27" s="46">
        <f>+C27-15018.5</f>
        <v>39483.958850000003</v>
      </c>
      <c r="S27" s="1">
        <f ca="1">+(G27-O27)^2</f>
        <v>5.1097086171875687E-2</v>
      </c>
    </row>
    <row r="28" spans="1:19" x14ac:dyDescent="0.2">
      <c r="A28" s="42" t="s">
        <v>47</v>
      </c>
      <c r="B28" s="41" t="s">
        <v>49</v>
      </c>
      <c r="C28" s="42">
        <v>54503.482479999999</v>
      </c>
      <c r="D28" s="42">
        <v>1.72E-3</v>
      </c>
      <c r="E28" s="1">
        <f>+(C28-C$7)/C$8</f>
        <v>-1411.9046499279848</v>
      </c>
      <c r="F28" s="45">
        <f>ROUND(2*E28,0)/2</f>
        <v>-1412</v>
      </c>
      <c r="G28" s="1">
        <f>+C28-(C$7+F28*C$8)</f>
        <v>0.12448359999689274</v>
      </c>
      <c r="H28" s="1">
        <f>+G28</f>
        <v>0.12448359999689274</v>
      </c>
      <c r="O28" s="1">
        <f ca="1">+C$11+C$12*$F28</f>
        <v>-2.0319976969320419E-2</v>
      </c>
      <c r="Q28" s="46">
        <f>+C28-15018.5</f>
        <v>39484.982479999999</v>
      </c>
      <c r="S28" s="1">
        <f ca="1">+(G28-O28)^2</f>
        <v>2.0968075902210018E-2</v>
      </c>
    </row>
    <row r="29" spans="1:19" x14ac:dyDescent="0.2">
      <c r="A29" s="42" t="s">
        <v>47</v>
      </c>
      <c r="B29" s="41" t="s">
        <v>48</v>
      </c>
      <c r="C29" s="42">
        <v>54504.508410000002</v>
      </c>
      <c r="D29" s="42">
        <v>4.2000000000000002E-4</v>
      </c>
      <c r="E29" s="1">
        <f>+(C29-C$7)/C$8</f>
        <v>-1411.1188235268867</v>
      </c>
      <c r="F29" s="45">
        <f>ROUND(2*E29,0)/2</f>
        <v>-1411</v>
      </c>
      <c r="G29" s="1">
        <f>+C29-(C$7+F29*C$8)</f>
        <v>-0.15512920000037411</v>
      </c>
      <c r="H29" s="1">
        <f>+G29</f>
        <v>-0.15512920000037411</v>
      </c>
      <c r="O29" s="1">
        <f ca="1">+C$11+C$12*$F29</f>
        <v>-2.0303222935435843E-2</v>
      </c>
      <c r="Q29" s="46">
        <f>+C29-15018.5</f>
        <v>39486.008410000002</v>
      </c>
      <c r="S29" s="1">
        <f ca="1">+(G29-O29)^2</f>
        <v>1.8178044091515258E-2</v>
      </c>
    </row>
    <row r="30" spans="1:19" x14ac:dyDescent="0.2">
      <c r="A30" s="42" t="s">
        <v>47</v>
      </c>
      <c r="B30" s="41" t="s">
        <v>49</v>
      </c>
      <c r="C30" s="42">
        <v>54524.432419999997</v>
      </c>
      <c r="D30" s="42">
        <v>1.42E-3</v>
      </c>
      <c r="E30" s="1">
        <f>+(C30-C$7)/C$8</f>
        <v>-1395.8577305929782</v>
      </c>
      <c r="F30" s="45">
        <f>ROUND(2*E30,0)/2</f>
        <v>-1396</v>
      </c>
      <c r="G30" s="1">
        <f>+C30-(C$7+F30*C$8)</f>
        <v>0.18573879999894416</v>
      </c>
      <c r="H30" s="1">
        <f>+G30</f>
        <v>0.18573879999894416</v>
      </c>
      <c r="O30" s="1">
        <f ca="1">+C$11+C$12*$F30</f>
        <v>-2.0051912427167244E-2</v>
      </c>
      <c r="Q30" s="46">
        <f>+C30-15018.5</f>
        <v>39505.932419999997</v>
      </c>
      <c r="S30" s="1">
        <f ca="1">+(G30-O30)^2</f>
        <v>4.2349817320846486E-2</v>
      </c>
    </row>
    <row r="31" spans="1:19" x14ac:dyDescent="0.2">
      <c r="A31" s="42" t="s">
        <v>47</v>
      </c>
      <c r="B31" s="41" t="s">
        <v>48</v>
      </c>
      <c r="C31" s="42">
        <v>54525.457000000002</v>
      </c>
      <c r="D31" s="42">
        <v>1.7000000000000001E-4</v>
      </c>
      <c r="E31" s="1">
        <f>+(C31-C$7)/C$8</f>
        <v>-1395.0729382445352</v>
      </c>
      <c r="F31" s="45">
        <f>ROUND(2*E31,0)/2</f>
        <v>-1395</v>
      </c>
      <c r="G31" s="1">
        <f>+C31-(C$7+F31*C$8)</f>
        <v>-9.5223999996960629E-2</v>
      </c>
      <c r="H31" s="1">
        <f>+G31</f>
        <v>-9.5223999996960629E-2</v>
      </c>
      <c r="O31" s="1">
        <f ca="1">+C$11+C$12*$F31</f>
        <v>-2.0035158393282671E-2</v>
      </c>
      <c r="Q31" s="46">
        <f>+C31-15018.5</f>
        <v>39506.957000000002</v>
      </c>
      <c r="S31" s="1">
        <f ca="1">+(G31-O31)^2</f>
        <v>5.6533619017029735E-3</v>
      </c>
    </row>
    <row r="32" spans="1:19" x14ac:dyDescent="0.2">
      <c r="A32" s="42" t="s">
        <v>47</v>
      </c>
      <c r="B32" s="41" t="s">
        <v>49</v>
      </c>
      <c r="C32" s="42">
        <v>54527.5144</v>
      </c>
      <c r="D32" s="42">
        <v>1.7099999999999999E-3</v>
      </c>
      <c r="E32" s="1">
        <f>+(C32-C$7)/C$8</f>
        <v>-1393.4970419966314</v>
      </c>
      <c r="F32" s="45">
        <f>ROUND(2*E32,0)/2</f>
        <v>-1393.5</v>
      </c>
      <c r="G32" s="1">
        <f>+C32-(C$7+F32*C$8)</f>
        <v>3.8618000035057776E-3</v>
      </c>
      <c r="H32" s="1">
        <f>+G32</f>
        <v>3.8618000035057776E-3</v>
      </c>
      <c r="O32" s="1">
        <f ca="1">+C$11+C$12*$F32</f>
        <v>-2.001002734245581E-2</v>
      </c>
      <c r="Q32" s="46">
        <f>+C32-15018.5</f>
        <v>39509.0144</v>
      </c>
      <c r="S32" s="1">
        <f ca="1">+(G32-O32)^2</f>
        <v>5.6986414083539944E-4</v>
      </c>
    </row>
    <row r="33" spans="1:19" x14ac:dyDescent="0.2">
      <c r="A33" s="42" t="s">
        <v>47</v>
      </c>
      <c r="B33" s="41" t="s">
        <v>48</v>
      </c>
      <c r="C33" s="42">
        <v>54530.46776</v>
      </c>
      <c r="D33" s="42">
        <v>1.0000000000000001E-5</v>
      </c>
      <c r="E33" s="1">
        <f>+(C33-C$7)/C$8</f>
        <v>-1391.2348718096414</v>
      </c>
      <c r="F33" s="45">
        <f>ROUND(2*E33,0)/2</f>
        <v>-1391</v>
      </c>
      <c r="G33" s="1">
        <f>+C33-(C$7+F33*C$8)</f>
        <v>-0.30663520000234712</v>
      </c>
      <c r="H33" s="1">
        <f>+G33</f>
        <v>-0.30663520000234712</v>
      </c>
      <c r="O33" s="1">
        <f ca="1">+C$11+C$12*$F33</f>
        <v>-1.9968142257744376E-2</v>
      </c>
      <c r="Q33" s="46">
        <f>+C33-15018.5</f>
        <v>39511.96776</v>
      </c>
      <c r="S33" s="1">
        <f ca="1">+(G33-O33)^2</f>
        <v>8.2178001995947422E-2</v>
      </c>
    </row>
    <row r="34" spans="1:19" x14ac:dyDescent="0.2">
      <c r="A34" s="42" t="s">
        <v>47</v>
      </c>
      <c r="B34" s="41" t="s">
        <v>49</v>
      </c>
      <c r="C34" s="42">
        <v>54530.577599999997</v>
      </c>
      <c r="D34" s="42">
        <v>9.0000000000000006E-5</v>
      </c>
      <c r="E34" s="1">
        <f>+(C34-C$7)/C$8</f>
        <v>-1391.1507382216828</v>
      </c>
      <c r="F34" s="45">
        <f>ROUND(2*E34,0)/2</f>
        <v>-1391</v>
      </c>
      <c r="G34" s="1">
        <f>+C34-(C$7+F34*C$8)</f>
        <v>-0.19679520000499906</v>
      </c>
      <c r="H34" s="1">
        <f>+G34</f>
        <v>-0.19679520000499906</v>
      </c>
      <c r="O34" s="1">
        <f ca="1">+C$11+C$12*$F34</f>
        <v>-1.9968142257744376E-2</v>
      </c>
      <c r="Q34" s="46">
        <f>+C34-15018.5</f>
        <v>39512.077599999997</v>
      </c>
      <c r="S34" s="1">
        <f ca="1">+(G34-O34)^2</f>
        <v>3.1267808351550942E-2</v>
      </c>
    </row>
    <row r="35" spans="1:19" x14ac:dyDescent="0.2">
      <c r="A35" s="42" t="s">
        <v>47</v>
      </c>
      <c r="B35" s="41" t="s">
        <v>48</v>
      </c>
      <c r="C35" s="42">
        <v>54533.388379999997</v>
      </c>
      <c r="D35" s="42">
        <v>8.7000000000000001E-4</v>
      </c>
      <c r="E35" s="1">
        <f>+(C35-C$7)/C$8</f>
        <v>-1388.997779314476</v>
      </c>
      <c r="F35" s="45">
        <f>ROUND(2*E35,0)/2</f>
        <v>-1389</v>
      </c>
      <c r="G35" s="1">
        <f>+C35-(C$7+F35*C$8)</f>
        <v>2.8991999934078194E-3</v>
      </c>
      <c r="H35" s="1">
        <f>+G35</f>
        <v>2.8991999934078194E-3</v>
      </c>
      <c r="O35" s="1">
        <f ca="1">+C$11+C$12*$F35</f>
        <v>-1.993463418997523E-2</v>
      </c>
      <c r="Q35" s="46">
        <f>+C35-15018.5</f>
        <v>39514.888379999997</v>
      </c>
      <c r="S35" s="1">
        <f ca="1">+(G35-O35)^2</f>
        <v>5.2138398351423223E-4</v>
      </c>
    </row>
    <row r="36" spans="1:19" x14ac:dyDescent="0.2">
      <c r="A36" s="42" t="s">
        <v>47</v>
      </c>
      <c r="B36" s="41" t="s">
        <v>49</v>
      </c>
      <c r="C36" s="42">
        <v>54534.45291</v>
      </c>
      <c r="D36" s="42">
        <v>8.7000000000000001E-4</v>
      </c>
      <c r="E36" s="1">
        <f>+(C36-C$7)/C$8</f>
        <v>-1388.1823866670627</v>
      </c>
      <c r="F36" s="45">
        <f>ROUND(2*E36,0)/2</f>
        <v>-1388</v>
      </c>
      <c r="G36" s="1">
        <f>+C36-(C$7+F36*C$8)</f>
        <v>-0.23811359999672277</v>
      </c>
      <c r="H36" s="1">
        <f>+G36</f>
        <v>-0.23811359999672277</v>
      </c>
      <c r="O36" s="1">
        <f ca="1">+C$11+C$12*$F36</f>
        <v>-1.9917880156090657E-2</v>
      </c>
      <c r="Q36" s="46">
        <f>+C36-15018.5</f>
        <v>39515.95291</v>
      </c>
      <c r="S36" s="1">
        <f ca="1">+(G36-O36)^2</f>
        <v>4.7609372156771614E-2</v>
      </c>
    </row>
    <row r="37" spans="1:19" x14ac:dyDescent="0.2">
      <c r="A37" s="42" t="s">
        <v>47</v>
      </c>
      <c r="B37" s="41" t="s">
        <v>49</v>
      </c>
      <c r="C37" s="42">
        <v>54535.35024</v>
      </c>
      <c r="D37" s="42">
        <v>3.4000000000000002E-4</v>
      </c>
      <c r="E37" s="1">
        <f>+(C37-C$7)/C$8</f>
        <v>-1387.4950633560231</v>
      </c>
      <c r="F37" s="45">
        <f>ROUND(2*E37,0)/2</f>
        <v>-1387.5</v>
      </c>
      <c r="G37" s="1">
        <f>+C37-(C$7+F37*C$8)</f>
        <v>6.4449999990756623E-3</v>
      </c>
      <c r="H37" s="1">
        <f>+G37</f>
        <v>6.4449999990756623E-3</v>
      </c>
      <c r="O37" s="1">
        <f ca="1">+C$11+C$12*$F37</f>
        <v>-1.9909503139148372E-2</v>
      </c>
      <c r="Q37" s="46">
        <f>+C37-15018.5</f>
        <v>39516.85024</v>
      </c>
      <c r="S37" s="1">
        <f ca="1">+(G37-O37)^2</f>
        <v>6.9455983566266046E-4</v>
      </c>
    </row>
    <row r="38" spans="1:19" x14ac:dyDescent="0.2">
      <c r="A38" s="42" t="s">
        <v>47</v>
      </c>
      <c r="B38" s="41" t="s">
        <v>49</v>
      </c>
      <c r="C38" s="42">
        <v>54536.502249999998</v>
      </c>
      <c r="D38" s="42">
        <v>4.4000000000000002E-4</v>
      </c>
      <c r="E38" s="1">
        <f>+(C38-C$7)/C$8</f>
        <v>-1386.6126640964983</v>
      </c>
      <c r="F38" s="45">
        <f>ROUND(2*E38,0)/2</f>
        <v>-1386.5</v>
      </c>
      <c r="G38" s="1">
        <f>+C38-(C$7+F38*C$8)</f>
        <v>-0.14708780000364641</v>
      </c>
      <c r="H38" s="1">
        <f>+G38</f>
        <v>-0.14708780000364641</v>
      </c>
      <c r="O38" s="1">
        <f ca="1">+C$11+C$12*$F38</f>
        <v>-1.9892749105263799E-2</v>
      </c>
      <c r="Q38" s="46">
        <f>+C38-15018.5</f>
        <v>39518.002249999998</v>
      </c>
      <c r="S38" s="1">
        <f ca="1">+(G38-O38)^2</f>
        <v>1.6178580973042145E-2</v>
      </c>
    </row>
    <row r="39" spans="1:19" x14ac:dyDescent="0.2">
      <c r="A39" s="42" t="s">
        <v>47</v>
      </c>
      <c r="B39" s="41" t="s">
        <v>49</v>
      </c>
      <c r="C39" s="42">
        <v>54539.462290000003</v>
      </c>
      <c r="D39" s="42">
        <v>6.4000000000000005E-4</v>
      </c>
      <c r="E39" s="1">
        <f>+(C39-C$7)/C$8</f>
        <v>-1384.3453772637683</v>
      </c>
      <c r="F39" s="45">
        <f>ROUND(2*E39,0)/2</f>
        <v>-1384.5</v>
      </c>
      <c r="G39" s="1">
        <f>+C39-(C$7+F39*C$8)</f>
        <v>0.20186660000035772</v>
      </c>
      <c r="H39" s="1">
        <f>+G39</f>
        <v>0.20186660000035772</v>
      </c>
      <c r="O39" s="1">
        <f ca="1">+C$11+C$12*$F39</f>
        <v>-1.9859241037494649E-2</v>
      </c>
      <c r="Q39" s="46">
        <f>+C39-15018.5</f>
        <v>39520.962290000003</v>
      </c>
      <c r="S39" s="1">
        <f ca="1">+(G39-O39)^2</f>
        <v>4.9162348583942979E-2</v>
      </c>
    </row>
    <row r="40" spans="1:19" x14ac:dyDescent="0.2">
      <c r="A40" s="42" t="s">
        <v>47</v>
      </c>
      <c r="B40" s="41" t="s">
        <v>48</v>
      </c>
      <c r="C40" s="42">
        <v>54539.576000000001</v>
      </c>
      <c r="D40" s="42">
        <v>1.8000000000000001E-4</v>
      </c>
      <c r="E40" s="1">
        <f>+(C40-C$7)/C$8</f>
        <v>-1384.2582793915287</v>
      </c>
      <c r="F40" s="45">
        <f>ROUND(2*E40,0)/2</f>
        <v>-1384.5</v>
      </c>
      <c r="G40" s="1">
        <f>+C40-(C$7+F40*C$8)</f>
        <v>0.31557659999816678</v>
      </c>
      <c r="H40" s="1">
        <f>+G40</f>
        <v>0.31557659999816678</v>
      </c>
      <c r="O40" s="1">
        <f ca="1">+C$11+C$12*$F40</f>
        <v>-1.9859241037494649E-2</v>
      </c>
      <c r="Q40" s="46">
        <f>+C40-15018.5</f>
        <v>39521.076000000001</v>
      </c>
      <c r="S40" s="1">
        <f ca="1">+(G40-O40)^2</f>
        <v>0.11251720345130152</v>
      </c>
    </row>
    <row r="41" spans="1:19" x14ac:dyDescent="0.2">
      <c r="A41" s="42" t="s">
        <v>47</v>
      </c>
      <c r="B41" s="41" t="s">
        <v>49</v>
      </c>
      <c r="C41" s="42">
        <v>54540.372969999997</v>
      </c>
      <c r="D41" s="42">
        <v>5.6999999999999998E-4</v>
      </c>
      <c r="E41" s="1">
        <f>+(C41-C$7)/C$8</f>
        <v>-1383.6478283209121</v>
      </c>
      <c r="F41" s="45">
        <f>ROUND(2*E41,0)/2</f>
        <v>-1383.5</v>
      </c>
      <c r="G41" s="1">
        <f>+C41-(C$7+F41*C$8)</f>
        <v>-0.19299619999947026</v>
      </c>
      <c r="H41" s="1">
        <f>+G41</f>
        <v>-0.19299619999947026</v>
      </c>
      <c r="O41" s="1">
        <f ca="1">+C$11+C$12*$F41</f>
        <v>-1.9842487003610076E-2</v>
      </c>
      <c r="Q41" s="46">
        <f>+C41-15018.5</f>
        <v>39521.872969999997</v>
      </c>
      <c r="S41" s="1">
        <f ca="1">+(G41-O41)^2</f>
        <v>2.9982208324252722E-2</v>
      </c>
    </row>
    <row r="42" spans="1:19" x14ac:dyDescent="0.2">
      <c r="A42" s="42" t="s">
        <v>47</v>
      </c>
      <c r="B42" s="41" t="s">
        <v>49</v>
      </c>
      <c r="C42" s="42">
        <v>54544.482759999999</v>
      </c>
      <c r="D42" s="42">
        <v>6.6E-4</v>
      </c>
      <c r="E42" s="1">
        <f>+(C42-C$7)/C$8</f>
        <v>-1380.499873309401</v>
      </c>
      <c r="F42" s="45">
        <f>ROUND(2*E42,0)/2</f>
        <v>-1380.5</v>
      </c>
      <c r="G42" s="1">
        <f>+C42-(C$7+F42*C$8)</f>
        <v>1.6540000069653615E-4</v>
      </c>
      <c r="H42" s="1">
        <f>+G42</f>
        <v>1.6540000069653615E-4</v>
      </c>
      <c r="O42" s="1">
        <f ca="1">+C$11+C$12*$F42</f>
        <v>-1.9792224901956357E-2</v>
      </c>
      <c r="Q42" s="46">
        <f>+C42-15018.5</f>
        <v>39525.982759999999</v>
      </c>
      <c r="S42" s="1">
        <f ca="1">+(G42-O42)^2</f>
        <v>3.9830679175499091E-4</v>
      </c>
    </row>
    <row r="43" spans="1:19" x14ac:dyDescent="0.2">
      <c r="A43" s="42" t="s">
        <v>47</v>
      </c>
      <c r="B43" s="41" t="s">
        <v>48</v>
      </c>
      <c r="C43" s="42">
        <v>54544.583359999997</v>
      </c>
      <c r="D43" s="42">
        <v>2.9999999999999997E-4</v>
      </c>
      <c r="E43" s="1">
        <f>+(C43-C$7)/C$8</f>
        <v>-1380.4228172373994</v>
      </c>
      <c r="F43" s="45">
        <f>ROUND(2*E43,0)/2</f>
        <v>-1380.5</v>
      </c>
      <c r="G43" s="1">
        <f>+C43-(C$7+F43*C$8)</f>
        <v>0.10076539999863598</v>
      </c>
      <c r="H43" s="1">
        <f>+G43</f>
        <v>0.10076539999863598</v>
      </c>
      <c r="O43" s="1">
        <f ca="1">+C$11+C$12*$F43</f>
        <v>-1.9792224901956357E-2</v>
      </c>
      <c r="Q43" s="46">
        <f>+C43-15018.5</f>
        <v>39526.083359999997</v>
      </c>
      <c r="S43" s="1">
        <f ca="1">+(G43-O43)^2</f>
        <v>1.4534140921671922E-2</v>
      </c>
    </row>
    <row r="44" spans="1:19" x14ac:dyDescent="0.2">
      <c r="A44" s="42" t="s">
        <v>47</v>
      </c>
      <c r="B44" s="41" t="s">
        <v>48</v>
      </c>
      <c r="C44" s="42">
        <v>54545.495940000001</v>
      </c>
      <c r="D44" s="42">
        <v>1.1E-4</v>
      </c>
      <c r="E44" s="1">
        <f>+(C44-C$7)/C$8</f>
        <v>-1379.7238129611676</v>
      </c>
      <c r="F44" s="45">
        <f>ROUND(2*E44,0)/2</f>
        <v>-1379.5</v>
      </c>
      <c r="G44" s="1">
        <f>+C44-(C$7+F44*C$8)</f>
        <v>-0.29219739999825833</v>
      </c>
      <c r="H44" s="1">
        <f>+G44</f>
        <v>-0.29219739999825833</v>
      </c>
      <c r="O44" s="1">
        <f ca="1">+C$11+C$12*$F44</f>
        <v>-1.9775470868071784E-2</v>
      </c>
      <c r="Q44" s="46">
        <f>+C44-15018.5</f>
        <v>39526.995940000001</v>
      </c>
      <c r="S44" s="1">
        <f ca="1">+(G44-O44)^2</f>
        <v>7.4213707471012372E-2</v>
      </c>
    </row>
    <row r="45" spans="1:19" x14ac:dyDescent="0.2">
      <c r="A45" s="42" t="s">
        <v>47</v>
      </c>
      <c r="B45" s="41" t="s">
        <v>49</v>
      </c>
      <c r="C45" s="42">
        <v>54547.431810000002</v>
      </c>
      <c r="D45" s="42">
        <v>1.5499999999999999E-3</v>
      </c>
      <c r="E45" s="1">
        <f>+(C45-C$7)/C$8</f>
        <v>-1378.2410044312587</v>
      </c>
      <c r="F45" s="45">
        <f>ROUND(2*E45,0)/2</f>
        <v>-1378</v>
      </c>
      <c r="G45" s="1">
        <f>+C45-(C$7+F45*C$8)</f>
        <v>-0.31464159999450203</v>
      </c>
      <c r="H45" s="1">
        <f>+G45</f>
        <v>-0.31464159999450203</v>
      </c>
      <c r="O45" s="1">
        <f ca="1">+C$11+C$12*$F45</f>
        <v>-1.9750339817244923E-2</v>
      </c>
      <c r="Q45" s="46">
        <f>+C45-15018.5</f>
        <v>39528.931810000002</v>
      </c>
      <c r="S45" s="1">
        <f ca="1">+(G45-O45)^2</f>
        <v>8.6960855328930733E-2</v>
      </c>
    </row>
    <row r="46" spans="1:19" x14ac:dyDescent="0.2">
      <c r="A46" s="42" t="s">
        <v>47</v>
      </c>
      <c r="B46" s="41" t="s">
        <v>49</v>
      </c>
      <c r="C46" s="42">
        <v>54553.350319999998</v>
      </c>
      <c r="D46" s="42">
        <v>3.4000000000000002E-4</v>
      </c>
      <c r="E46" s="1">
        <f>+(C46-C$7)/C$8</f>
        <v>-1373.7076333307509</v>
      </c>
      <c r="F46" s="45">
        <f>ROUND(2*E46,0)/2</f>
        <v>-1373.5</v>
      </c>
      <c r="G46" s="1">
        <f>+C46-(C$7+F46*C$8)</f>
        <v>-0.27107420000538696</v>
      </c>
      <c r="H46" s="1">
        <f>+G46</f>
        <v>-0.27107420000538696</v>
      </c>
      <c r="O46" s="1">
        <f ca="1">+C$11+C$12*$F46</f>
        <v>-1.9674946664764343E-2</v>
      </c>
      <c r="Q46" s="46">
        <f>+C46-15018.5</f>
        <v>39534.850319999998</v>
      </c>
      <c r="S46" s="1">
        <f ca="1">+(G46-O46)^2</f>
        <v>6.3201584580222556E-2</v>
      </c>
    </row>
    <row r="47" spans="1:19" x14ac:dyDescent="0.2">
      <c r="A47" s="42" t="s">
        <v>47</v>
      </c>
      <c r="B47" s="41" t="s">
        <v>48</v>
      </c>
      <c r="C47" s="42">
        <v>54553.46761</v>
      </c>
      <c r="D47" s="42">
        <v>1.4999999999999999E-4</v>
      </c>
      <c r="E47" s="1">
        <f>+(C47-C$7)/C$8</f>
        <v>-1373.6177933040572</v>
      </c>
      <c r="F47" s="45">
        <f>ROUND(2*E47,0)/2</f>
        <v>-1373.5</v>
      </c>
      <c r="G47" s="1">
        <f>+C47-(C$7+F47*C$8)</f>
        <v>-0.15378420000342885</v>
      </c>
      <c r="H47" s="1">
        <f>+G47</f>
        <v>-0.15378420000342885</v>
      </c>
      <c r="O47" s="1">
        <f ca="1">+C$11+C$12*$F47</f>
        <v>-1.9674946664764343E-2</v>
      </c>
      <c r="Q47" s="46">
        <f>+C47-15018.5</f>
        <v>39534.96761</v>
      </c>
      <c r="S47" s="1">
        <f ca="1">+(G47-O47)^2</f>
        <v>1.7985291831054094E-2</v>
      </c>
    </row>
    <row r="48" spans="1:19" x14ac:dyDescent="0.2">
      <c r="A48" s="42" t="s">
        <v>47</v>
      </c>
      <c r="B48" s="41" t="s">
        <v>49</v>
      </c>
      <c r="C48" s="42">
        <v>54555.40135</v>
      </c>
      <c r="D48" s="42">
        <v>2.5999999999999998E-4</v>
      </c>
      <c r="E48" s="1">
        <f>+(C48-C$7)/C$8</f>
        <v>-1372.1366162794507</v>
      </c>
      <c r="F48" s="45">
        <f>ROUND(2*E48,0)/2</f>
        <v>-1372</v>
      </c>
      <c r="G48" s="1">
        <f>+C48-(C$7+F48*C$8)</f>
        <v>-0.1783584000004339</v>
      </c>
      <c r="H48" s="1">
        <f>+G48</f>
        <v>-0.1783584000004339</v>
      </c>
      <c r="O48" s="1">
        <f ca="1">+C$11+C$12*$F48</f>
        <v>-1.9649815613937485E-2</v>
      </c>
      <c r="Q48" s="46">
        <f>+C48-15018.5</f>
        <v>39536.90135</v>
      </c>
      <c r="S48" s="1">
        <f ca="1">+(G48-O48)^2</f>
        <v>2.5188414757965658E-2</v>
      </c>
    </row>
    <row r="49" spans="1:19" x14ac:dyDescent="0.2">
      <c r="A49" s="42" t="s">
        <v>47</v>
      </c>
      <c r="B49" s="41" t="s">
        <v>48</v>
      </c>
      <c r="C49" s="42">
        <v>54555.518100000001</v>
      </c>
      <c r="D49" s="42">
        <v>5.1000000000000004E-4</v>
      </c>
      <c r="E49" s="1">
        <f>+(C49-C$7)/C$8</f>
        <v>-1372.0471898738199</v>
      </c>
      <c r="F49" s="45">
        <f>ROUND(2*E49,0)/2</f>
        <v>-1372</v>
      </c>
      <c r="G49" s="1">
        <f>+C49-(C$7+F49*C$8)</f>
        <v>-6.1608399999386165E-2</v>
      </c>
      <c r="H49" s="1">
        <f>+G49</f>
        <v>-6.1608399999386165E-2</v>
      </c>
      <c r="O49" s="1">
        <f ca="1">+C$11+C$12*$F49</f>
        <v>-1.9649815613937485E-2</v>
      </c>
      <c r="Q49" s="46">
        <f>+C49-15018.5</f>
        <v>39537.018100000001</v>
      </c>
      <c r="S49" s="1">
        <f ca="1">+(G49-O49)^2</f>
        <v>1.7605228036308177E-3</v>
      </c>
    </row>
    <row r="50" spans="1:19" x14ac:dyDescent="0.2">
      <c r="A50" s="42" t="s">
        <v>47</v>
      </c>
      <c r="B50" s="41" t="s">
        <v>48</v>
      </c>
      <c r="C50" s="42">
        <v>54556.427580000003</v>
      </c>
      <c r="D50" s="42">
        <v>1E-4</v>
      </c>
      <c r="E50" s="1">
        <f>+(C50-C$7)/C$8</f>
        <v>-1371.3505600888736</v>
      </c>
      <c r="F50" s="45">
        <f>ROUND(2*E50,0)/2</f>
        <v>-1371.5</v>
      </c>
      <c r="G50" s="1">
        <f>+C50-(C$7+F50*C$8)</f>
        <v>0.19510020000598161</v>
      </c>
      <c r="H50" s="1">
        <f>+G50</f>
        <v>0.19510020000598161</v>
      </c>
      <c r="O50" s="1">
        <f ca="1">+C$11+C$12*$F50</f>
        <v>-1.9641438596995197E-2</v>
      </c>
      <c r="Q50" s="46">
        <f>+C50-15018.5</f>
        <v>39537.927580000003</v>
      </c>
      <c r="S50" s="1">
        <f ca="1">+(G50-O50)^2</f>
        <v>4.6113971349891494E-2</v>
      </c>
    </row>
    <row r="51" spans="1:19" x14ac:dyDescent="0.2">
      <c r="A51" s="42" t="s">
        <v>47</v>
      </c>
      <c r="B51" s="41" t="s">
        <v>48</v>
      </c>
      <c r="C51" s="42">
        <v>54558.477200000001</v>
      </c>
      <c r="D51" s="42">
        <v>6.9999999999999994E-5</v>
      </c>
      <c r="E51" s="1">
        <f>+(C51-C$7)/C$8</f>
        <v>-1369.7806230481287</v>
      </c>
      <c r="F51" s="45">
        <f>ROUND(2*E51,0)/2</f>
        <v>-1370</v>
      </c>
      <c r="G51" s="1">
        <f>+C51-(C$7+F51*C$8)</f>
        <v>0.28640599999926053</v>
      </c>
      <c r="H51" s="1">
        <f>+G51</f>
        <v>0.28640599999926053</v>
      </c>
      <c r="O51" s="1">
        <f ca="1">+C$11+C$12*$F51</f>
        <v>-1.9616307546168336E-2</v>
      </c>
      <c r="Q51" s="46">
        <f>+C51-15018.5</f>
        <v>39539.977200000001</v>
      </c>
      <c r="S51" s="1">
        <f ca="1">+(G51-O51)^2</f>
        <v>9.3649652715429049E-2</v>
      </c>
    </row>
    <row r="52" spans="1:19" x14ac:dyDescent="0.2">
      <c r="A52" s="1" t="s">
        <v>10</v>
      </c>
      <c r="C52" s="1">
        <v>54882.255100000002</v>
      </c>
      <c r="E52" s="1">
        <f>+(C52-C$7)/C$8</f>
        <v>-1121.7781063937525</v>
      </c>
      <c r="F52" s="45">
        <f>ROUND(2*E52,0)/2</f>
        <v>-1122</v>
      </c>
      <c r="G52" s="1">
        <f>+C52-(C$7+F52*C$8)</f>
        <v>0.28969160000269767</v>
      </c>
      <c r="H52" s="1">
        <f>+G52</f>
        <v>0.28969160000269767</v>
      </c>
      <c r="O52" s="1">
        <f ca="1">+C$11+C$12*$F52</f>
        <v>-1.5461307142794149E-2</v>
      </c>
      <c r="Q52" s="46">
        <f>+C52-15018.5</f>
        <v>39863.755100000002</v>
      </c>
      <c r="S52" s="1">
        <f ca="1">+(G52-O52)^2</f>
        <v>9.3118296739345144E-2</v>
      </c>
    </row>
    <row r="53" spans="1:19" x14ac:dyDescent="0.2">
      <c r="A53" s="42" t="s">
        <v>47</v>
      </c>
      <c r="B53" s="41" t="s">
        <v>48</v>
      </c>
      <c r="C53" s="42">
        <v>56241.51283</v>
      </c>
      <c r="D53" s="42">
        <v>8.8000000000000003E-4</v>
      </c>
      <c r="E53" s="1">
        <f>+(C53-C$7)/C$8</f>
        <v>-80.634353772239436</v>
      </c>
      <c r="F53" s="45">
        <f>ROUND(2*E53,0)/2</f>
        <v>-80.5</v>
      </c>
      <c r="G53" s="1">
        <f>+C53-(C$7+F53*C$8)</f>
        <v>-0.17540459999872837</v>
      </c>
      <c r="H53" s="1">
        <f>+G53</f>
        <v>-0.17540459999872837</v>
      </c>
      <c r="O53" s="1">
        <f ca="1">+C$11+C$12*$F53</f>
        <v>1.9880191479889776E-3</v>
      </c>
      <c r="Q53" s="46">
        <f>+C53-15018.5</f>
        <v>41223.01283</v>
      </c>
      <c r="S53" s="1">
        <f ca="1">+(G53-O53)^2</f>
        <v>3.1468141327732319E-2</v>
      </c>
    </row>
    <row r="54" spans="1:19" x14ac:dyDescent="0.2">
      <c r="A54" s="42" t="s">
        <v>47</v>
      </c>
      <c r="B54" s="41" t="s">
        <v>49</v>
      </c>
      <c r="C54" s="42">
        <v>56241.629480000003</v>
      </c>
      <c r="D54" s="42">
        <v>1.0399999999999999E-3</v>
      </c>
      <c r="E54" s="1">
        <f>+(C54-C$7)/C$8</f>
        <v>-80.545003963099845</v>
      </c>
      <c r="F54" s="45">
        <f>ROUND(2*E54,0)/2</f>
        <v>-80.5</v>
      </c>
      <c r="G54" s="1">
        <f>+C54-(C$7+F54*C$8)</f>
        <v>-5.8754599995154422E-2</v>
      </c>
      <c r="H54" s="1">
        <f>+G54</f>
        <v>-5.8754599995154422E-2</v>
      </c>
      <c r="O54" s="1">
        <f ca="1">+C$11+C$12*$F54</f>
        <v>1.9880191479889776E-3</v>
      </c>
      <c r="Q54" s="46">
        <f>+C54-15018.5</f>
        <v>41223.129480000003</v>
      </c>
      <c r="S54" s="1">
        <f ca="1">+(G54-O54)^2</f>
        <v>3.6896657803689708E-3</v>
      </c>
    </row>
    <row r="55" spans="1:19" x14ac:dyDescent="0.2">
      <c r="A55" s="42" t="s">
        <v>47</v>
      </c>
      <c r="B55" s="41" t="s">
        <v>49</v>
      </c>
      <c r="C55" s="42">
        <v>56245.606180000002</v>
      </c>
      <c r="D55" s="42">
        <v>6.3000000000000003E-4</v>
      </c>
      <c r="E55" s="1">
        <f>+(C55-C$7)/C$8</f>
        <v>-77.498991224184465</v>
      </c>
      <c r="F55" s="45">
        <f>ROUND(2*E55,0)/2</f>
        <v>-77.5</v>
      </c>
      <c r="G55" s="1">
        <f>+C55-(C$7+F55*C$8)</f>
        <v>1.317000002018176E-3</v>
      </c>
      <c r="H55" s="1">
        <f>+G55</f>
        <v>1.317000002018176E-3</v>
      </c>
      <c r="O55" s="1">
        <f ca="1">+C$11+C$12*$F55</f>
        <v>2.0382812496426979E-3</v>
      </c>
      <c r="Q55" s="46">
        <f>+C55-15018.5</f>
        <v>41227.106180000002</v>
      </c>
      <c r="S55" s="1">
        <f ca="1">+(G55-O55)^2</f>
        <v>5.2024663817478683E-7</v>
      </c>
    </row>
    <row r="56" spans="1:19" x14ac:dyDescent="0.2">
      <c r="A56" s="42" t="s">
        <v>47</v>
      </c>
      <c r="B56" s="41" t="s">
        <v>48</v>
      </c>
      <c r="C56" s="42">
        <v>56282.502159999996</v>
      </c>
      <c r="D56" s="42">
        <v>2.7E-4</v>
      </c>
      <c r="E56" s="1">
        <f>+(C56-C$7)/C$8</f>
        <v>-49.237964469646904</v>
      </c>
      <c r="F56" s="45">
        <f>ROUND(2*E56,0)/2</f>
        <v>-49</v>
      </c>
      <c r="G56" s="1">
        <f>+C56-(C$7+F56*C$8)</f>
        <v>-0.31067280000570463</v>
      </c>
      <c r="H56" s="1">
        <f>+G56</f>
        <v>-0.31067280000570463</v>
      </c>
      <c r="O56" s="1">
        <f ca="1">+C$11+C$12*$F56</f>
        <v>2.5157712153530379E-3</v>
      </c>
      <c r="Q56" s="46">
        <f>+C56-15018.5</f>
        <v>41264.002159999996</v>
      </c>
      <c r="S56" s="1">
        <f ca="1">+(G56-O56)^2</f>
        <v>9.8087081143487492E-2</v>
      </c>
    </row>
    <row r="57" spans="1:19" x14ac:dyDescent="0.2">
      <c r="A57" s="42" t="s">
        <v>47</v>
      </c>
      <c r="B57" s="41" t="s">
        <v>48</v>
      </c>
      <c r="C57" s="42">
        <v>56292.521560000001</v>
      </c>
      <c r="D57" s="42">
        <v>1.9000000000000001E-4</v>
      </c>
      <c r="E57" s="1">
        <f>+(C57-C$7)/C$8</f>
        <v>-41.56345544550409</v>
      </c>
      <c r="F57" s="45">
        <f>ROUND(2*E57,0)/2</f>
        <v>-41.5</v>
      </c>
      <c r="G57" s="1">
        <f>+C57-(C$7+F57*C$8)</f>
        <v>-8.2843799995316658E-2</v>
      </c>
      <c r="H57" s="1">
        <f>+G57</f>
        <v>-8.2843799995316658E-2</v>
      </c>
      <c r="O57" s="1">
        <f ca="1">+C$11+C$12*$F57</f>
        <v>2.641426469487338E-3</v>
      </c>
      <c r="Q57" s="46">
        <f>+C57-15018.5</f>
        <v>41274.021560000001</v>
      </c>
      <c r="S57" s="1">
        <f ca="1">+(G57-O57)^2</f>
        <v>7.3077239437388261E-3</v>
      </c>
    </row>
    <row r="58" spans="1:19" x14ac:dyDescent="0.2">
      <c r="A58" s="42" t="s">
        <v>47</v>
      </c>
      <c r="B58" s="41" t="s">
        <v>49</v>
      </c>
      <c r="C58" s="42">
        <v>56292.606440000003</v>
      </c>
      <c r="D58" s="42">
        <v>1.0200000000000001E-3</v>
      </c>
      <c r="E58" s="1">
        <f>+(C58-C$7)/C$8</f>
        <v>-41.498440342205939</v>
      </c>
      <c r="F58" s="45">
        <f>ROUND(2*E58,0)/2</f>
        <v>-41.5</v>
      </c>
      <c r="G58" s="1">
        <f>+C58-(C$7+F58*C$8)</f>
        <v>2.0362000068416819E-3</v>
      </c>
      <c r="H58" s="1">
        <f>+G58</f>
        <v>2.0362000068416819E-3</v>
      </c>
      <c r="O58" s="1">
        <f ca="1">+C$11+C$12*$F58</f>
        <v>2.641426469487338E-3</v>
      </c>
      <c r="Q58" s="46">
        <f>+C58-15018.5</f>
        <v>41274.106440000003</v>
      </c>
      <c r="S58" s="1">
        <f ca="1">+(G58-O58)^2</f>
        <v>3.6629907108657376E-7</v>
      </c>
    </row>
    <row r="59" spans="1:19" x14ac:dyDescent="0.2">
      <c r="A59" s="1" t="str">
        <f>$D$7</f>
        <v>VSX 3/24</v>
      </c>
      <c r="C59" s="1">
        <f>$C$7</f>
        <v>56346.78443</v>
      </c>
      <c r="E59" s="1">
        <f>+(C59-C$7)/C$8</f>
        <v>0</v>
      </c>
      <c r="F59" s="45">
        <f>ROUND(2*E59,0)/2</f>
        <v>0</v>
      </c>
      <c r="G59" s="1">
        <f>+C59-(C$7+F59*C$8)</f>
        <v>0</v>
      </c>
      <c r="H59" s="1">
        <f>+G59</f>
        <v>0</v>
      </c>
      <c r="O59" s="1">
        <f ca="1">+C$11+C$12*$F59</f>
        <v>3.3367188756971314E-3</v>
      </c>
      <c r="Q59" s="46">
        <f>+C59-15018.5</f>
        <v>41328.28443</v>
      </c>
      <c r="S59" s="1">
        <f ca="1">+(G59-O59)^2</f>
        <v>1.1133692855433528E-5</v>
      </c>
    </row>
    <row r="60" spans="1:19" x14ac:dyDescent="0.2">
      <c r="A60" s="42" t="s">
        <v>47</v>
      </c>
      <c r="B60" s="41" t="s">
        <v>48</v>
      </c>
      <c r="C60" s="42">
        <v>56354.460209999997</v>
      </c>
      <c r="D60" s="42">
        <v>1.3999999999999999E-4</v>
      </c>
      <c r="E60" s="1">
        <f>+(C60-C$7)/C$8</f>
        <v>5.8793782938389745</v>
      </c>
      <c r="F60" s="45">
        <f>ROUND(2*E60,0)/2</f>
        <v>6</v>
      </c>
      <c r="G60" s="1">
        <f>+C60-(C$7+F60*C$8)</f>
        <v>-0.15747679999913089</v>
      </c>
      <c r="H60" s="1">
        <f>+G60</f>
        <v>-0.15747679999913089</v>
      </c>
      <c r="O60" s="1">
        <f ca="1">+C$11+C$12*$F60</f>
        <v>3.4372430790045715E-3</v>
      </c>
      <c r="Q60" s="46">
        <f>+C60-15018.5</f>
        <v>41335.960209999997</v>
      </c>
      <c r="S60" s="1">
        <f ca="1">+(G60-O60)^2</f>
        <v>2.5893329259752032E-2</v>
      </c>
    </row>
    <row r="61" spans="1:19" x14ac:dyDescent="0.2">
      <c r="A61" s="42" t="s">
        <v>47</v>
      </c>
      <c r="B61" s="41" t="s">
        <v>48</v>
      </c>
      <c r="C61" s="42">
        <v>56354.617489999997</v>
      </c>
      <c r="D61" s="42">
        <v>1.9000000000000001E-4</v>
      </c>
      <c r="E61" s="1">
        <f>+(C61-C$7)/C$8</f>
        <v>5.9998492580995455</v>
      </c>
      <c r="F61" s="45">
        <f>ROUND(2*E61,0)/2</f>
        <v>6</v>
      </c>
      <c r="G61" s="1">
        <f>+C61-(C$7+F61*C$8)</f>
        <v>-1.9679999968502671E-4</v>
      </c>
      <c r="H61" s="1">
        <f>+G61</f>
        <v>-1.9679999968502671E-4</v>
      </c>
      <c r="O61" s="1">
        <f ca="1">+C$11+C$12*$F61</f>
        <v>3.4372430790045715E-3</v>
      </c>
      <c r="Q61" s="46">
        <f>+C61-15018.5</f>
        <v>41336.117489999997</v>
      </c>
      <c r="S61" s="1">
        <f ca="1">+(G61-O61)^2</f>
        <v>1.3206269097771774E-5</v>
      </c>
    </row>
    <row r="62" spans="1:19" x14ac:dyDescent="0.2">
      <c r="A62" s="42" t="s">
        <v>47</v>
      </c>
      <c r="B62" s="41" t="s">
        <v>48</v>
      </c>
      <c r="C62" s="42">
        <v>56355.371050000002</v>
      </c>
      <c r="D62" s="42">
        <v>1.9000000000000001E-4</v>
      </c>
      <c r="E62" s="1">
        <f>+(C62-C$7)/C$8</f>
        <v>6.5770497910921479</v>
      </c>
      <c r="F62" s="45">
        <f>ROUND(2*E62,0)/2</f>
        <v>6.5</v>
      </c>
      <c r="G62" s="1">
        <f>+C62-(C$7+F62*C$8)</f>
        <v>0.10059180000098422</v>
      </c>
      <c r="H62" s="1">
        <f>+G62</f>
        <v>0.10059180000098422</v>
      </c>
      <c r="O62" s="1">
        <f ca="1">+C$11+C$12*$F62</f>
        <v>3.445620095946858E-3</v>
      </c>
      <c r="Q62" s="46">
        <f>+C62-15018.5</f>
        <v>41336.871050000002</v>
      </c>
      <c r="S62" s="1">
        <f ca="1">+(G62-O62)^2</f>
        <v>9.437380270141885E-3</v>
      </c>
    </row>
    <row r="63" spans="1:19" x14ac:dyDescent="0.2">
      <c r="A63" s="42" t="s">
        <v>47</v>
      </c>
      <c r="B63" s="41" t="s">
        <v>49</v>
      </c>
      <c r="C63" s="42">
        <v>56356.575579999997</v>
      </c>
      <c r="D63" s="42">
        <v>5.9999999999999995E-4</v>
      </c>
      <c r="E63" s="1">
        <f>+(C63-C$7)/C$8</f>
        <v>7.4996775287622031</v>
      </c>
      <c r="F63" s="45">
        <f>ROUND(2*E63,0)/2</f>
        <v>7.5</v>
      </c>
      <c r="G63" s="1">
        <f>+C63-(C$7+F63*C$8)</f>
        <v>-4.2100000428035855E-4</v>
      </c>
      <c r="H63" s="1">
        <f>+G63</f>
        <v>-4.2100000428035855E-4</v>
      </c>
      <c r="O63" s="1">
        <f ca="1">+C$11+C$12*$F63</f>
        <v>3.4623741298314315E-3</v>
      </c>
      <c r="Q63" s="46">
        <f>+C63-15018.5</f>
        <v>41338.075579999997</v>
      </c>
      <c r="S63" s="1">
        <f ca="1">+(G63-O63)^2</f>
        <v>1.5080594665488495E-5</v>
      </c>
    </row>
    <row r="64" spans="1:19" x14ac:dyDescent="0.2">
      <c r="A64" s="42" t="s">
        <v>47</v>
      </c>
      <c r="B64" s="41" t="s">
        <v>49</v>
      </c>
      <c r="C64" s="42">
        <v>56357.307990000001</v>
      </c>
      <c r="D64" s="42">
        <v>1.2E-4</v>
      </c>
      <c r="E64" s="1">
        <f>+(C64-C$7)/C$8</f>
        <v>8.0606779034754386</v>
      </c>
      <c r="F64" s="45">
        <f>ROUND(2*E64,0)/2</f>
        <v>8</v>
      </c>
      <c r="G64" s="1">
        <f>+C64-(C$7+F64*C$8)</f>
        <v>7.9217600003175903E-2</v>
      </c>
      <c r="H64" s="1">
        <f>+G64</f>
        <v>7.9217600003175903E-2</v>
      </c>
      <c r="O64" s="1">
        <f ca="1">+C$11+C$12*$F64</f>
        <v>3.470751146773718E-3</v>
      </c>
      <c r="Q64" s="46">
        <f>+C64-15018.5</f>
        <v>41338.807990000001</v>
      </c>
      <c r="S64" s="1">
        <f ca="1">+(G64-O64)^2</f>
        <v>5.7375851116746382E-3</v>
      </c>
    </row>
    <row r="65" spans="1:19" x14ac:dyDescent="0.2">
      <c r="A65" s="42" t="s">
        <v>47</v>
      </c>
      <c r="B65" s="41" t="s">
        <v>48</v>
      </c>
      <c r="C65" s="42">
        <v>56357.420409999999</v>
      </c>
      <c r="D65" s="42">
        <v>1.8000000000000001E-4</v>
      </c>
      <c r="E65" s="1">
        <f>+(C65-C$7)/C$8</f>
        <v>8.1467876809547022</v>
      </c>
      <c r="F65" s="45">
        <f>ROUND(2*E65,0)/2</f>
        <v>8</v>
      </c>
      <c r="G65" s="1">
        <f>+C65-(C$7+F65*C$8)</f>
        <v>0.1916376000008313</v>
      </c>
      <c r="H65" s="1">
        <f>+G65</f>
        <v>0.1916376000008313</v>
      </c>
      <c r="O65" s="1">
        <f ca="1">+C$11+C$12*$F65</f>
        <v>3.470751146773718E-3</v>
      </c>
      <c r="Q65" s="46">
        <f>+C65-15018.5</f>
        <v>41338.920409999999</v>
      </c>
      <c r="S65" s="1">
        <f ca="1">+(G65-O65)^2</f>
        <v>3.5406763007665751E-2</v>
      </c>
    </row>
    <row r="66" spans="1:19" x14ac:dyDescent="0.2">
      <c r="A66" s="42" t="s">
        <v>47</v>
      </c>
      <c r="B66" s="41" t="s">
        <v>48</v>
      </c>
      <c r="C66" s="42">
        <v>56366.367720000002</v>
      </c>
      <c r="D66" s="42">
        <v>1.4999999999999999E-4</v>
      </c>
      <c r="E66" s="1">
        <f>+(C66-C$7)/C$8</f>
        <v>15.000113362811474</v>
      </c>
      <c r="F66" s="45">
        <f>ROUND(2*E66,0)/2</f>
        <v>15</v>
      </c>
      <c r="G66" s="1">
        <f>+C66-(C$7+F66*C$8)</f>
        <v>1.4799999917158857E-4</v>
      </c>
      <c r="H66" s="1">
        <f>+G66</f>
        <v>1.4799999917158857E-4</v>
      </c>
      <c r="O66" s="1">
        <f ca="1">+C$11+C$12*$F66</f>
        <v>3.5880293839657316E-3</v>
      </c>
      <c r="Q66" s="46">
        <f>+C66-15018.5</f>
        <v>41347.867720000002</v>
      </c>
      <c r="S66" s="1">
        <f ca="1">+(G66-O66)^2</f>
        <v>1.183380216824717E-5</v>
      </c>
    </row>
    <row r="67" spans="1:19" x14ac:dyDescent="0.2">
      <c r="A67" s="42" t="s">
        <v>47</v>
      </c>
      <c r="B67" s="41" t="s">
        <v>49</v>
      </c>
      <c r="C67" s="42">
        <v>56367.327290000001</v>
      </c>
      <c r="D67" s="42">
        <v>1.1E-4</v>
      </c>
      <c r="E67" s="1">
        <f>+(C67-C$7)/C$8</f>
        <v>15.735110331121572</v>
      </c>
      <c r="F67" s="45">
        <f>ROUND(2*E67,0)/2</f>
        <v>15.5</v>
      </c>
      <c r="G67" s="1">
        <f>+C67-(C$7+F67*C$8)</f>
        <v>0.30694660000153817</v>
      </c>
      <c r="H67" s="1">
        <f>+G67</f>
        <v>0.30694660000153817</v>
      </c>
      <c r="O67" s="1">
        <f ca="1">+C$11+C$12*$F67</f>
        <v>3.5964064009080181E-3</v>
      </c>
      <c r="Q67" s="46">
        <f>+C67-15018.5</f>
        <v>41348.827290000001</v>
      </c>
      <c r="S67" s="1">
        <f ca="1">+(G67-O67)^2</f>
        <v>9.2021339957539791E-2</v>
      </c>
    </row>
    <row r="68" spans="1:19" x14ac:dyDescent="0.2">
      <c r="A68" s="42" t="s">
        <v>47</v>
      </c>
      <c r="B68" s="41" t="s">
        <v>48</v>
      </c>
      <c r="C68" s="42">
        <v>56367.4395</v>
      </c>
      <c r="D68" s="42">
        <v>1.6000000000000001E-4</v>
      </c>
      <c r="E68" s="1">
        <f>+(C68-C$7)/C$8</f>
        <v>15.821059255966718</v>
      </c>
      <c r="F68" s="45">
        <f>ROUND(2*E68,0)/2</f>
        <v>16</v>
      </c>
      <c r="G68" s="1">
        <f>+C68-(C$7+F68*C$8)</f>
        <v>-0.23361479999584844</v>
      </c>
      <c r="H68" s="1">
        <f>+G68</f>
        <v>-0.23361479999584844</v>
      </c>
      <c r="O68" s="1">
        <f ca="1">+C$11+C$12*$F68</f>
        <v>3.6047834178503046E-3</v>
      </c>
      <c r="Q68" s="46">
        <f>+C68-15018.5</f>
        <v>41348.9395</v>
      </c>
      <c r="S68" s="1">
        <f ca="1">+(G68-O68)^2</f>
        <v>5.627313075496878E-2</v>
      </c>
    </row>
    <row r="69" spans="1:19" x14ac:dyDescent="0.2">
      <c r="A69" s="42" t="s">
        <v>47</v>
      </c>
      <c r="B69" s="41" t="s">
        <v>49</v>
      </c>
      <c r="C69" s="42">
        <v>56368.328609999997</v>
      </c>
      <c r="D69" s="42">
        <v>1.33E-3</v>
      </c>
      <c r="E69" s="1">
        <f>+(C69-C$7)/C$8</f>
        <v>16.502086335275365</v>
      </c>
      <c r="F69" s="45">
        <f>ROUND(2*E69,0)/2</f>
        <v>16.5</v>
      </c>
      <c r="G69" s="1">
        <f>+C69-(C$7+F69*C$8)</f>
        <v>2.7237999966018833E-3</v>
      </c>
      <c r="H69" s="1">
        <f>+G69</f>
        <v>2.7237999966018833E-3</v>
      </c>
      <c r="O69" s="1">
        <f ca="1">+C$11+C$12*$F69</f>
        <v>3.6131604347925915E-3</v>
      </c>
      <c r="Q69" s="46">
        <f>+C69-15018.5</f>
        <v>41349.828609999997</v>
      </c>
      <c r="S69" s="1">
        <f ca="1">+(G69-O69)^2</f>
        <v>7.9096198901876845E-7</v>
      </c>
    </row>
    <row r="70" spans="1:19" x14ac:dyDescent="0.2">
      <c r="A70" s="42" t="s">
        <v>47</v>
      </c>
      <c r="B70" s="41" t="s">
        <v>49</v>
      </c>
      <c r="C70" s="42">
        <v>56395.3361</v>
      </c>
      <c r="D70" s="42">
        <v>2.5999999999999998E-4</v>
      </c>
      <c r="E70" s="1">
        <f>+(C70-C$7)/C$8</f>
        <v>37.188876534726198</v>
      </c>
      <c r="F70" s="45">
        <f>ROUND(2*E70,0)/2</f>
        <v>37</v>
      </c>
      <c r="G70" s="1">
        <f>+C70-(C$7+F70*C$8)</f>
        <v>0.24658640000416199</v>
      </c>
      <c r="H70" s="1">
        <f>+G70</f>
        <v>0.24658640000416199</v>
      </c>
      <c r="O70" s="1">
        <f ca="1">+C$11+C$12*$F70</f>
        <v>3.9566181294263449E-3</v>
      </c>
      <c r="Q70" s="46">
        <f>+C70-15018.5</f>
        <v>41376.8361</v>
      </c>
      <c r="S70" s="1">
        <f ca="1">+(G70-O70)^2</f>
        <v>5.8869211052581791E-2</v>
      </c>
    </row>
    <row r="71" spans="1:19" x14ac:dyDescent="0.2">
      <c r="A71" s="42" t="s">
        <v>47</v>
      </c>
      <c r="B71" s="41" t="s">
        <v>48</v>
      </c>
      <c r="C71" s="42">
        <v>56395.44887</v>
      </c>
      <c r="D71" s="42">
        <v>5.6999999999999998E-4</v>
      </c>
      <c r="E71" s="1">
        <f>+(C71-C$7)/C$8</f>
        <v>37.275254399932706</v>
      </c>
      <c r="F71" s="45">
        <f>ROUND(2*E71,0)/2</f>
        <v>37.5</v>
      </c>
      <c r="G71" s="1">
        <f>+C71-(C$7+F71*C$8)</f>
        <v>-0.29341500000009546</v>
      </c>
      <c r="H71" s="1">
        <f>+G71</f>
        <v>-0.29341500000009546</v>
      </c>
      <c r="O71" s="1">
        <f ca="1">+C$11+C$12*$F71</f>
        <v>3.9649951463686314E-3</v>
      </c>
      <c r="Q71" s="46">
        <f>+C71-15018.5</f>
        <v>41376.94887</v>
      </c>
      <c r="S71" s="1">
        <f ca="1">+(G71-O71)^2</f>
        <v>8.8434861513310994E-2</v>
      </c>
    </row>
    <row r="72" spans="1:19" x14ac:dyDescent="0.2">
      <c r="A72" s="42" t="s">
        <v>47</v>
      </c>
      <c r="B72" s="41" t="s">
        <v>48</v>
      </c>
      <c r="C72" s="42">
        <v>56396.396030000004</v>
      </c>
      <c r="D72" s="42">
        <v>2.7E-4</v>
      </c>
      <c r="E72" s="1">
        <f>+(C72-C$7)/C$8</f>
        <v>38.000745743459213</v>
      </c>
      <c r="F72" s="45">
        <f>ROUND(2*E72,0)/2</f>
        <v>38</v>
      </c>
      <c r="G72" s="1">
        <f>+C72-(C$7+F72*C$8)</f>
        <v>9.7360000654589385E-4</v>
      </c>
      <c r="H72" s="1">
        <f>+G72</f>
        <v>9.7360000654589385E-4</v>
      </c>
      <c r="O72" s="1">
        <f ca="1">+C$11+C$12*$F72</f>
        <v>3.9733721633109179E-3</v>
      </c>
      <c r="Q72" s="46">
        <f>+C72-15018.5</f>
        <v>41377.896030000004</v>
      </c>
      <c r="S72" s="1">
        <f ca="1">+(G72-O72)^2</f>
        <v>8.9986329925026835E-6</v>
      </c>
    </row>
    <row r="73" spans="1:19" x14ac:dyDescent="0.2">
      <c r="A73" s="42" t="s">
        <v>47</v>
      </c>
      <c r="B73" s="41" t="s">
        <v>49</v>
      </c>
      <c r="C73" s="42">
        <v>56396.474770000001</v>
      </c>
      <c r="D73" s="42">
        <v>2.1000000000000001E-4</v>
      </c>
      <c r="E73" s="1">
        <f>+(C73-C$7)/C$8</f>
        <v>38.061057822080606</v>
      </c>
      <c r="F73" s="45">
        <f>ROUND(2*E73,0)/2</f>
        <v>38</v>
      </c>
      <c r="G73" s="1">
        <f>+C73-(C$7+F73*C$8)</f>
        <v>7.9713600003742613E-2</v>
      </c>
      <c r="H73" s="1">
        <f>+G73</f>
        <v>7.9713600003742613E-2</v>
      </c>
      <c r="O73" s="1">
        <f ca="1">+C$11+C$12*$F73</f>
        <v>3.9733721633109179E-3</v>
      </c>
      <c r="Q73" s="46">
        <f>+C73-15018.5</f>
        <v>41377.974770000001</v>
      </c>
      <c r="S73" s="1">
        <f ca="1">+(G73-O73)^2</f>
        <v>5.7365821133205036E-3</v>
      </c>
    </row>
    <row r="74" spans="1:19" x14ac:dyDescent="0.2">
      <c r="A74" s="42" t="s">
        <v>47</v>
      </c>
      <c r="B74" s="41" t="s">
        <v>49</v>
      </c>
      <c r="C74" s="42">
        <v>56397.385649999997</v>
      </c>
      <c r="D74" s="42">
        <v>1.4999999999999999E-4</v>
      </c>
      <c r="E74" s="1">
        <f>+(C74-C$7)/C$8</f>
        <v>38.758759957924646</v>
      </c>
      <c r="F74" s="45">
        <f>ROUND(2*E74,0)/2</f>
        <v>39</v>
      </c>
      <c r="G74" s="1">
        <f>+C74-(C$7+F74*C$8)</f>
        <v>-0.3149492000011378</v>
      </c>
      <c r="H74" s="1">
        <f>+G74</f>
        <v>-0.3149492000011378</v>
      </c>
      <c r="O74" s="1">
        <f ca="1">+C$11+C$12*$F74</f>
        <v>3.9901261971954918E-3</v>
      </c>
      <c r="Q74" s="46">
        <f>+C74-15018.5</f>
        <v>41378.885649999997</v>
      </c>
      <c r="S74" s="1">
        <f ca="1">+(G74-O74)^2</f>
        <v>0.10172229379584682</v>
      </c>
    </row>
    <row r="75" spans="1:19" x14ac:dyDescent="0.2">
      <c r="A75" s="42" t="s">
        <v>47</v>
      </c>
      <c r="B75" s="41" t="s">
        <v>49</v>
      </c>
      <c r="C75" s="42">
        <v>56397.498050000002</v>
      </c>
      <c r="D75" s="42">
        <v>1.4999999999999999E-4</v>
      </c>
      <c r="E75" s="1">
        <f>+(C75-C$7)/C$8</f>
        <v>38.844854416111268</v>
      </c>
      <c r="F75" s="45">
        <f>ROUND(2*E75,0)/2</f>
        <v>39</v>
      </c>
      <c r="G75" s="1">
        <f>+C75-(C$7+F75*C$8)</f>
        <v>-0.2025491999957012</v>
      </c>
      <c r="H75" s="1">
        <f>+G75</f>
        <v>-0.2025491999957012</v>
      </c>
      <c r="O75" s="1">
        <f ca="1">+C$11+C$12*$F75</f>
        <v>3.9901261971954918E-3</v>
      </c>
      <c r="Q75" s="46">
        <f>+C75-15018.5</f>
        <v>41378.998050000002</v>
      </c>
      <c r="S75" s="1">
        <f ca="1">+(G75-O75)^2</f>
        <v>4.265849326421578E-2</v>
      </c>
    </row>
    <row r="76" spans="1:19" x14ac:dyDescent="0.2">
      <c r="A76" s="42" t="s">
        <v>47</v>
      </c>
      <c r="B76" s="41" t="s">
        <v>49</v>
      </c>
      <c r="C76" s="42">
        <v>56398.353230000001</v>
      </c>
      <c r="D76" s="42">
        <v>6.8999999999999997E-4</v>
      </c>
      <c r="E76" s="1">
        <f>+(C76-C$7)/C$8</f>
        <v>39.499892305331485</v>
      </c>
      <c r="F76" s="45">
        <f>ROUND(2*E76,0)/2</f>
        <v>39.5</v>
      </c>
      <c r="G76" s="1">
        <f>+C76-(C$7+F76*C$8)</f>
        <v>-1.4060000103199854E-4</v>
      </c>
      <c r="H76" s="1">
        <f>+G76</f>
        <v>-1.4060000103199854E-4</v>
      </c>
      <c r="O76" s="1">
        <f ca="1">+C$11+C$12*$F76</f>
        <v>3.9985032141377783E-3</v>
      </c>
      <c r="Q76" s="46">
        <f>+C76-15018.5</f>
        <v>41379.853230000001</v>
      </c>
      <c r="S76" s="1">
        <f ca="1">+(G76-O76)^2</f>
        <v>1.7132175425828785E-5</v>
      </c>
    </row>
    <row r="77" spans="1:19" x14ac:dyDescent="0.2">
      <c r="A77" s="42" t="s">
        <v>47</v>
      </c>
      <c r="B77" s="41" t="s">
        <v>49</v>
      </c>
      <c r="C77" s="42">
        <v>56428.378389999998</v>
      </c>
      <c r="D77" s="42">
        <v>1.83E-3</v>
      </c>
      <c r="E77" s="1">
        <f>+(C77-C$7)/C$8</f>
        <v>62.498111896445167</v>
      </c>
      <c r="F77" s="45">
        <f>ROUND(2*E77,0)/2</f>
        <v>62.5</v>
      </c>
      <c r="G77" s="1">
        <f>+C77-(C$7+F77*C$8)</f>
        <v>-2.4650000050314702E-3</v>
      </c>
      <c r="H77" s="1">
        <f>+G77</f>
        <v>-2.4650000050314702E-3</v>
      </c>
      <c r="O77" s="1">
        <f ca="1">+C$11+C$12*$F77</f>
        <v>4.3838459934829651E-3</v>
      </c>
      <c r="Q77" s="46">
        <f>+C77-15018.5</f>
        <v>41409.878389999998</v>
      </c>
      <c r="S77" s="1">
        <f ca="1">+(G77-O77)^2</f>
        <v>4.6906691511367192E-5</v>
      </c>
    </row>
    <row r="78" spans="1:19" x14ac:dyDescent="0.2">
      <c r="A78" s="42" t="s">
        <v>47</v>
      </c>
      <c r="B78" s="41" t="s">
        <v>49</v>
      </c>
      <c r="C78" s="42">
        <v>56647.708050000001</v>
      </c>
      <c r="D78" s="42">
        <v>1.5100000000000001E-3</v>
      </c>
      <c r="E78" s="1">
        <f>+(C78-C$7)/C$8</f>
        <v>230.49693966371794</v>
      </c>
      <c r="F78" s="45">
        <f>ROUND(2*E78,0)/2</f>
        <v>230.5</v>
      </c>
      <c r="G78" s="1">
        <f>+C78-(C$7+F78*C$8)</f>
        <v>-3.9954000021680258E-3</v>
      </c>
      <c r="H78" s="1">
        <f>+G78</f>
        <v>-3.9954000021680258E-3</v>
      </c>
      <c r="O78" s="1">
        <f ca="1">+C$11+C$12*$F78</f>
        <v>7.1985236860912846E-3</v>
      </c>
      <c r="Q78" s="46">
        <f>+C78-15018.5</f>
        <v>41629.208050000001</v>
      </c>
      <c r="S78" s="1">
        <f ca="1">+(G78-O78)^2</f>
        <v>1.2530392753857291E-4</v>
      </c>
    </row>
    <row r="79" spans="1:19" x14ac:dyDescent="0.2">
      <c r="A79" s="42" t="s">
        <v>47</v>
      </c>
      <c r="B79" s="41" t="s">
        <v>48</v>
      </c>
      <c r="C79" s="42">
        <v>56657.504410000001</v>
      </c>
      <c r="D79" s="42">
        <v>1E-4</v>
      </c>
      <c r="E79" s="1">
        <f>+(C79-C$7)/C$8</f>
        <v>238.00060786977008</v>
      </c>
      <c r="F79" s="45">
        <f>ROUND(2*E79,0)/2</f>
        <v>238</v>
      </c>
      <c r="G79" s="1">
        <f>+C79-(C$7+F79*C$8)</f>
        <v>7.936000038171187E-4</v>
      </c>
      <c r="H79" s="1">
        <f>+G79</f>
        <v>7.936000038171187E-4</v>
      </c>
      <c r="O79" s="1">
        <f ca="1">+C$11+C$12*$F79</f>
        <v>7.3241789402255855E-3</v>
      </c>
      <c r="Q79" s="46">
        <f>+C79-15018.5</f>
        <v>41639.004410000001</v>
      </c>
      <c r="S79" s="1">
        <f ca="1">+(G79-O79)^2</f>
        <v>4.264846124466194E-5</v>
      </c>
    </row>
    <row r="80" spans="1:19" x14ac:dyDescent="0.2">
      <c r="A80" s="42" t="s">
        <v>47</v>
      </c>
      <c r="B80" s="41" t="s">
        <v>49</v>
      </c>
      <c r="C80" s="42">
        <v>56666.31538</v>
      </c>
      <c r="D80" s="42">
        <v>2.1000000000000001E-4</v>
      </c>
      <c r="E80" s="1">
        <f>+(C80-C$7)/C$8</f>
        <v>244.74950189300597</v>
      </c>
      <c r="F80" s="45">
        <f>ROUND(2*E80,0)/2</f>
        <v>244.5</v>
      </c>
      <c r="G80" s="1">
        <f>+C80-(C$7+F80*C$8)</f>
        <v>0.32573540000157664</v>
      </c>
      <c r="H80" s="1">
        <f>+G80</f>
        <v>0.32573540000157664</v>
      </c>
      <c r="O80" s="1">
        <f ca="1">+C$11+C$12*$F80</f>
        <v>7.4330801604753118E-3</v>
      </c>
      <c r="Q80" s="46">
        <f>+C80-15018.5</f>
        <v>41647.81538</v>
      </c>
      <c r="S80" s="1">
        <f ca="1">+(G80-O80)^2</f>
        <v>0.10131636681622674</v>
      </c>
    </row>
    <row r="81" spans="1:19" x14ac:dyDescent="0.2">
      <c r="A81" s="42" t="s">
        <v>47</v>
      </c>
      <c r="B81" s="41" t="s">
        <v>48</v>
      </c>
      <c r="C81" s="42">
        <v>56666.429459999999</v>
      </c>
      <c r="D81" s="42">
        <v>1.8000000000000001E-4</v>
      </c>
      <c r="E81" s="1">
        <f>+(C81-C$7)/C$8</f>
        <v>244.83688317227109</v>
      </c>
      <c r="F81" s="45">
        <f>ROUND(2*E81,0)/2</f>
        <v>245</v>
      </c>
      <c r="G81" s="1">
        <f>+C81-(C$7+F81*C$8)</f>
        <v>-0.21295600000303239</v>
      </c>
      <c r="H81" s="1">
        <f>+G81</f>
        <v>-0.21295600000303239</v>
      </c>
      <c r="O81" s="1">
        <f ca="1">+C$11+C$12*$F81</f>
        <v>7.4414571774175983E-3</v>
      </c>
      <c r="Q81" s="46">
        <f>+C81-15018.5</f>
        <v>41647.929459999999</v>
      </c>
      <c r="S81" s="1">
        <f ca="1">+(G81-O81)^2</f>
        <v>4.857503913160828E-2</v>
      </c>
    </row>
    <row r="82" spans="1:19" x14ac:dyDescent="0.2">
      <c r="A82" s="42" t="s">
        <v>47</v>
      </c>
      <c r="B82" s="41" t="s">
        <v>49</v>
      </c>
      <c r="C82" s="42">
        <v>56666.542759999997</v>
      </c>
      <c r="D82" s="42">
        <v>1.7000000000000001E-4</v>
      </c>
      <c r="E82" s="1">
        <f>+(C82-C$7)/C$8</f>
        <v>244.92366699888885</v>
      </c>
      <c r="F82" s="45">
        <f>ROUND(2*E82,0)/2</f>
        <v>245</v>
      </c>
      <c r="G82" s="1">
        <f>+C82-(C$7+F82*C$8)</f>
        <v>-9.9656000005779788E-2</v>
      </c>
      <c r="H82" s="1">
        <f>+G82</f>
        <v>-9.9656000005779788E-2</v>
      </c>
      <c r="O82" s="1">
        <f ca="1">+C$11+C$12*$F82</f>
        <v>7.4414571774175983E-3</v>
      </c>
      <c r="Q82" s="46">
        <f>+C82-15018.5</f>
        <v>41648.042759999997</v>
      </c>
      <c r="S82" s="1">
        <f ca="1">+(G82-O82)^2</f>
        <v>1.1469865335106796E-2</v>
      </c>
    </row>
    <row r="83" spans="1:19" x14ac:dyDescent="0.2">
      <c r="A83" s="42" t="s">
        <v>47</v>
      </c>
      <c r="B83" s="41" t="s">
        <v>49</v>
      </c>
      <c r="C83" s="42">
        <v>56673.373639999998</v>
      </c>
      <c r="D83" s="42">
        <v>1.7000000000000001E-4</v>
      </c>
      <c r="E83" s="1">
        <f>+(C83-C$7)/C$8</f>
        <v>250.15588152299432</v>
      </c>
      <c r="F83" s="45">
        <f>ROUND(2*E83,0)/2</f>
        <v>250</v>
      </c>
      <c r="G83" s="1">
        <f>+C83-(C$7+F83*C$8)</f>
        <v>0.20350999999936903</v>
      </c>
      <c r="H83" s="1">
        <f>+G83</f>
        <v>0.20350999999936903</v>
      </c>
      <c r="O83" s="1">
        <f ca="1">+C$11+C$12*$F83</f>
        <v>7.525227346840465E-3</v>
      </c>
      <c r="Q83" s="46">
        <f>+C83-15018.5</f>
        <v>41654.873639999998</v>
      </c>
      <c r="S83" s="1">
        <f ca="1">+(G83-O83)^2</f>
        <v>3.8410031111663308E-2</v>
      </c>
    </row>
    <row r="84" spans="1:19" x14ac:dyDescent="0.2">
      <c r="A84" s="42" t="s">
        <v>47</v>
      </c>
      <c r="B84" s="41" t="s">
        <v>48</v>
      </c>
      <c r="C84" s="42">
        <v>56673.488429999998</v>
      </c>
      <c r="D84" s="42">
        <v>1.7000000000000001E-4</v>
      </c>
      <c r="E84" s="1">
        <f>+(C84-C$7)/C$8</f>
        <v>250.24380663736025</v>
      </c>
      <c r="F84" s="45">
        <f>ROUND(2*E84,0)/2</f>
        <v>250</v>
      </c>
      <c r="G84" s="1">
        <f>+C84-(C$7+F84*C$8)</f>
        <v>0.31829999999899883</v>
      </c>
      <c r="H84" s="1">
        <f>+G84</f>
        <v>0.31829999999899883</v>
      </c>
      <c r="O84" s="1">
        <f ca="1">+C$11+C$12*$F84</f>
        <v>7.525227346840465E-3</v>
      </c>
      <c r="Q84" s="46">
        <f>+C84-15018.5</f>
        <v>41654.988429999998</v>
      </c>
      <c r="S84" s="1">
        <f ca="1">+(G84-O84)^2</f>
        <v>9.6580959317000711E-2</v>
      </c>
    </row>
    <row r="85" spans="1:19" x14ac:dyDescent="0.2">
      <c r="A85" s="42" t="s">
        <v>47</v>
      </c>
      <c r="B85" s="41" t="s">
        <v>49</v>
      </c>
      <c r="C85" s="42">
        <v>56683.280420000003</v>
      </c>
      <c r="D85" s="42">
        <v>2.7E-4</v>
      </c>
      <c r="E85" s="1">
        <f>+(C85-C$7)/C$8</f>
        <v>257.74412757667011</v>
      </c>
      <c r="F85" s="45">
        <f>ROUND(2*E85,0)/2</f>
        <v>257.5</v>
      </c>
      <c r="G85" s="1">
        <f>+C85-(C$7+F85*C$8)</f>
        <v>0.31871900000260212</v>
      </c>
      <c r="H85" s="1">
        <f>+G85</f>
        <v>0.31871900000260212</v>
      </c>
      <c r="O85" s="1">
        <f ca="1">+C$11+C$12*$F85</f>
        <v>7.650882600974766E-3</v>
      </c>
      <c r="Q85" s="46">
        <f>+C85-15018.5</f>
        <v>41664.780420000003</v>
      </c>
      <c r="S85" s="1">
        <f ca="1">+(G85-O85)^2</f>
        <v>9.6763373663792632E-2</v>
      </c>
    </row>
    <row r="86" spans="1:19" x14ac:dyDescent="0.2">
      <c r="A86" s="42" t="s">
        <v>47</v>
      </c>
      <c r="B86" s="41" t="s">
        <v>48</v>
      </c>
      <c r="C86" s="42">
        <v>56683.39486</v>
      </c>
      <c r="D86" s="42">
        <v>3.5E-4</v>
      </c>
      <c r="E86" s="1">
        <f>+(C86-C$7)/C$8</f>
        <v>257.83178460330879</v>
      </c>
      <c r="F86" s="45">
        <f>ROUND(2*E86,0)/2</f>
        <v>258</v>
      </c>
      <c r="G86" s="1">
        <f>+C86-(C$7+F86*C$8)</f>
        <v>-0.21961239999654936</v>
      </c>
      <c r="H86" s="1">
        <f>+G86</f>
        <v>-0.21961239999654936</v>
      </c>
      <c r="O86" s="1">
        <f ca="1">+C$11+C$12*$F86</f>
        <v>7.6592596179170525E-3</v>
      </c>
      <c r="Q86" s="46">
        <f>+C86-15018.5</f>
        <v>41664.89486</v>
      </c>
      <c r="S86" s="1">
        <f ca="1">+(G86-O86)^2</f>
        <v>5.1652407263913881E-2</v>
      </c>
    </row>
    <row r="87" spans="1:19" x14ac:dyDescent="0.2">
      <c r="A87" s="42" t="s">
        <v>47</v>
      </c>
      <c r="B87" s="41" t="s">
        <v>48</v>
      </c>
      <c r="C87" s="42">
        <v>56692.274570000001</v>
      </c>
      <c r="D87" s="42">
        <v>1.7000000000000001E-4</v>
      </c>
      <c r="E87" s="1">
        <f>+(C87-C$7)/C$8</f>
        <v>264.6333310558656</v>
      </c>
      <c r="F87" s="45">
        <f>ROUND(2*E87,0)/2</f>
        <v>264.5</v>
      </c>
      <c r="G87" s="1">
        <f>+C87-(C$7+F87*C$8)</f>
        <v>0.17406940000364557</v>
      </c>
      <c r="H87" s="1">
        <f>+G87</f>
        <v>0.17406940000364557</v>
      </c>
      <c r="O87" s="1">
        <f ca="1">+C$11+C$12*$F87</f>
        <v>7.7681608381667787E-3</v>
      </c>
      <c r="Q87" s="46">
        <f>+C87-15018.5</f>
        <v>41673.774570000001</v>
      </c>
      <c r="S87" s="1">
        <f ca="1">+(G87-O87)^2</f>
        <v>2.7656102147973774E-2</v>
      </c>
    </row>
    <row r="88" spans="1:19" x14ac:dyDescent="0.2">
      <c r="A88" s="42" t="s">
        <v>47</v>
      </c>
      <c r="B88" s="41" t="s">
        <v>49</v>
      </c>
      <c r="C88" s="42">
        <v>56692.388809999997</v>
      </c>
      <c r="D88" s="42">
        <v>1.3999999999999999E-4</v>
      </c>
      <c r="E88" s="1">
        <f>+(C88-C$7)/C$8</f>
        <v>264.72083488951648</v>
      </c>
      <c r="F88" s="45">
        <f>ROUND(2*E88,0)/2</f>
        <v>264.5</v>
      </c>
      <c r="G88" s="1">
        <f>+C88-(C$7+F88*C$8)</f>
        <v>0.28830939999897964</v>
      </c>
      <c r="H88" s="1">
        <f>+G88</f>
        <v>0.28830939999897964</v>
      </c>
      <c r="O88" s="1">
        <f ca="1">+C$11+C$12*$F88</f>
        <v>7.7681608381667787E-3</v>
      </c>
      <c r="Q88" s="46">
        <f>+C88-15018.5</f>
        <v>41673.888809999997</v>
      </c>
      <c r="S88" s="1">
        <f ca="1">+(G88-O88)^2</f>
        <v>7.8703386869884401E-2</v>
      </c>
    </row>
    <row r="89" spans="1:19" x14ac:dyDescent="0.2">
      <c r="A89" s="42" t="s">
        <v>47</v>
      </c>
      <c r="B89" s="41" t="s">
        <v>48</v>
      </c>
      <c r="C89" s="42">
        <v>56692.502930000002</v>
      </c>
      <c r="D89" s="42">
        <v>2.3000000000000001E-4</v>
      </c>
      <c r="E89" s="1">
        <f>+(C89-C$7)/C$8</f>
        <v>264.80824680738363</v>
      </c>
      <c r="F89" s="45">
        <f>ROUND(2*E89,0)/2</f>
        <v>265</v>
      </c>
      <c r="G89" s="1">
        <f>+C89-(C$7+F89*C$8)</f>
        <v>-0.25034199999936391</v>
      </c>
      <c r="H89" s="1">
        <f>+G89</f>
        <v>-0.25034199999936391</v>
      </c>
      <c r="O89" s="1">
        <f ca="1">+C$11+C$12*$F89</f>
        <v>7.7765378551090652E-3</v>
      </c>
      <c r="Q89" s="46">
        <f>+C89-15018.5</f>
        <v>41674.002930000002</v>
      </c>
      <c r="S89" s="1">
        <f ca="1">+(G89-O89)^2</f>
        <v>6.6625179584131E-2</v>
      </c>
    </row>
    <row r="90" spans="1:19" x14ac:dyDescent="0.2">
      <c r="A90" s="42" t="s">
        <v>47</v>
      </c>
      <c r="B90" s="41" t="s">
        <v>48</v>
      </c>
      <c r="C90" s="42">
        <v>56695.363980000002</v>
      </c>
      <c r="D90" s="42">
        <v>1.4E-3</v>
      </c>
      <c r="E90" s="1">
        <f>+(C90-C$7)/C$8</f>
        <v>266.99971077164395</v>
      </c>
      <c r="F90" s="45">
        <f>ROUND(2*E90,0)/2</f>
        <v>267</v>
      </c>
      <c r="G90" s="1">
        <f>+C90-(C$7+F90*C$8)</f>
        <v>-3.7760000122943893E-4</v>
      </c>
      <c r="H90" s="1">
        <f>+G90</f>
        <v>-3.7760000122943893E-4</v>
      </c>
      <c r="O90" s="1">
        <f ca="1">+C$11+C$12*$F90</f>
        <v>7.8100459228782112E-3</v>
      </c>
      <c r="Q90" s="46">
        <f>+C90-15018.5</f>
        <v>41676.863980000002</v>
      </c>
      <c r="S90" s="1">
        <f ca="1">+(G90-O90)^2</f>
        <v>6.7037545778556615E-5</v>
      </c>
    </row>
    <row r="91" spans="1:19" x14ac:dyDescent="0.2">
      <c r="A91" s="42" t="s">
        <v>47</v>
      </c>
      <c r="B91" s="41" t="s">
        <v>48</v>
      </c>
      <c r="C91" s="42">
        <v>56700.587359999998</v>
      </c>
      <c r="D91" s="42">
        <v>1.1E-4</v>
      </c>
      <c r="E91" s="1">
        <f>+(C91-C$7)/C$8</f>
        <v>271.00063667004866</v>
      </c>
      <c r="F91" s="45">
        <f>ROUND(2*E91,0)/2</f>
        <v>271</v>
      </c>
      <c r="G91" s="1">
        <f>+C91-(C$7+F91*C$8)</f>
        <v>8.3119999908376485E-4</v>
      </c>
      <c r="H91" s="1">
        <f>+G91</f>
        <v>8.3119999908376485E-4</v>
      </c>
      <c r="O91" s="1">
        <f ca="1">+C$11+C$12*$F91</f>
        <v>7.8770620584165049E-3</v>
      </c>
      <c r="Q91" s="46">
        <f>+C91-15018.5</f>
        <v>41682.087359999998</v>
      </c>
      <c r="S91" s="1">
        <f ca="1">+(G91-O91)^2</f>
        <v>4.9644172159144601E-5</v>
      </c>
    </row>
    <row r="92" spans="1:19" x14ac:dyDescent="0.2">
      <c r="A92" s="42" t="s">
        <v>47</v>
      </c>
      <c r="B92" s="41" t="s">
        <v>49</v>
      </c>
      <c r="C92" s="42">
        <v>56701.4974</v>
      </c>
      <c r="D92" s="42">
        <v>1.2E-4</v>
      </c>
      <c r="E92" s="1">
        <f>+(C92-C$7)/C$8</f>
        <v>271.69769539535622</v>
      </c>
      <c r="F92" s="45">
        <f>ROUND(2*E92,0)/2</f>
        <v>271.5</v>
      </c>
      <c r="G92" s="1">
        <f>+C92-(C$7+F92*C$8)</f>
        <v>0.2580997999975807</v>
      </c>
      <c r="H92" s="1">
        <f>+G92</f>
        <v>0.2580997999975807</v>
      </c>
      <c r="O92" s="1">
        <f ca="1">+C$11+C$12*$F92</f>
        <v>7.8854390753587914E-3</v>
      </c>
      <c r="Q92" s="46">
        <f>+C92-15018.5</f>
        <v>41682.9974</v>
      </c>
      <c r="S92" s="1">
        <f ca="1">+(G92-O92)^2</f>
        <v>6.2607226411715941E-2</v>
      </c>
    </row>
    <row r="93" spans="1:19" x14ac:dyDescent="0.2">
      <c r="A93" s="42" t="s">
        <v>47</v>
      </c>
      <c r="B93" s="41" t="s">
        <v>48</v>
      </c>
      <c r="C93" s="42">
        <v>56701.61116</v>
      </c>
      <c r="D93" s="42">
        <v>3.6000000000000002E-4</v>
      </c>
      <c r="E93" s="1">
        <f>+(C93-C$7)/C$8</f>
        <v>271.78483156584423</v>
      </c>
      <c r="F93" s="45">
        <f>ROUND(2*E93,0)/2</f>
        <v>272</v>
      </c>
      <c r="G93" s="1">
        <f>+C93-(C$7+F93*C$8)</f>
        <v>-0.28091159999894444</v>
      </c>
      <c r="H93" s="1">
        <f>+G93</f>
        <v>-0.28091159999894444</v>
      </c>
      <c r="O93" s="1">
        <f ca="1">+C$11+C$12*$F93</f>
        <v>7.8938160923010779E-3</v>
      </c>
      <c r="Q93" s="46">
        <f>+C93-15018.5</f>
        <v>41683.11116</v>
      </c>
      <c r="S93" s="1">
        <f ca="1">+(G93-O93)^2</f>
        <v>8.3408568363637442E-2</v>
      </c>
    </row>
    <row r="94" spans="1:19" x14ac:dyDescent="0.2">
      <c r="A94" s="42" t="s">
        <v>47</v>
      </c>
      <c r="B94" s="41" t="s">
        <v>49</v>
      </c>
      <c r="C94" s="42">
        <v>56706.461259999996</v>
      </c>
      <c r="D94" s="42">
        <v>1.3999999999999999E-4</v>
      </c>
      <c r="E94" s="1">
        <f>+(C94-C$7)/C$8</f>
        <v>275.49983807501116</v>
      </c>
      <c r="F94" s="45">
        <f>ROUND(2*E94,0)/2</f>
        <v>275.5</v>
      </c>
      <c r="G94" s="1">
        <f>+C94-(C$7+F94*C$8)</f>
        <v>-2.114000017172657E-4</v>
      </c>
      <c r="H94" s="1">
        <f>+G94</f>
        <v>-2.114000017172657E-4</v>
      </c>
      <c r="O94" s="1">
        <f ca="1">+C$11+C$12*$F94</f>
        <v>7.9524552108970852E-3</v>
      </c>
      <c r="Q94" s="46">
        <f>+C94-15018.5</f>
        <v>41687.961259999996</v>
      </c>
      <c r="S94" s="1">
        <f ca="1">+(G94-O94)^2</f>
        <v>6.664853193253051E-5</v>
      </c>
    </row>
    <row r="95" spans="1:19" x14ac:dyDescent="0.2">
      <c r="A95" s="42" t="s">
        <v>47</v>
      </c>
      <c r="B95" s="41" t="s">
        <v>49</v>
      </c>
      <c r="C95" s="42">
        <v>56706.620519999997</v>
      </c>
      <c r="D95" s="42">
        <v>2.1000000000000001E-4</v>
      </c>
      <c r="E95" s="1">
        <f>+(C95-C$7)/C$8</f>
        <v>275.6218256498347</v>
      </c>
      <c r="F95" s="45">
        <f>ROUND(2*E95,0)/2</f>
        <v>275.5</v>
      </c>
      <c r="G95" s="1">
        <f>+C95-(C$7+F95*C$8)</f>
        <v>0.15904859999864129</v>
      </c>
      <c r="H95" s="1">
        <f>+G95</f>
        <v>0.15904859999864129</v>
      </c>
      <c r="O95" s="1">
        <f ca="1">+C$11+C$12*$F95</f>
        <v>7.9524552108970852E-3</v>
      </c>
      <c r="Q95" s="46">
        <f>+C95-15018.5</f>
        <v>41688.120519999997</v>
      </c>
      <c r="S95" s="1">
        <f ca="1">+(G95-O95)^2</f>
        <v>2.2830044969718966E-2</v>
      </c>
    </row>
    <row r="96" spans="1:19" x14ac:dyDescent="0.2">
      <c r="A96" s="34" t="s">
        <v>50</v>
      </c>
      <c r="C96" s="29">
        <v>57089.752200000003</v>
      </c>
      <c r="D96" s="29">
        <v>2.0000000000000001E-4</v>
      </c>
      <c r="E96" s="1">
        <f>+(C96-C$7)/C$8</f>
        <v>569.08725627379124</v>
      </c>
      <c r="F96" s="45">
        <f>ROUND(2*E96,0)/2</f>
        <v>569</v>
      </c>
      <c r="G96" s="1">
        <f>+C96-(C$7+F96*C$8)</f>
        <v>0.11391680000087945</v>
      </c>
      <c r="H96" s="1">
        <f>+G96</f>
        <v>0.11391680000087945</v>
      </c>
      <c r="O96" s="1">
        <f ca="1">+C$11+C$12*$F96</f>
        <v>1.2869764156019359E-2</v>
      </c>
      <c r="Q96" s="46">
        <f>+C96-15018.5</f>
        <v>42071.252200000003</v>
      </c>
      <c r="S96" s="1">
        <f ca="1">+(G96-O96)^2</f>
        <v>1.0210503453032441E-2</v>
      </c>
    </row>
    <row r="97" spans="1:19" x14ac:dyDescent="0.2">
      <c r="A97" s="35" t="s">
        <v>51</v>
      </c>
      <c r="B97" s="36" t="s">
        <v>48</v>
      </c>
      <c r="C97" s="37">
        <v>57465.479570000003</v>
      </c>
      <c r="D97" s="37">
        <v>4.0000000000000002E-4</v>
      </c>
      <c r="E97" s="1">
        <f>+(C97-C$7)/C$8</f>
        <v>856.88124510357181</v>
      </c>
      <c r="F97" s="45">
        <f>ROUND(2*E97,0)/2</f>
        <v>857</v>
      </c>
      <c r="G97" s="1">
        <f>+C97-(C$7+F97*C$8)</f>
        <v>-0.15503959999477956</v>
      </c>
      <c r="H97" s="1">
        <f>+G97</f>
        <v>-0.15503959999477956</v>
      </c>
      <c r="O97" s="1">
        <f ca="1">+C$11+C$12*$F97</f>
        <v>1.769492591477648E-2</v>
      </c>
      <c r="Q97" s="46">
        <f>+C97-15018.5</f>
        <v>42446.979570000003</v>
      </c>
      <c r="S97" s="1">
        <f ca="1">+(G97-O97)^2</f>
        <v>2.9837216441199087E-2</v>
      </c>
    </row>
    <row r="98" spans="1:19" x14ac:dyDescent="0.2">
      <c r="A98" s="34" t="s">
        <v>52</v>
      </c>
      <c r="C98" s="2">
        <v>57817.638700000003</v>
      </c>
      <c r="D98" s="2">
        <v>4.0000000000000002E-4</v>
      </c>
      <c r="E98" s="1">
        <f>+(C98-C$7)/C$8</f>
        <v>1126.6227886209501</v>
      </c>
      <c r="F98" s="45">
        <f>ROUND(2*E98,0)/2</f>
        <v>1126.5</v>
      </c>
      <c r="G98" s="1">
        <f>+C98-(C$7+F98*C$8)</f>
        <v>0.1603058000036981</v>
      </c>
      <c r="H98" s="1">
        <f>+G98</f>
        <v>0.1603058000036981</v>
      </c>
      <c r="O98" s="1">
        <f ca="1">+C$11+C$12*$F98</f>
        <v>2.2210138046668992E-2</v>
      </c>
      <c r="Q98" s="46">
        <f>+C98-15018.5</f>
        <v>42799.138700000003</v>
      </c>
      <c r="S98" s="1">
        <f ca="1">+(G98-O98)^2</f>
        <v>1.9070411851350055E-2</v>
      </c>
    </row>
    <row r="99" spans="1:19" x14ac:dyDescent="0.2">
      <c r="A99" s="40" t="s">
        <v>55</v>
      </c>
      <c r="B99" s="41" t="s">
        <v>48</v>
      </c>
      <c r="C99" s="42">
        <v>58532.270799999998</v>
      </c>
      <c r="D99" s="42" t="s">
        <v>56</v>
      </c>
      <c r="E99" s="1">
        <f>+(C99-C$7)/C$8</f>
        <v>1674.005915393964</v>
      </c>
      <c r="F99" s="45">
        <f>ROUND(2*E99,0)/2</f>
        <v>1674</v>
      </c>
      <c r="G99" s="1">
        <f>+C99-(C$7+F99*C$8)</f>
        <v>7.7228000009199604E-3</v>
      </c>
      <c r="H99" s="1">
        <f>+G99</f>
        <v>7.7228000009199604E-3</v>
      </c>
      <c r="O99" s="1">
        <f ca="1">+C$11+C$12*$F99</f>
        <v>3.1382971598472892E-2</v>
      </c>
      <c r="Q99" s="46">
        <f>+C99-15018.5</f>
        <v>43513.770799999998</v>
      </c>
      <c r="S99" s="1">
        <f ca="1">+(G99-O99)^2</f>
        <v>5.5980372002565042E-4</v>
      </c>
    </row>
    <row r="100" spans="1:19" x14ac:dyDescent="0.2">
      <c r="A100" s="40" t="s">
        <v>55</v>
      </c>
      <c r="B100" s="41" t="s">
        <v>48</v>
      </c>
      <c r="C100" s="42">
        <v>58532.271099999998</v>
      </c>
      <c r="D100" s="42" t="s">
        <v>57</v>
      </c>
      <c r="E100" s="1">
        <f>+(C100-C$7)/C$8</f>
        <v>1674.0061451834429</v>
      </c>
      <c r="F100" s="45">
        <f>ROUND(2*E100,0)/2</f>
        <v>1674</v>
      </c>
      <c r="G100" s="1">
        <f>+C100-(C$7+F100*C$8)</f>
        <v>8.0228000006172806E-3</v>
      </c>
      <c r="H100" s="1">
        <f>+G100</f>
        <v>8.0228000006172806E-3</v>
      </c>
      <c r="O100" s="1">
        <f ca="1">+C$11+C$12*$F100</f>
        <v>3.1382971598472892E-2</v>
      </c>
      <c r="Q100" s="46">
        <f>+C100-15018.5</f>
        <v>43513.771099999998</v>
      </c>
      <c r="S100" s="1">
        <f ca="1">+(G100-O100)^2</f>
        <v>5.4569761708125994E-4</v>
      </c>
    </row>
    <row r="101" spans="1:19" x14ac:dyDescent="0.2">
      <c r="A101" s="40" t="s">
        <v>55</v>
      </c>
      <c r="B101" s="41" t="s">
        <v>48</v>
      </c>
      <c r="C101" s="42">
        <v>58532.2713</v>
      </c>
      <c r="D101" s="42" t="s">
        <v>58</v>
      </c>
      <c r="E101" s="1">
        <f>+(C101-C$7)/C$8</f>
        <v>1674.0062983764305</v>
      </c>
      <c r="F101" s="45">
        <f>ROUND(2*E101,0)/2</f>
        <v>1674</v>
      </c>
      <c r="G101" s="1">
        <f>+C101-(C$7+F101*C$8)</f>
        <v>8.2228000028408132E-3</v>
      </c>
      <c r="H101" s="1">
        <f>+G101</f>
        <v>8.2228000028408132E-3</v>
      </c>
      <c r="O101" s="1">
        <f ca="1">+C$11+C$12*$F101</f>
        <v>3.1382971598472892E-2</v>
      </c>
      <c r="Q101" s="46">
        <f>+C101-15018.5</f>
        <v>43513.7713</v>
      </c>
      <c r="S101" s="1">
        <f ca="1">+(G101-O101)^2</f>
        <v>5.3639354833912294E-4</v>
      </c>
    </row>
    <row r="102" spans="1:19" x14ac:dyDescent="0.2">
      <c r="A102" s="40" t="s">
        <v>55</v>
      </c>
      <c r="B102" s="41" t="s">
        <v>48</v>
      </c>
      <c r="C102" s="42">
        <v>58532.272100000002</v>
      </c>
      <c r="D102" s="42" t="s">
        <v>59</v>
      </c>
      <c r="E102" s="1">
        <f>+(C102-C$7)/C$8</f>
        <v>1674.0069111483763</v>
      </c>
      <c r="F102" s="45">
        <f>ROUND(2*E102,0)/2</f>
        <v>1674</v>
      </c>
      <c r="G102" s="1">
        <f>+C102-(C$7+F102*C$8)</f>
        <v>9.0228000044589862E-3</v>
      </c>
      <c r="H102" s="1">
        <f>+G102</f>
        <v>9.0228000044589862E-3</v>
      </c>
      <c r="O102" s="1">
        <f ca="1">+C$11+C$12*$F102</f>
        <v>3.1382971598472892E-2</v>
      </c>
      <c r="Q102" s="46">
        <f>+C102-15018.5</f>
        <v>43513.772100000002</v>
      </c>
      <c r="S102" s="1">
        <f ca="1">+(G102-O102)^2</f>
        <v>4.9997727371374641E-4</v>
      </c>
    </row>
    <row r="103" spans="1:19" x14ac:dyDescent="0.2">
      <c r="A103" s="34" t="s">
        <v>53</v>
      </c>
      <c r="C103" s="2">
        <v>58551.672400000003</v>
      </c>
      <c r="D103" s="2">
        <v>2.0000000000000001E-4</v>
      </c>
      <c r="E103" s="1">
        <f>+(C103-C$7)/C$8</f>
        <v>1688.8668605885639</v>
      </c>
      <c r="F103" s="45">
        <f>ROUND(2*E103,0)/2</f>
        <v>1689</v>
      </c>
      <c r="G103" s="1">
        <f>+C103-(C$7+F103*C$8)</f>
        <v>-0.17381919999752427</v>
      </c>
      <c r="H103" s="1">
        <f>+G103</f>
        <v>-0.17381919999752427</v>
      </c>
      <c r="O103" s="1">
        <f ca="1">+C$11+C$12*$F103</f>
        <v>3.163428210674149E-2</v>
      </c>
      <c r="Q103" s="46">
        <f>+C103-15018.5</f>
        <v>43533.172400000003</v>
      </c>
      <c r="S103" s="1">
        <f ca="1">+(G103-O103)^2</f>
        <v>4.2211133308767849E-2</v>
      </c>
    </row>
    <row r="104" spans="1:19" x14ac:dyDescent="0.2">
      <c r="A104" s="40" t="s">
        <v>55</v>
      </c>
      <c r="B104" s="41" t="s">
        <v>48</v>
      </c>
      <c r="C104" s="42">
        <v>58592.3269</v>
      </c>
      <c r="D104" s="42" t="s">
        <v>59</v>
      </c>
      <c r="E104" s="1">
        <f>+(C104-C$7)/C$8</f>
        <v>1720.0067818534944</v>
      </c>
      <c r="F104" s="45">
        <f>ROUND(2*E104,0)/2</f>
        <v>1720</v>
      </c>
      <c r="G104" s="1">
        <f>+C104-(C$7+F104*C$8)</f>
        <v>8.8539999997010455E-3</v>
      </c>
      <c r="H104" s="1">
        <f>+G104</f>
        <v>8.8539999997010455E-3</v>
      </c>
      <c r="O104" s="1">
        <f ca="1">+C$11+C$12*$F104</f>
        <v>3.2153657157163264E-2</v>
      </c>
      <c r="Q104" s="46">
        <f>+C104-15018.5</f>
        <v>43573.8269</v>
      </c>
      <c r="S104" s="1">
        <f ca="1">+(G104-O104)^2</f>
        <v>5.4287402365528036E-4</v>
      </c>
    </row>
    <row r="105" spans="1:19" x14ac:dyDescent="0.2">
      <c r="A105" s="40" t="s">
        <v>55</v>
      </c>
      <c r="B105" s="41" t="s">
        <v>48</v>
      </c>
      <c r="C105" s="42">
        <v>58593.639000000003</v>
      </c>
      <c r="D105" s="42" t="s">
        <v>59</v>
      </c>
      <c r="E105" s="1">
        <f>+(C105-C$7)/C$8</f>
        <v>1721.0118044387386</v>
      </c>
      <c r="F105" s="45">
        <f>ROUND(2*E105,0)/2</f>
        <v>1721</v>
      </c>
      <c r="G105" s="1">
        <f>+C105-(C$7+F105*C$8)</f>
        <v>1.5411200001835823E-2</v>
      </c>
      <c r="H105" s="1">
        <f>+G105</f>
        <v>1.5411200001835823E-2</v>
      </c>
      <c r="O105" s="1">
        <f ca="1">+C$11+C$12*$F105</f>
        <v>3.217041119104784E-2</v>
      </c>
      <c r="Q105" s="46">
        <f>+C105-15018.5</f>
        <v>43575.139000000003</v>
      </c>
      <c r="S105" s="1">
        <f ca="1">+(G105-O105)^2</f>
        <v>2.8087115968460926E-4</v>
      </c>
    </row>
    <row r="106" spans="1:19" x14ac:dyDescent="0.2">
      <c r="A106" s="40" t="s">
        <v>55</v>
      </c>
      <c r="B106" s="41" t="s">
        <v>49</v>
      </c>
      <c r="C106" s="42">
        <v>58595.614999999998</v>
      </c>
      <c r="D106" s="42" t="s">
        <v>59</v>
      </c>
      <c r="E106" s="1">
        <f>+(C106-C$7)/C$8</f>
        <v>1722.5253511413018</v>
      </c>
      <c r="F106" s="45">
        <f>ROUND(2*E106,0)/2</f>
        <v>1722.5</v>
      </c>
      <c r="G106" s="1">
        <f>+C106-(C$7+F106*C$8)</f>
        <v>3.3096999999543186E-2</v>
      </c>
      <c r="H106" s="1">
        <f>+G106</f>
        <v>3.3096999999543186E-2</v>
      </c>
      <c r="O106" s="1">
        <f ca="1">+C$11+C$12*$F106</f>
        <v>3.2195542241874701E-2</v>
      </c>
      <c r="Q106" s="46">
        <f>+C106-15018.5</f>
        <v>43577.114999999998</v>
      </c>
      <c r="S106" s="1">
        <f ca="1">+(G106-O106)^2</f>
        <v>8.1262608886069277E-7</v>
      </c>
    </row>
    <row r="107" spans="1:19" x14ac:dyDescent="0.2">
      <c r="A107" s="34" t="s">
        <v>54</v>
      </c>
      <c r="C107" s="38">
        <v>58898.708299999998</v>
      </c>
      <c r="D107" s="39">
        <v>5.0000000000000001E-4</v>
      </c>
      <c r="E107" s="1">
        <f>+(C107-C$7)/C$8</f>
        <v>1954.6841895953153</v>
      </c>
      <c r="F107" s="45">
        <f>ROUND(2*E107,0)/2</f>
        <v>1954.5</v>
      </c>
      <c r="G107" s="1">
        <f>+C107-(C$7+F107*C$8)</f>
        <v>0.24046739999903366</v>
      </c>
      <c r="H107" s="1">
        <f>+G107</f>
        <v>0.24046739999903366</v>
      </c>
      <c r="O107" s="1">
        <f ca="1">+C$11+C$12*$F107</f>
        <v>3.6082478103095714E-2</v>
      </c>
      <c r="Q107" s="46">
        <f>+C107-15018.5</f>
        <v>43880.208299999998</v>
      </c>
      <c r="S107" s="1">
        <f ca="1">+(G107-O107)^2</f>
        <v>4.1773196298408651E-2</v>
      </c>
    </row>
  </sheetData>
  <sheetProtection selectLockedCells="1" selectUnlockedCells="1"/>
  <sortState xmlns:xlrd2="http://schemas.microsoft.com/office/spreadsheetml/2017/richdata2" ref="A21:V107">
    <sortCondition ref="C21:C107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2024-03-09T04:59:02Z</dcterms:created>
  <dcterms:modified xsi:type="dcterms:W3CDTF">2024-03-09T04:59:02Z</dcterms:modified>
</cp:coreProperties>
</file>