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E6D66ECE-DE1F-4CA3-AF34-D60B67428330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23" i="1" l="1"/>
  <c r="G23" i="1"/>
  <c r="I23" i="1"/>
  <c r="F22" i="1"/>
  <c r="G22" i="1"/>
  <c r="I22" i="1"/>
  <c r="E22" i="1"/>
  <c r="E23" i="1"/>
  <c r="G11" i="1"/>
  <c r="F11" i="1"/>
  <c r="Q22" i="1"/>
  <c r="Q23" i="1"/>
  <c r="E21" i="1"/>
  <c r="F21" i="1"/>
  <c r="G21" i="1"/>
  <c r="H21" i="1"/>
  <c r="E14" i="1"/>
  <c r="E15" i="1" s="1"/>
  <c r="C17" i="1"/>
  <c r="Q21" i="1"/>
  <c r="C11" i="1"/>
  <c r="C12" i="1"/>
  <c r="C16" i="1" l="1"/>
  <c r="D18" i="1" s="1"/>
  <c r="C15" i="1"/>
  <c r="O22" i="1"/>
  <c r="O23" i="1"/>
  <c r="O21" i="1"/>
  <c r="E16" i="1" l="1"/>
  <c r="E17" i="1" s="1"/>
  <c r="C18" i="1"/>
</calcChain>
</file>

<file path=xl/sharedStrings.xml><?xml version="1.0" encoding="utf-8"?>
<sst xmlns="http://schemas.openxmlformats.org/spreadsheetml/2006/main" count="55" uniqueCount="50">
  <si>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</si>
  <si>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</si>
  <si>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</si>
  <si>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</si>
  <si>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</si>
  <si>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</si>
  <si>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</si>
  <si>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</si>
  <si>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</si>
  <si>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</si>
  <si>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</si>
  <si>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</si>
  <si>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</si>
  <si>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</si>
  <si>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</si>
  <si>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</si>
  <si>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</si>
  <si>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</si>
  <si>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</si>
  <si>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</si>
  <si>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</si>
  <si>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</si>
  <si>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</si>
  <si>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</si>
  <si>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</si>
  <si>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</si>
  <si>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</si>
  <si>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</si>
  <si>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</si>
  <si>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</si>
  <si>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</si>
  <si>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</si>
  <si>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</si>
  <si>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</si>
  <si>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</si>
  <si>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</si>
  <si>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</si>
  <si>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</si>
  <si>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</si>
  <si>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</si>
  <si>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UMi</t>
  </si>
  <si>
    <t>EA</t>
  </si>
  <si>
    <t>OEJV 0083</t>
  </si>
  <si>
    <t>not avail.</t>
  </si>
  <si>
    <t>IBVS 5992</t>
  </si>
  <si>
    <t>II</t>
  </si>
  <si>
    <t>IBVS 6029</t>
  </si>
  <si>
    <t>OEJV</t>
  </si>
  <si>
    <t>AC Umi / GSC 4579-1005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</si>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</sst>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8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2" applyNumberFormat="0" applyFont="0" applyFill="0" applyAlignment="0" applyProtection="0"/>
  </cellStyleXfs>
  <cellXfs count="37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4" fillId="0" borderId="0" xfId="0" applyFont="1" applyAlignment="1"/>
    <xf numFmtId="0" fontId="4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9" fillId="0" borderId="0" xfId="0" applyFont="1">
      <alignment vertical="top"/>
    </xf>
    <xf numFmtId="0" fontId="0" fillId="0" borderId="0" xfId="0">
      <alignment vertical="top"/>
    </xf>
    <xf numFmtId="0" fontId="10" fillId="0" borderId="0" xfId="0" applyFont="1">
      <alignment vertical="top"/>
    </xf>
    <xf numFmtId="0" fontId="3" fillId="0" borderId="0" xfId="0" applyFont="1">
      <alignment vertical="top"/>
    </xf>
    <xf numFmtId="0" fontId="6" fillId="0" borderId="0" xfId="0" applyFont="1" applyAlignment="1">
      <alignment horizontal="center"/>
    </xf>
    <xf numFmtId="0" fontId="8" fillId="0" borderId="0" xfId="0" applyFont="1">
      <alignment vertical="top"/>
    </xf>
    <xf numFmtId="0" fontId="7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22" fontId="6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6" fillId="0" borderId="0" xfId="0" applyFont="1" applyAlignment="1">
      <alignment horizontal="right"/>
    </xf>
    <xf numFmtId="0" fontId="6" fillId="0" borderId="0" xfId="0" applyFo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/>
    <xf numFmtId="0" fontId="11" fillId="0" borderId="0" xfId="0" applyFont="1" applyAlignment="1">
      <alignment vertical="top"/>
    </xf>
    <xf numFmtId="0" fontId="10" fillId="0" borderId="0" xfId="0" applyFont="1" applyAlignment="1">
      <alignment horizontal="left"/>
    </xf>
    <xf numFmtId="0" fontId="12" fillId="0" borderId="3" xfId="0" applyFont="1" applyFill="1" applyBorder="1" applyAlignment="1">
      <alignment horizontal="center"/>
    </xf>
    <xf numFmtId="0" fontId="13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8" fillId="2" borderId="0" xfId="0" applyFont="1" applyFill="1" applyAlignment="1"/>
    <xf numFmtId="0" fontId="16" fillId="0" borderId="0" xfId="0" applyFont="1" applyAlignment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AC UMi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76246334310852"/>
          <c:w val="0.83308270676691731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1.5E-3</c:v>
                  </c:pt>
                  <c:pt idx="2">
                    <c:v>1.1000000000000001E-3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1.5E-3</c:v>
                  </c:pt>
                  <c:pt idx="2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6556.5</c:v>
                </c:pt>
                <c:pt idx="2">
                  <c:v>7146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D2E-41F7-80A4-36F57FC6546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6556.5</c:v>
                </c:pt>
                <c:pt idx="2">
                  <c:v>7146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-2.417785000114236</c:v>
                </c:pt>
                <c:pt idx="2">
                  <c:v>-2.6701400001256843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D2E-41F7-80A4-36F57FC6546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6556.5</c:v>
                </c:pt>
                <c:pt idx="2">
                  <c:v>7146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D2E-41F7-80A4-36F57FC6546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6556.5</c:v>
                </c:pt>
                <c:pt idx="2">
                  <c:v>7146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D2E-41F7-80A4-36F57FC6546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6556.5</c:v>
                </c:pt>
                <c:pt idx="2">
                  <c:v>7146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D2E-41F7-80A4-36F57FC6546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6556.5</c:v>
                </c:pt>
                <c:pt idx="2">
                  <c:v>7146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D2E-41F7-80A4-36F57FC6546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6556.5</c:v>
                </c:pt>
                <c:pt idx="2">
                  <c:v>7146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D2E-41F7-80A4-36F57FC6546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6556.5</c:v>
                </c:pt>
                <c:pt idx="2">
                  <c:v>7146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0.38894198474591812</c:v>
                </c:pt>
                <c:pt idx="1">
                  <c:v>-2.417785000114236</c:v>
                </c:pt>
                <c:pt idx="2">
                  <c:v>-2.6701400001256843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D2E-41F7-80A4-36F57FC65460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6556.5</c:v>
                </c:pt>
                <c:pt idx="2">
                  <c:v>7146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D2E-41F7-80A4-36F57FC654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4898720"/>
        <c:axId val="1"/>
      </c:scatterChart>
      <c:valAx>
        <c:axId val="3048987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48987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699248120300752"/>
          <c:y val="0.92375366568914952"/>
          <c:w val="0.74135338345864665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FAB50EE-374F-A299-273D-42C660B8BD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4:E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5703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36" t="s">
        <v>48</v>
      </c>
    </row>
    <row r="2" spans="1:7" x14ac:dyDescent="0.2">
      <c r="A2" t="s">
        <v>23</v>
      </c>
      <c r="B2" s="27" t="s">
        <v>41</v>
      </c>
      <c r="C2" s="2"/>
      <c r="D2" s="2" t="s">
        <v>40</v>
      </c>
    </row>
    <row r="3" spans="1:7" ht="13.5" thickBot="1" x14ac:dyDescent="0.25"/>
    <row r="4" spans="1:7" ht="14.25" thickTop="1" thickBot="1" x14ac:dyDescent="0.25">
      <c r="A4" s="4" t="s">
        <v>0</v>
      </c>
      <c r="C4" s="29" t="s">
        <v>43</v>
      </c>
      <c r="D4" s="30" t="s">
        <v>43</v>
      </c>
    </row>
    <row r="6" spans="1:7" x14ac:dyDescent="0.2">
      <c r="A6" s="4" t="s">
        <v>1</v>
      </c>
    </row>
    <row r="7" spans="1:7" x14ac:dyDescent="0.2">
      <c r="A7" t="s">
        <v>2</v>
      </c>
      <c r="C7" s="7">
        <v>51453.603000000119</v>
      </c>
      <c r="D7" s="28" t="s">
        <v>42</v>
      </c>
    </row>
    <row r="8" spans="1:7" x14ac:dyDescent="0.2">
      <c r="A8" t="s">
        <v>3</v>
      </c>
      <c r="C8" s="7">
        <v>0.64329000000000003</v>
      </c>
      <c r="D8" s="28" t="s">
        <v>42</v>
      </c>
    </row>
    <row r="9" spans="1:7" x14ac:dyDescent="0.2">
      <c r="A9" s="8" t="s">
        <v>30</v>
      </c>
      <c r="B9" s="9"/>
      <c r="C9" s="10">
        <v>-9.5</v>
      </c>
      <c r="D9" s="9" t="s">
        <v>31</v>
      </c>
      <c r="E9" s="9"/>
    </row>
    <row r="10" spans="1:7" ht="13.5" thickBot="1" x14ac:dyDescent="0.25">
      <c r="A10" s="9"/>
      <c r="B10" s="9"/>
      <c r="C10" s="3" t="s">
        <v>19</v>
      </c>
      <c r="D10" s="3" t="s">
        <v>20</v>
      </c>
      <c r="E10" s="9"/>
    </row>
    <row r="11" spans="1:7" x14ac:dyDescent="0.2">
      <c r="A11" s="9" t="s">
        <v>15</v>
      </c>
      <c r="B11" s="9"/>
      <c r="C11" s="21">
        <f ca="1">INTERCEPT(INDIRECT($G$11):G992,INDIRECT($F$11):F992)</f>
        <v>0.38894198474591812</v>
      </c>
      <c r="D11" s="2"/>
      <c r="E11" s="9"/>
      <c r="F11" s="22" t="str">
        <f>"F"&amp;E19</f>
        <v>F22</v>
      </c>
      <c r="G11" s="23" t="str">
        <f>"G"&amp;E19</f>
        <v>G22</v>
      </c>
    </row>
    <row r="12" spans="1:7" x14ac:dyDescent="0.2">
      <c r="A12" s="9" t="s">
        <v>16</v>
      </c>
      <c r="B12" s="9"/>
      <c r="C12" s="21">
        <f ca="1">SLOPE(INDIRECT($G$11):G992,INDIRECT($F$11):F992)</f>
        <v>-4.2808312130864851E-4</v>
      </c>
      <c r="D12" s="2"/>
      <c r="E12" s="9"/>
    </row>
    <row r="13" spans="1:7" x14ac:dyDescent="0.2">
      <c r="A13" s="9" t="s">
        <v>18</v>
      </c>
      <c r="B13" s="9"/>
      <c r="C13" s="2" t="s">
        <v>13</v>
      </c>
      <c r="D13" s="13" t="s">
        <v>37</v>
      </c>
      <c r="E13" s="10">
        <v>1</v>
      </c>
    </row>
    <row r="14" spans="1:7" x14ac:dyDescent="0.2">
      <c r="A14" s="9"/>
      <c r="B14" s="9"/>
      <c r="C14" s="9"/>
      <c r="D14" s="13" t="s">
        <v>32</v>
      </c>
      <c r="E14" s="14">
        <f ca="1">NOW()+15018.5+$C$9/24</f>
        <v>60326.723343171296</v>
      </c>
    </row>
    <row r="15" spans="1:7" x14ac:dyDescent="0.2">
      <c r="A15" s="11" t="s">
        <v>17</v>
      </c>
      <c r="B15" s="9"/>
      <c r="C15" s="12">
        <f ca="1">(C7+C11)+(C8+C12)*INT(MAX(F21:F3533))</f>
        <v>56047.883199999997</v>
      </c>
      <c r="D15" s="13" t="s">
        <v>38</v>
      </c>
      <c r="E15" s="14">
        <f ca="1">ROUND(2*(E14-$C$7)/$C$8,0)/2+E13</f>
        <v>13794.5</v>
      </c>
    </row>
    <row r="16" spans="1:7" x14ac:dyDescent="0.2">
      <c r="A16" s="15" t="s">
        <v>4</v>
      </c>
      <c r="B16" s="9"/>
      <c r="C16" s="16">
        <f ca="1">+C8+C12</f>
        <v>0.64286191687869143</v>
      </c>
      <c r="D16" s="13" t="s">
        <v>39</v>
      </c>
      <c r="E16" s="23">
        <f ca="1">ROUND(2*(E14-$C$15)/$C$16,0)/2+E13</f>
        <v>6657</v>
      </c>
    </row>
    <row r="17" spans="1:18" ht="13.5" thickBot="1" x14ac:dyDescent="0.25">
      <c r="A17" s="13" t="s">
        <v>29</v>
      </c>
      <c r="B17" s="9"/>
      <c r="C17" s="9">
        <f>COUNT(C21:C2191)</f>
        <v>3</v>
      </c>
      <c r="D17" s="13" t="s">
        <v>33</v>
      </c>
      <c r="E17" s="17">
        <f ca="1">+$C$15+$C$16*E16-15018.5-$C$9/24</f>
        <v>45309.31081399478</v>
      </c>
    </row>
    <row r="18" spans="1:18" ht="14.25" thickTop="1" thickBot="1" x14ac:dyDescent="0.25">
      <c r="A18" s="15" t="s">
        <v>5</v>
      </c>
      <c r="B18" s="9"/>
      <c r="C18" s="18">
        <f ca="1">+C15</f>
        <v>56047.883199999997</v>
      </c>
      <c r="D18" s="19">
        <f ca="1">+C16</f>
        <v>0.64286191687869143</v>
      </c>
      <c r="E18" s="20" t="s">
        <v>34</v>
      </c>
    </row>
    <row r="19" spans="1:18" ht="13.5" thickTop="1" x14ac:dyDescent="0.2">
      <c r="A19" s="24" t="s">
        <v>35</v>
      </c>
      <c r="E19" s="25">
        <v>22</v>
      </c>
    </row>
    <row r="20" spans="1:18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">
        <v>47</v>
      </c>
      <c r="I20" s="6" t="s">
        <v>28</v>
      </c>
      <c r="J20" s="6" t="s">
        <v>49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14</v>
      </c>
      <c r="R20" s="26" t="s">
        <v>36</v>
      </c>
    </row>
    <row r="21" spans="1:18" x14ac:dyDescent="0.2">
      <c r="A21" s="27" t="s">
        <v>42</v>
      </c>
      <c r="C21" s="7">
        <v>51453.603000000119</v>
      </c>
      <c r="D21" s="7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0.38894198474591812</v>
      </c>
      <c r="Q21" s="1">
        <f>+C21-15018.5</f>
        <v>36435.103000000119</v>
      </c>
    </row>
    <row r="22" spans="1:18" x14ac:dyDescent="0.2">
      <c r="A22" s="31" t="s">
        <v>44</v>
      </c>
      <c r="B22" s="32" t="s">
        <v>45</v>
      </c>
      <c r="C22" s="31">
        <v>55668.916100000002</v>
      </c>
      <c r="D22" s="31">
        <v>1.5E-3</v>
      </c>
      <c r="E22">
        <f>+(C22-C$7)/C$8</f>
        <v>6552.7415318128415</v>
      </c>
      <c r="F22" s="35">
        <f>ROUND(2*E22,0)/2+4</f>
        <v>6556.5</v>
      </c>
      <c r="G22">
        <f>+C22-(C$7+F22*C$8)</f>
        <v>-2.417785000114236</v>
      </c>
      <c r="I22">
        <f>+G22</f>
        <v>-2.417785000114236</v>
      </c>
      <c r="O22">
        <f ca="1">+C$11+C$12*$F22</f>
        <v>-2.417785000114236</v>
      </c>
      <c r="Q22" s="1">
        <f>+C22-15018.5</f>
        <v>40650.416100000002</v>
      </c>
    </row>
    <row r="23" spans="1:18" x14ac:dyDescent="0.2">
      <c r="A23" s="33" t="s">
        <v>46</v>
      </c>
      <c r="B23" s="34" t="s">
        <v>45</v>
      </c>
      <c r="C23" s="33">
        <v>56047.883199999997</v>
      </c>
      <c r="D23" s="33">
        <v>1.1000000000000001E-3</v>
      </c>
      <c r="E23">
        <f>+(C23-C$7)/C$8</f>
        <v>7141.8492437312525</v>
      </c>
      <c r="F23" s="35">
        <f>ROUND(2*E23,0)/2+4</f>
        <v>7146</v>
      </c>
      <c r="G23">
        <f>+C23-(C$7+F23*C$8)</f>
        <v>-2.6701400001256843</v>
      </c>
      <c r="I23">
        <f>+G23</f>
        <v>-2.6701400001256843</v>
      </c>
      <c r="O23">
        <f ca="1">+C$11+C$12*$F23</f>
        <v>-2.6701400001256843</v>
      </c>
      <c r="Q23" s="1">
        <f>+C23-15018.5</f>
        <v>41029.383199999997</v>
      </c>
    </row>
    <row r="24" spans="1:18" x14ac:dyDescent="0.2">
      <c r="C24" s="7"/>
      <c r="D24" s="7"/>
      <c r="Q24" s="1"/>
    </row>
    <row r="25" spans="1:18" x14ac:dyDescent="0.2">
      <c r="C25" s="7"/>
      <c r="D25" s="7"/>
      <c r="Q25" s="1"/>
    </row>
    <row r="26" spans="1:18" x14ac:dyDescent="0.2">
      <c r="C26" s="7"/>
      <c r="D26" s="7"/>
      <c r="Q26" s="1"/>
    </row>
    <row r="27" spans="1:18" x14ac:dyDescent="0.2">
      <c r="C27" s="7"/>
      <c r="D27" s="7"/>
      <c r="Q27" s="1"/>
    </row>
    <row r="28" spans="1:18" x14ac:dyDescent="0.2">
      <c r="C28" s="7"/>
      <c r="D28" s="7"/>
      <c r="Q28" s="1"/>
    </row>
    <row r="29" spans="1:18" x14ac:dyDescent="0.2">
      <c r="C29" s="7"/>
      <c r="D29" s="7"/>
      <c r="Q29" s="1"/>
    </row>
    <row r="30" spans="1:18" x14ac:dyDescent="0.2">
      <c r="C30" s="7"/>
      <c r="D30" s="7"/>
      <c r="Q30" s="1"/>
    </row>
    <row r="31" spans="1:18" x14ac:dyDescent="0.2">
      <c r="C31" s="7"/>
      <c r="D31" s="7"/>
      <c r="Q31" s="1"/>
    </row>
    <row r="32" spans="1:18" x14ac:dyDescent="0.2">
      <c r="C32" s="7"/>
      <c r="D32" s="7"/>
      <c r="Q32" s="1"/>
    </row>
    <row r="33" spans="3:17" x14ac:dyDescent="0.2">
      <c r="C33" s="7"/>
      <c r="D33" s="7"/>
      <c r="Q33" s="1"/>
    </row>
    <row r="34" spans="3:17" x14ac:dyDescent="0.2">
      <c r="C34" s="7"/>
      <c r="D34" s="7"/>
    </row>
    <row r="35" spans="3:17" x14ac:dyDescent="0.2">
      <c r="C35" s="7"/>
      <c r="D35" s="7"/>
    </row>
    <row r="36" spans="3:17" x14ac:dyDescent="0.2">
      <c r="C36" s="7"/>
      <c r="D36" s="7"/>
    </row>
    <row r="37" spans="3:17" x14ac:dyDescent="0.2">
      <c r="C37" s="7"/>
      <c r="D37" s="7"/>
    </row>
    <row r="38" spans="3:17" x14ac:dyDescent="0.2">
      <c r="C38" s="7"/>
      <c r="D38" s="7"/>
    </row>
    <row r="39" spans="3:17" x14ac:dyDescent="0.2">
      <c r="C39" s="7"/>
      <c r="D39" s="7"/>
    </row>
    <row r="40" spans="3:17" x14ac:dyDescent="0.2">
      <c r="C40" s="7"/>
      <c r="D40" s="7"/>
    </row>
    <row r="41" spans="3:17" x14ac:dyDescent="0.2">
      <c r="C41" s="7"/>
      <c r="D41" s="7"/>
    </row>
    <row r="42" spans="3:17" x14ac:dyDescent="0.2">
      <c r="C42" s="7"/>
      <c r="D42" s="7"/>
    </row>
    <row r="43" spans="3:17" x14ac:dyDescent="0.2">
      <c r="C43" s="7"/>
      <c r="D43" s="7"/>
    </row>
    <row r="44" spans="3:17" x14ac:dyDescent="0.2">
      <c r="C44" s="7"/>
      <c r="D44" s="7"/>
    </row>
    <row r="45" spans="3:17" x14ac:dyDescent="0.2">
      <c r="C45" s="7"/>
      <c r="D45" s="7"/>
    </row>
    <row r="46" spans="3:17" x14ac:dyDescent="0.2">
      <c r="C46" s="7"/>
      <c r="D46" s="7"/>
    </row>
    <row r="47" spans="3:17" x14ac:dyDescent="0.2">
      <c r="C47" s="7"/>
      <c r="D47" s="7"/>
    </row>
    <row r="48" spans="3:17" x14ac:dyDescent="0.2">
      <c r="C48" s="7"/>
      <c r="D48" s="7"/>
    </row>
    <row r="49" spans="3:4" x14ac:dyDescent="0.2">
      <c r="C49" s="7"/>
      <c r="D49" s="7"/>
    </row>
    <row r="50" spans="3:4" x14ac:dyDescent="0.2">
      <c r="C50" s="7"/>
      <c r="D50" s="7"/>
    </row>
    <row r="51" spans="3:4" x14ac:dyDescent="0.2">
      <c r="C51" s="7"/>
      <c r="D51" s="7"/>
    </row>
    <row r="52" spans="3:4" x14ac:dyDescent="0.2">
      <c r="C52" s="7"/>
      <c r="D52" s="7"/>
    </row>
    <row r="53" spans="3:4" x14ac:dyDescent="0.2">
      <c r="C53" s="7"/>
      <c r="D53" s="7"/>
    </row>
    <row r="54" spans="3:4" x14ac:dyDescent="0.2">
      <c r="C54" s="7"/>
      <c r="D54" s="7"/>
    </row>
    <row r="55" spans="3:4" x14ac:dyDescent="0.2">
      <c r="C55" s="7"/>
      <c r="D55" s="7"/>
    </row>
    <row r="56" spans="3:4" x14ac:dyDescent="0.2">
      <c r="C56" s="7"/>
      <c r="D56" s="7"/>
    </row>
    <row r="57" spans="3:4" x14ac:dyDescent="0.2">
      <c r="C57" s="7"/>
      <c r="D57" s="7"/>
    </row>
    <row r="58" spans="3:4" x14ac:dyDescent="0.2">
      <c r="C58" s="7"/>
      <c r="D58" s="7"/>
    </row>
    <row r="59" spans="3:4" x14ac:dyDescent="0.2">
      <c r="C59" s="7"/>
      <c r="D59" s="7"/>
    </row>
    <row r="60" spans="3:4" x14ac:dyDescent="0.2">
      <c r="C60" s="7"/>
      <c r="D60" s="7"/>
    </row>
    <row r="61" spans="3:4" x14ac:dyDescent="0.2">
      <c r="C61" s="7"/>
      <c r="D61" s="7"/>
    </row>
    <row r="62" spans="3:4" x14ac:dyDescent="0.2">
      <c r="C62" s="7"/>
      <c r="D62" s="7"/>
    </row>
    <row r="63" spans="3:4" x14ac:dyDescent="0.2">
      <c r="C63" s="7"/>
      <c r="D63" s="7"/>
    </row>
    <row r="64" spans="3:4" x14ac:dyDescent="0.2">
      <c r="C64" s="7"/>
      <c r="D64" s="7"/>
    </row>
    <row r="65" spans="3:4" x14ac:dyDescent="0.2">
      <c r="C65" s="7"/>
      <c r="D65" s="7"/>
    </row>
    <row r="66" spans="3:4" x14ac:dyDescent="0.2">
      <c r="C66" s="7"/>
      <c r="D66" s="7"/>
    </row>
    <row r="67" spans="3:4" x14ac:dyDescent="0.2">
      <c r="C67" s="7"/>
      <c r="D67" s="7"/>
    </row>
    <row r="68" spans="3:4" x14ac:dyDescent="0.2">
      <c r="C68" s="7"/>
      <c r="D68" s="7"/>
    </row>
    <row r="69" spans="3:4" x14ac:dyDescent="0.2">
      <c r="C69" s="7"/>
      <c r="D69" s="7"/>
    </row>
    <row r="70" spans="3:4" x14ac:dyDescent="0.2">
      <c r="C70" s="7"/>
      <c r="D70" s="7"/>
    </row>
    <row r="71" spans="3:4" x14ac:dyDescent="0.2">
      <c r="C71" s="7"/>
      <c r="D71" s="7"/>
    </row>
    <row r="72" spans="3:4" x14ac:dyDescent="0.2">
      <c r="C72" s="7"/>
      <c r="D72" s="7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  <row r="6940" spans="3:4" x14ac:dyDescent="0.2">
      <c r="C6940" s="7"/>
      <c r="D6940" s="7"/>
    </row>
  </sheetData>
  <phoneticPr fontId="5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2024-01-17T04:21:36Z</dcterms:modified>
</cp:coreProperties>
</file>