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B2A35AF-C6F1-446F-AF9F-D0DF7298CD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C21" i="1"/>
  <c r="R22" i="1" s="1"/>
  <c r="A21" i="1"/>
  <c r="G11" i="1"/>
  <c r="F11" i="1"/>
  <c r="C17" i="1"/>
  <c r="Q21" i="1"/>
  <c r="E21" i="1" l="1"/>
  <c r="F21" i="1" s="1"/>
  <c r="G21" i="1" s="1"/>
  <c r="C12" i="1"/>
  <c r="C11" i="1"/>
  <c r="C16" i="1" l="1"/>
  <c r="D18" i="1" s="1"/>
  <c r="H21" i="1"/>
  <c r="O21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<sst xmlns="http://schemas.openxmlformats.org/spreadsheetml/2006/main" count="55" uniqueCount="49">
  <si>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</si>
  <si>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</si>
  <si>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</si>
  <si>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</si>
  <si>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</si>
  <si>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</si>
  <si>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</si>
  <si>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</si>
  <si>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</si>
  <si>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</si>
  <si>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</si>
  <si>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</si>
  <si>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</si>
  <si>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</si>
  <si>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</si>
  <si>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</si>
  <si>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</si>
  <si>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</si>
  <si>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</si>
  <si>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</si>
  <si>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</si>
  <si>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</si>
  <si>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</si>
  <si>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</si>
  <si>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</si>
  <si>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</si>
  <si>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</si>
  <si>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</si>
  <si>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</si>
  <si>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</si>
  <si>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</si>
  <si>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</si>
  <si>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</si>
  <si>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</si>
  <si>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</si>
  <si>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NX Vel / GSC 7666-1830</t>
  </si>
  <si>
    <t>Vel_NX.xls</t>
  </si>
  <si>
    <t>EA</t>
  </si>
  <si>
    <t>IBVS 5480 Eph.</t>
  </si>
  <si>
    <t>IBVS 5480</t>
  </si>
  <si>
    <t>Vel</t>
  </si>
  <si>
    <t>CCD</t>
  </si>
  <si>
    <t>VSX</t>
  </si>
  <si>
    <t xml:space="preserve">Mag </t>
  </si>
  <si>
    <t>Add cycle</t>
  </si>
  <si>
    <t>Old Cycle</t>
  </si>
  <si>
    <t>Next ToM-P</t>
  </si>
  <si>
    <t>Next ToM-S</t>
  </si>
  <si>
    <t>7.09-7.29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</si>
</sst>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3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13" fillId="3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NX</a:t>
            </a:r>
            <a:r>
              <a:rPr lang="en-AU" baseline="0"/>
              <a:t> Vel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2D-41D2-8791-1AD05F94BA6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2D-41D2-8791-1AD05F94BA6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2D-41D2-8791-1AD05F94BA6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2D-41D2-8791-1AD05F94BA6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2D-41D2-8791-1AD05F94BA6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2D-41D2-8791-1AD05F94BA6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2D-41D2-8791-1AD05F94BA6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2D-41D2-8791-1AD05F94B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3680"/>
        <c:axId val="1"/>
      </c:scatterChart>
      <c:valAx>
        <c:axId val="304893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3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9525</xdr:rowOff>
    </xdr:from>
    <xdr:to>
      <xdr:col>17</xdr:col>
      <xdr:colOff>171450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8460740-9AF3-F459-9E1C-34FAC901A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35</v>
      </c>
      <c r="E1" s="27"/>
      <c r="F1" s="27" t="s">
        <v>36</v>
      </c>
      <c r="G1" s="28" t="s">
        <v>37</v>
      </c>
      <c r="H1" s="27" t="s">
        <v>38</v>
      </c>
      <c r="I1" s="29">
        <v>48256.485000000001</v>
      </c>
      <c r="J1" s="29">
        <v>2.9199000000000002</v>
      </c>
      <c r="K1" s="27" t="s">
        <v>39</v>
      </c>
      <c r="L1" s="27" t="s">
        <v>40</v>
      </c>
    </row>
    <row r="2" spans="1:12" x14ac:dyDescent="0.2">
      <c r="A2" t="s">
        <v>23</v>
      </c>
      <c r="B2" t="s">
        <v>37</v>
      </c>
      <c r="D2" s="9" t="s">
        <v>40</v>
      </c>
      <c r="E2" t="s">
        <v>36</v>
      </c>
    </row>
    <row r="3" spans="1:12" ht="13.5" thickBot="1" x14ac:dyDescent="0.25"/>
    <row r="4" spans="1:12" ht="14.25" thickTop="1" thickBot="1" x14ac:dyDescent="0.25">
      <c r="A4" s="26" t="s">
        <v>38</v>
      </c>
      <c r="C4" s="7">
        <v>48256.485000000001</v>
      </c>
      <c r="D4" s="8">
        <v>2.91988</v>
      </c>
    </row>
    <row r="6" spans="1:12" x14ac:dyDescent="0.2">
      <c r="A6" s="4" t="s">
        <v>0</v>
      </c>
    </row>
    <row r="7" spans="1:12" x14ac:dyDescent="0.2">
      <c r="A7" t="s">
        <v>1</v>
      </c>
      <c r="C7">
        <v>48256.485000000001</v>
      </c>
      <c r="D7" s="30" t="s">
        <v>42</v>
      </c>
    </row>
    <row r="8" spans="1:12" x14ac:dyDescent="0.2">
      <c r="A8" t="s">
        <v>2</v>
      </c>
      <c r="C8">
        <v>2.91988</v>
      </c>
      <c r="D8" s="30" t="s">
        <v>42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1" t="s">
        <v>43</v>
      </c>
      <c r="F12" s="32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3" t="s">
        <v>44</v>
      </c>
      <c r="F13" s="34">
        <v>1</v>
      </c>
    </row>
    <row r="14" spans="1:12" x14ac:dyDescent="0.2">
      <c r="A14" s="11"/>
      <c r="B14" s="11"/>
      <c r="C14" s="11"/>
      <c r="D14" s="11"/>
      <c r="E14" s="33" t="s">
        <v>32</v>
      </c>
      <c r="F14" s="35">
        <f ca="1">NOW()+15018.5+$C$9/24</f>
        <v>60520.799295138888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3" t="s">
        <v>45</v>
      </c>
      <c r="F15" s="35">
        <f ca="1">ROUND(2*($F$14-$C$7)/$C$8,0)/2+$F$13</f>
        <v>4201.5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3" t="s">
        <v>33</v>
      </c>
      <c r="F16" s="35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6" t="s">
        <v>46</v>
      </c>
      <c r="F17" s="35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8" t="s">
        <v>47</v>
      </c>
      <c r="F18" s="37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48256.485000000001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33237.985000000001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2024-07-29T07:10:59Z</dcterms:modified>
</cp:coreProperties>
</file>