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B39DADF-B4E5-4BBE-9015-1CCBC1A3DD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R22" i="1"/>
  <c r="A21" i="1"/>
  <c r="G11" i="1"/>
  <c r="F11" i="1"/>
  <c r="C7" i="1"/>
  <c r="C8" i="1"/>
  <c r="C17" i="1"/>
  <c r="Q21" i="1"/>
  <c r="E21" i="1"/>
  <c r="F21" i="1"/>
  <c r="G21" i="1"/>
  <c r="H21" i="1"/>
  <c r="C12" i="1"/>
  <c r="F15" i="1" l="1"/>
  <c r="C16" i="1"/>
  <c r="D18" i="1" s="1"/>
  <c r="C11" i="1"/>
  <c r="O21" i="1" l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<sst xmlns="http://schemas.openxmlformats.org/spreadsheetml/2006/main" count="55" uniqueCount="49">
  <si>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</si>
  <si>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</si>
  <si>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</si>
  <si>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</si>
  <si>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</si>
  <si>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</si>
  <si>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</si>
  <si>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</si>
  <si>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</si>
  <si>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</si>
  <si>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</si>
  <si>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</si>
  <si>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</si>
  <si>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</si>
  <si>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</si>
  <si>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</si>
  <si>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</si>
  <si>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</si>
  <si>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</si>
  <si>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</si>
  <si>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</si>
  <si>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</si>
  <si>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</si>
  <si>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</si>
  <si>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</si>
  <si>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</si>
  <si>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</si>
  <si>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</si>
  <si>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</si>
  <si>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</si>
  <si>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</si>
  <si>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</si>
  <si>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</si>
  <si>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</si>
  <si>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</si>
  <si>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GSC 8192 3556_Vel.xls</t>
  </si>
  <si>
    <t>EA:</t>
  </si>
  <si>
    <t>IBVS 5495 Eph.</t>
  </si>
  <si>
    <t>IBVS 5495</t>
  </si>
  <si>
    <t>Vel</t>
  </si>
  <si>
    <t>V0428 Vel / GSC 8192 3556 / NSV 04871</t>
  </si>
  <si>
    <t>CCD</t>
  </si>
  <si>
    <t xml:space="preserve">Mag </t>
  </si>
  <si>
    <t>Add cycle</t>
  </si>
  <si>
    <t>Old Cycle</t>
  </si>
  <si>
    <t>Next ToM-P</t>
  </si>
  <si>
    <t>Next ToM-S</t>
  </si>
  <si>
    <t>11.03-11.91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</si>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</sst>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4" fillId="3" borderId="7" xfId="0" applyFont="1" applyFill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/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V0428 Vel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56-4A51-A45F-3FDE0B153E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56-4A51-A45F-3FDE0B153E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56-4A51-A45F-3FDE0B153E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56-4A51-A45F-3FDE0B153E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56-4A51-A45F-3FDE0B153E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56-4A51-A45F-3FDE0B153E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56-4A51-A45F-3FDE0B153E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56-4A51-A45F-3FDE0B153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634784"/>
        <c:axId val="1"/>
      </c:scatterChart>
      <c:valAx>
        <c:axId val="632634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634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0C14C3B-83DE-7917-CC4B-CA6D4E662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1406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8"/>
      <c r="F1" s="28" t="s">
        <v>35</v>
      </c>
      <c r="G1" s="29" t="s">
        <v>36</v>
      </c>
      <c r="H1" s="10" t="s">
        <v>37</v>
      </c>
      <c r="I1" s="30">
        <v>52964.805999999997</v>
      </c>
      <c r="J1" s="30">
        <v>0.85496000000000005</v>
      </c>
      <c r="K1" s="29" t="s">
        <v>38</v>
      </c>
      <c r="L1" s="27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52964.805999999997</v>
      </c>
      <c r="D4" s="8">
        <v>0.85496000000000005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52964.805999999997</v>
      </c>
      <c r="D7" s="31" t="s">
        <v>48</v>
      </c>
    </row>
    <row r="8" spans="1:12" x14ac:dyDescent="0.2">
      <c r="A8" t="s">
        <v>2</v>
      </c>
      <c r="C8">
        <f>+D4</f>
        <v>0.85496000000000005</v>
      </c>
      <c r="D8" s="31" t="s">
        <v>48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2" t="s">
        <v>42</v>
      </c>
      <c r="F12" s="33" t="s">
        <v>47</v>
      </c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43</v>
      </c>
      <c r="F13" s="35">
        <v>1</v>
      </c>
    </row>
    <row r="14" spans="1:12" x14ac:dyDescent="0.2">
      <c r="A14" s="11"/>
      <c r="B14" s="11"/>
      <c r="C14" s="11"/>
      <c r="D14" s="11"/>
      <c r="E14" s="34" t="s">
        <v>32</v>
      </c>
      <c r="F14" s="36">
        <f ca="1">NOW()+15018.5+$C$9/24</f>
        <v>60520.835298032405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4" t="s">
        <v>44</v>
      </c>
      <c r="F15" s="36">
        <f ca="1">ROUND(2*($F$14-$C$7)/$C$8,0)/2+$F$13</f>
        <v>8839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4" t="s">
        <v>33</v>
      </c>
      <c r="F16" s="36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7" t="s">
        <v>45</v>
      </c>
      <c r="F17" s="38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0" t="s">
        <v>46</v>
      </c>
      <c r="F18" s="39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52964.805999999997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37946.305999999997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2024-07-29T08:02:49Z</dcterms:modified>
</cp:coreProperties>
</file>