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17827A2-62B6-4809-9BB0-697D8E0D2C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Inactive" sheetId="2" r:id="rId2"/>
    <sheet name="Sheet1" sheetId="3" r:id="rId3"/>
    <sheet name="Sheet2" sheetId="4" r:id="rId4"/>
    <sheet name="Sheet3" sheetId="5" r:id="rId5"/>
  </sheets>
  <calcPr calcId="181029"/>
</workbook>
</file>

<file path=xl/calcChain.xml><?xml version="1.0" encoding="utf-8"?>
<calcChain xmlns="http://schemas.openxmlformats.org/spreadsheetml/2006/main">
  <c r="E402" i="1" l="1"/>
  <c r="F402" i="1" s="1"/>
  <c r="G402" i="1" s="1"/>
  <c r="K402" i="1" s="1"/>
  <c r="Q402" i="1"/>
  <c r="E233" i="1"/>
  <c r="F233" i="1" s="1"/>
  <c r="G233" i="1" s="1"/>
  <c r="L233" i="1" s="1"/>
  <c r="Q233" i="1"/>
  <c r="E234" i="1"/>
  <c r="F234" i="1" s="1"/>
  <c r="G234" i="1" s="1"/>
  <c r="L234" i="1" s="1"/>
  <c r="Q234" i="1"/>
  <c r="E235" i="1"/>
  <c r="F235" i="1"/>
  <c r="G235" i="1"/>
  <c r="L235" i="1" s="1"/>
  <c r="Q235" i="1"/>
  <c r="E236" i="1"/>
  <c r="F236" i="1" s="1"/>
  <c r="G236" i="1" s="1"/>
  <c r="L236" i="1" s="1"/>
  <c r="Q236" i="1"/>
  <c r="E238" i="1"/>
  <c r="F238" i="1"/>
  <c r="G238" i="1" s="1"/>
  <c r="L238" i="1" s="1"/>
  <c r="Q238" i="1"/>
  <c r="E239" i="1"/>
  <c r="F239" i="1" s="1"/>
  <c r="G239" i="1" s="1"/>
  <c r="L239" i="1" s="1"/>
  <c r="Q239" i="1"/>
  <c r="E240" i="1"/>
  <c r="F240" i="1"/>
  <c r="G240" i="1" s="1"/>
  <c r="L240" i="1" s="1"/>
  <c r="Q240" i="1"/>
  <c r="E242" i="1"/>
  <c r="F242" i="1" s="1"/>
  <c r="G242" i="1" s="1"/>
  <c r="L242" i="1" s="1"/>
  <c r="Q242" i="1"/>
  <c r="E243" i="1"/>
  <c r="F243" i="1"/>
  <c r="G243" i="1" s="1"/>
  <c r="L243" i="1" s="1"/>
  <c r="Q243" i="1"/>
  <c r="E244" i="1"/>
  <c r="F244" i="1" s="1"/>
  <c r="G244" i="1" s="1"/>
  <c r="L244" i="1" s="1"/>
  <c r="Q244" i="1"/>
  <c r="E245" i="1"/>
  <c r="F245" i="1"/>
  <c r="G245" i="1" s="1"/>
  <c r="L245" i="1" s="1"/>
  <c r="Q245" i="1"/>
  <c r="E247" i="1"/>
  <c r="F247" i="1" s="1"/>
  <c r="G247" i="1" s="1"/>
  <c r="L247" i="1" s="1"/>
  <c r="Q247" i="1"/>
  <c r="E248" i="1"/>
  <c r="F248" i="1" s="1"/>
  <c r="G248" i="1" s="1"/>
  <c r="L248" i="1" s="1"/>
  <c r="Q248" i="1"/>
  <c r="E249" i="1"/>
  <c r="F249" i="1" s="1"/>
  <c r="G249" i="1" s="1"/>
  <c r="L249" i="1" s="1"/>
  <c r="Q249" i="1"/>
  <c r="E250" i="1"/>
  <c r="F250" i="1"/>
  <c r="G250" i="1" s="1"/>
  <c r="L250" i="1" s="1"/>
  <c r="Q250" i="1"/>
  <c r="E251" i="1"/>
  <c r="F251" i="1" s="1"/>
  <c r="G251" i="1" s="1"/>
  <c r="L251" i="1" s="1"/>
  <c r="Q251" i="1"/>
  <c r="E252" i="1"/>
  <c r="F252" i="1" s="1"/>
  <c r="G252" i="1" s="1"/>
  <c r="L252" i="1" s="1"/>
  <c r="Q252" i="1"/>
  <c r="E253" i="1"/>
  <c r="F253" i="1" s="1"/>
  <c r="G253" i="1" s="1"/>
  <c r="L253" i="1" s="1"/>
  <c r="Q253" i="1"/>
  <c r="E254" i="1"/>
  <c r="F254" i="1" s="1"/>
  <c r="G254" i="1" s="1"/>
  <c r="L254" i="1" s="1"/>
  <c r="Q254" i="1"/>
  <c r="E255" i="1"/>
  <c r="F255" i="1" s="1"/>
  <c r="G255" i="1" s="1"/>
  <c r="L255" i="1" s="1"/>
  <c r="Q255" i="1"/>
  <c r="E256" i="1"/>
  <c r="F256" i="1" s="1"/>
  <c r="G256" i="1" s="1"/>
  <c r="L256" i="1" s="1"/>
  <c r="Q256" i="1"/>
  <c r="E257" i="1"/>
  <c r="F257" i="1" s="1"/>
  <c r="G257" i="1" s="1"/>
  <c r="L257" i="1" s="1"/>
  <c r="Q257" i="1"/>
  <c r="E258" i="1"/>
  <c r="F258" i="1" s="1"/>
  <c r="G258" i="1" s="1"/>
  <c r="L258" i="1" s="1"/>
  <c r="Q258" i="1"/>
  <c r="E259" i="1"/>
  <c r="F259" i="1" s="1"/>
  <c r="G259" i="1" s="1"/>
  <c r="L259" i="1" s="1"/>
  <c r="Q259" i="1"/>
  <c r="E260" i="1"/>
  <c r="F260" i="1"/>
  <c r="G260" i="1" s="1"/>
  <c r="L260" i="1" s="1"/>
  <c r="Q260" i="1"/>
  <c r="E261" i="1"/>
  <c r="F261" i="1" s="1"/>
  <c r="G261" i="1" s="1"/>
  <c r="L261" i="1" s="1"/>
  <c r="Q261" i="1"/>
  <c r="E262" i="1"/>
  <c r="F262" i="1" s="1"/>
  <c r="G262" i="1" s="1"/>
  <c r="L262" i="1" s="1"/>
  <c r="Q262" i="1"/>
  <c r="E263" i="1"/>
  <c r="F263" i="1" s="1"/>
  <c r="G263" i="1" s="1"/>
  <c r="L263" i="1" s="1"/>
  <c r="Q263" i="1"/>
  <c r="E264" i="1"/>
  <c r="F264" i="1"/>
  <c r="G264" i="1" s="1"/>
  <c r="L264" i="1" s="1"/>
  <c r="Q264" i="1"/>
  <c r="E265" i="1"/>
  <c r="F265" i="1" s="1"/>
  <c r="G265" i="1" s="1"/>
  <c r="L265" i="1" s="1"/>
  <c r="Q265" i="1"/>
  <c r="E266" i="1"/>
  <c r="F266" i="1"/>
  <c r="G266" i="1"/>
  <c r="L266" i="1" s="1"/>
  <c r="Q266" i="1"/>
  <c r="E267" i="1"/>
  <c r="F267" i="1" s="1"/>
  <c r="G267" i="1" s="1"/>
  <c r="L267" i="1" s="1"/>
  <c r="Q267" i="1"/>
  <c r="E268" i="1"/>
  <c r="F268" i="1"/>
  <c r="G268" i="1" s="1"/>
  <c r="L268" i="1" s="1"/>
  <c r="Q268" i="1"/>
  <c r="E269" i="1"/>
  <c r="F269" i="1" s="1"/>
  <c r="G269" i="1" s="1"/>
  <c r="L269" i="1" s="1"/>
  <c r="Q269" i="1"/>
  <c r="E270" i="1"/>
  <c r="F270" i="1"/>
  <c r="G270" i="1"/>
  <c r="L270" i="1" s="1"/>
  <c r="Q270" i="1"/>
  <c r="E271" i="1"/>
  <c r="F271" i="1" s="1"/>
  <c r="G271" i="1" s="1"/>
  <c r="L271" i="1" s="1"/>
  <c r="Q271" i="1"/>
  <c r="E272" i="1"/>
  <c r="F272" i="1"/>
  <c r="G272" i="1" s="1"/>
  <c r="L272" i="1" s="1"/>
  <c r="Q272" i="1"/>
  <c r="E273" i="1"/>
  <c r="F273" i="1" s="1"/>
  <c r="G273" i="1" s="1"/>
  <c r="L273" i="1" s="1"/>
  <c r="Q273" i="1"/>
  <c r="E276" i="1"/>
  <c r="F276" i="1"/>
  <c r="G276" i="1" s="1"/>
  <c r="L276" i="1" s="1"/>
  <c r="Q276" i="1"/>
  <c r="E277" i="1"/>
  <c r="F277" i="1" s="1"/>
  <c r="G277" i="1" s="1"/>
  <c r="L277" i="1" s="1"/>
  <c r="Q277" i="1"/>
  <c r="E278" i="1"/>
  <c r="F278" i="1"/>
  <c r="G278" i="1" s="1"/>
  <c r="L278" i="1" s="1"/>
  <c r="Q278" i="1"/>
  <c r="E279" i="1"/>
  <c r="F279" i="1" s="1"/>
  <c r="G279" i="1" s="1"/>
  <c r="L279" i="1" s="1"/>
  <c r="Q279" i="1"/>
  <c r="E280" i="1"/>
  <c r="F280" i="1"/>
  <c r="G280" i="1" s="1"/>
  <c r="L280" i="1" s="1"/>
  <c r="Q280" i="1"/>
  <c r="E281" i="1"/>
  <c r="F281" i="1" s="1"/>
  <c r="G281" i="1" s="1"/>
  <c r="L281" i="1" s="1"/>
  <c r="Q281" i="1"/>
  <c r="E282" i="1"/>
  <c r="F282" i="1" s="1"/>
  <c r="G282" i="1" s="1"/>
  <c r="L282" i="1" s="1"/>
  <c r="Q282" i="1"/>
  <c r="E283" i="1"/>
  <c r="F283" i="1" s="1"/>
  <c r="G283" i="1" s="1"/>
  <c r="L283" i="1" s="1"/>
  <c r="Q283" i="1"/>
  <c r="E284" i="1"/>
  <c r="F284" i="1"/>
  <c r="G284" i="1" s="1"/>
  <c r="L284" i="1" s="1"/>
  <c r="Q284" i="1"/>
  <c r="E287" i="1"/>
  <c r="F287" i="1" s="1"/>
  <c r="G287" i="1" s="1"/>
  <c r="L287" i="1" s="1"/>
  <c r="Q287" i="1"/>
  <c r="E288" i="1"/>
  <c r="F288" i="1" s="1"/>
  <c r="G288" i="1" s="1"/>
  <c r="L288" i="1" s="1"/>
  <c r="Q288" i="1"/>
  <c r="E291" i="1"/>
  <c r="F291" i="1" s="1"/>
  <c r="G291" i="1" s="1"/>
  <c r="L291" i="1" s="1"/>
  <c r="Q291" i="1"/>
  <c r="E292" i="1"/>
  <c r="F292" i="1" s="1"/>
  <c r="G292" i="1" s="1"/>
  <c r="L292" i="1" s="1"/>
  <c r="Q292" i="1"/>
  <c r="E293" i="1"/>
  <c r="F293" i="1" s="1"/>
  <c r="G293" i="1" s="1"/>
  <c r="L293" i="1" s="1"/>
  <c r="Q293" i="1"/>
  <c r="E294" i="1"/>
  <c r="F294" i="1" s="1"/>
  <c r="G294" i="1" s="1"/>
  <c r="L294" i="1" s="1"/>
  <c r="Q294" i="1"/>
  <c r="E295" i="1"/>
  <c r="F295" i="1" s="1"/>
  <c r="G295" i="1" s="1"/>
  <c r="L295" i="1" s="1"/>
  <c r="Q295" i="1"/>
  <c r="E296" i="1"/>
  <c r="F296" i="1" s="1"/>
  <c r="G296" i="1" s="1"/>
  <c r="L296" i="1" s="1"/>
  <c r="Q296" i="1"/>
  <c r="E297" i="1"/>
  <c r="F297" i="1" s="1"/>
  <c r="G297" i="1" s="1"/>
  <c r="L297" i="1" s="1"/>
  <c r="Q297" i="1"/>
  <c r="E298" i="1"/>
  <c r="F298" i="1"/>
  <c r="G298" i="1" s="1"/>
  <c r="L298" i="1" s="1"/>
  <c r="Q298" i="1"/>
  <c r="E299" i="1"/>
  <c r="F299" i="1" s="1"/>
  <c r="G299" i="1" s="1"/>
  <c r="L299" i="1" s="1"/>
  <c r="Q299" i="1"/>
  <c r="E300" i="1"/>
  <c r="F300" i="1" s="1"/>
  <c r="G300" i="1" s="1"/>
  <c r="L300" i="1" s="1"/>
  <c r="Q300" i="1"/>
  <c r="E301" i="1"/>
  <c r="F301" i="1" s="1"/>
  <c r="G301" i="1" s="1"/>
  <c r="L301" i="1" s="1"/>
  <c r="Q301" i="1"/>
  <c r="E307" i="1"/>
  <c r="F307" i="1"/>
  <c r="G307" i="1" s="1"/>
  <c r="L307" i="1" s="1"/>
  <c r="Q307" i="1"/>
  <c r="E308" i="1"/>
  <c r="F308" i="1" s="1"/>
  <c r="G308" i="1" s="1"/>
  <c r="L308" i="1" s="1"/>
  <c r="Q308" i="1"/>
  <c r="E309" i="1"/>
  <c r="F309" i="1"/>
  <c r="G309" i="1"/>
  <c r="L309" i="1" s="1"/>
  <c r="Q309" i="1"/>
  <c r="E310" i="1"/>
  <c r="F310" i="1" s="1"/>
  <c r="G310" i="1" s="1"/>
  <c r="L310" i="1" s="1"/>
  <c r="Q310" i="1"/>
  <c r="E311" i="1"/>
  <c r="F311" i="1"/>
  <c r="G311" i="1" s="1"/>
  <c r="L311" i="1" s="1"/>
  <c r="Q311" i="1"/>
  <c r="E312" i="1"/>
  <c r="F312" i="1" s="1"/>
  <c r="G312" i="1" s="1"/>
  <c r="L312" i="1" s="1"/>
  <c r="Q312" i="1"/>
  <c r="E313" i="1"/>
  <c r="F313" i="1"/>
  <c r="G313" i="1"/>
  <c r="L313" i="1" s="1"/>
  <c r="Q313" i="1"/>
  <c r="E314" i="1"/>
  <c r="F314" i="1" s="1"/>
  <c r="G314" i="1" s="1"/>
  <c r="L314" i="1" s="1"/>
  <c r="Q314" i="1"/>
  <c r="E315" i="1"/>
  <c r="F315" i="1"/>
  <c r="G315" i="1" s="1"/>
  <c r="L315" i="1" s="1"/>
  <c r="Q315" i="1"/>
  <c r="E316" i="1"/>
  <c r="F316" i="1" s="1"/>
  <c r="G316" i="1" s="1"/>
  <c r="L316" i="1" s="1"/>
  <c r="Q316" i="1"/>
  <c r="E317" i="1"/>
  <c r="F317" i="1"/>
  <c r="G317" i="1" s="1"/>
  <c r="L317" i="1" s="1"/>
  <c r="Q317" i="1"/>
  <c r="E318" i="1"/>
  <c r="F318" i="1" s="1"/>
  <c r="G318" i="1" s="1"/>
  <c r="L318" i="1" s="1"/>
  <c r="Q318" i="1"/>
  <c r="E319" i="1"/>
  <c r="F319" i="1"/>
  <c r="G319" i="1" s="1"/>
  <c r="L319" i="1" s="1"/>
  <c r="Q319" i="1"/>
  <c r="E320" i="1"/>
  <c r="F320" i="1" s="1"/>
  <c r="G320" i="1" s="1"/>
  <c r="L320" i="1" s="1"/>
  <c r="Q320" i="1"/>
  <c r="E321" i="1"/>
  <c r="F321" i="1"/>
  <c r="G321" i="1" s="1"/>
  <c r="L321" i="1" s="1"/>
  <c r="Q321" i="1"/>
  <c r="E322" i="1"/>
  <c r="F322" i="1" s="1"/>
  <c r="G322" i="1" s="1"/>
  <c r="L322" i="1" s="1"/>
  <c r="Q322" i="1"/>
  <c r="E323" i="1"/>
  <c r="F323" i="1" s="1"/>
  <c r="G323" i="1" s="1"/>
  <c r="L323" i="1" s="1"/>
  <c r="Q323" i="1"/>
  <c r="E324" i="1"/>
  <c r="F324" i="1" s="1"/>
  <c r="G324" i="1" s="1"/>
  <c r="L324" i="1" s="1"/>
  <c r="Q324" i="1"/>
  <c r="E325" i="1"/>
  <c r="F325" i="1"/>
  <c r="G325" i="1" s="1"/>
  <c r="L325" i="1" s="1"/>
  <c r="Q325" i="1"/>
  <c r="E326" i="1"/>
  <c r="F326" i="1" s="1"/>
  <c r="G326" i="1" s="1"/>
  <c r="L326" i="1" s="1"/>
  <c r="Q326" i="1"/>
  <c r="E327" i="1"/>
  <c r="F327" i="1" s="1"/>
  <c r="G327" i="1" s="1"/>
  <c r="L327" i="1" s="1"/>
  <c r="Q327" i="1"/>
  <c r="E328" i="1"/>
  <c r="F328" i="1" s="1"/>
  <c r="G328" i="1" s="1"/>
  <c r="L328" i="1" s="1"/>
  <c r="Q328" i="1"/>
  <c r="E329" i="1"/>
  <c r="F329" i="1" s="1"/>
  <c r="G329" i="1" s="1"/>
  <c r="L329" i="1" s="1"/>
  <c r="Q329" i="1"/>
  <c r="E330" i="1"/>
  <c r="F330" i="1" s="1"/>
  <c r="G330" i="1" s="1"/>
  <c r="L330" i="1" s="1"/>
  <c r="Q330" i="1"/>
  <c r="E331" i="1"/>
  <c r="F331" i="1" s="1"/>
  <c r="G331" i="1" s="1"/>
  <c r="L331" i="1" s="1"/>
  <c r="Q331" i="1"/>
  <c r="E332" i="1"/>
  <c r="F332" i="1" s="1"/>
  <c r="G332" i="1" s="1"/>
  <c r="L332" i="1" s="1"/>
  <c r="Q332" i="1"/>
  <c r="E333" i="1"/>
  <c r="F333" i="1" s="1"/>
  <c r="G333" i="1" s="1"/>
  <c r="L333" i="1" s="1"/>
  <c r="Q333" i="1"/>
  <c r="E334" i="1"/>
  <c r="F334" i="1" s="1"/>
  <c r="G334" i="1" s="1"/>
  <c r="L334" i="1" s="1"/>
  <c r="Q334" i="1"/>
  <c r="E335" i="1"/>
  <c r="F335" i="1"/>
  <c r="G335" i="1" s="1"/>
  <c r="L335" i="1" s="1"/>
  <c r="Q335" i="1"/>
  <c r="E336" i="1"/>
  <c r="F336" i="1" s="1"/>
  <c r="G336" i="1" s="1"/>
  <c r="L336" i="1" s="1"/>
  <c r="Q336" i="1"/>
  <c r="E337" i="1"/>
  <c r="F337" i="1" s="1"/>
  <c r="G337" i="1" s="1"/>
  <c r="L337" i="1" s="1"/>
  <c r="Q337" i="1"/>
  <c r="E338" i="1"/>
  <c r="F338" i="1" s="1"/>
  <c r="G338" i="1" s="1"/>
  <c r="L338" i="1" s="1"/>
  <c r="Q338" i="1"/>
  <c r="E339" i="1"/>
  <c r="F339" i="1"/>
  <c r="G339" i="1" s="1"/>
  <c r="L339" i="1" s="1"/>
  <c r="Q339" i="1"/>
  <c r="E340" i="1"/>
  <c r="F340" i="1" s="1"/>
  <c r="G340" i="1" s="1"/>
  <c r="L340" i="1" s="1"/>
  <c r="Q340" i="1"/>
  <c r="E341" i="1"/>
  <c r="F341" i="1"/>
  <c r="G341" i="1"/>
  <c r="L341" i="1" s="1"/>
  <c r="Q341" i="1"/>
  <c r="E342" i="1"/>
  <c r="F342" i="1" s="1"/>
  <c r="G342" i="1" s="1"/>
  <c r="L342" i="1" s="1"/>
  <c r="Q342" i="1"/>
  <c r="E343" i="1"/>
  <c r="F343" i="1"/>
  <c r="G343" i="1" s="1"/>
  <c r="L343" i="1" s="1"/>
  <c r="Q343" i="1"/>
  <c r="E344" i="1"/>
  <c r="F344" i="1" s="1"/>
  <c r="G344" i="1" s="1"/>
  <c r="L344" i="1" s="1"/>
  <c r="Q344" i="1"/>
  <c r="E345" i="1"/>
  <c r="F345" i="1"/>
  <c r="G345" i="1"/>
  <c r="L345" i="1" s="1"/>
  <c r="Q345" i="1"/>
  <c r="E347" i="1"/>
  <c r="F347" i="1" s="1"/>
  <c r="G347" i="1" s="1"/>
  <c r="L347" i="1" s="1"/>
  <c r="Q347" i="1"/>
  <c r="E348" i="1"/>
  <c r="F348" i="1"/>
  <c r="G348" i="1" s="1"/>
  <c r="L348" i="1" s="1"/>
  <c r="Q348" i="1"/>
  <c r="E349" i="1"/>
  <c r="F349" i="1" s="1"/>
  <c r="G349" i="1" s="1"/>
  <c r="L349" i="1" s="1"/>
  <c r="Q349" i="1"/>
  <c r="E350" i="1"/>
  <c r="F350" i="1"/>
  <c r="G350" i="1" s="1"/>
  <c r="L350" i="1" s="1"/>
  <c r="Q350" i="1"/>
  <c r="E351" i="1"/>
  <c r="F351" i="1" s="1"/>
  <c r="G351" i="1" s="1"/>
  <c r="L351" i="1" s="1"/>
  <c r="Q351" i="1"/>
  <c r="E352" i="1"/>
  <c r="F352" i="1"/>
  <c r="G352" i="1" s="1"/>
  <c r="L352" i="1" s="1"/>
  <c r="Q352" i="1"/>
  <c r="E353" i="1"/>
  <c r="F353" i="1" s="1"/>
  <c r="G353" i="1" s="1"/>
  <c r="L353" i="1" s="1"/>
  <c r="Q353" i="1"/>
  <c r="E354" i="1"/>
  <c r="F354" i="1"/>
  <c r="G354" i="1" s="1"/>
  <c r="L354" i="1" s="1"/>
  <c r="Q354" i="1"/>
  <c r="E355" i="1"/>
  <c r="F355" i="1" s="1"/>
  <c r="G355" i="1" s="1"/>
  <c r="L355" i="1" s="1"/>
  <c r="Q355" i="1"/>
  <c r="E356" i="1"/>
  <c r="F356" i="1" s="1"/>
  <c r="G356" i="1" s="1"/>
  <c r="L356" i="1" s="1"/>
  <c r="Q356" i="1"/>
  <c r="E357" i="1"/>
  <c r="F357" i="1" s="1"/>
  <c r="G357" i="1" s="1"/>
  <c r="L357" i="1" s="1"/>
  <c r="Q357" i="1"/>
  <c r="E358" i="1"/>
  <c r="F358" i="1"/>
  <c r="G358" i="1" s="1"/>
  <c r="L358" i="1" s="1"/>
  <c r="Q358" i="1"/>
  <c r="E359" i="1"/>
  <c r="F359" i="1" s="1"/>
  <c r="G359" i="1" s="1"/>
  <c r="L359" i="1" s="1"/>
  <c r="Q359" i="1"/>
  <c r="E360" i="1"/>
  <c r="F360" i="1" s="1"/>
  <c r="G360" i="1" s="1"/>
  <c r="L360" i="1" s="1"/>
  <c r="Q360" i="1"/>
  <c r="E361" i="1"/>
  <c r="F361" i="1" s="1"/>
  <c r="G361" i="1" s="1"/>
  <c r="L361" i="1" s="1"/>
  <c r="Q361" i="1"/>
  <c r="E362" i="1"/>
  <c r="F362" i="1" s="1"/>
  <c r="G362" i="1" s="1"/>
  <c r="L362" i="1" s="1"/>
  <c r="Q362" i="1"/>
  <c r="E363" i="1"/>
  <c r="F363" i="1" s="1"/>
  <c r="G363" i="1" s="1"/>
  <c r="L363" i="1" s="1"/>
  <c r="Q363" i="1"/>
  <c r="E364" i="1"/>
  <c r="F364" i="1" s="1"/>
  <c r="G364" i="1" s="1"/>
  <c r="L364" i="1" s="1"/>
  <c r="Q364" i="1"/>
  <c r="E365" i="1"/>
  <c r="F365" i="1" s="1"/>
  <c r="G365" i="1" s="1"/>
  <c r="L365" i="1" s="1"/>
  <c r="Q365" i="1"/>
  <c r="E366" i="1"/>
  <c r="F366" i="1" s="1"/>
  <c r="G366" i="1" s="1"/>
  <c r="L366" i="1" s="1"/>
  <c r="Q366" i="1"/>
  <c r="E367" i="1"/>
  <c r="F367" i="1" s="1"/>
  <c r="G367" i="1" s="1"/>
  <c r="L367" i="1" s="1"/>
  <c r="Q367" i="1"/>
  <c r="E368" i="1"/>
  <c r="F368" i="1"/>
  <c r="G368" i="1" s="1"/>
  <c r="L368" i="1" s="1"/>
  <c r="Q368" i="1"/>
  <c r="E369" i="1"/>
  <c r="F369" i="1" s="1"/>
  <c r="G369" i="1" s="1"/>
  <c r="L369" i="1" s="1"/>
  <c r="Q369" i="1"/>
  <c r="E370" i="1"/>
  <c r="F370" i="1" s="1"/>
  <c r="G370" i="1" s="1"/>
  <c r="L370" i="1" s="1"/>
  <c r="Q370" i="1"/>
  <c r="E371" i="1"/>
  <c r="F371" i="1" s="1"/>
  <c r="G371" i="1" s="1"/>
  <c r="L371" i="1" s="1"/>
  <c r="Q371" i="1"/>
  <c r="E372" i="1"/>
  <c r="F372" i="1"/>
  <c r="G372" i="1" s="1"/>
  <c r="L372" i="1" s="1"/>
  <c r="Q372" i="1"/>
  <c r="E373" i="1"/>
  <c r="F373" i="1" s="1"/>
  <c r="G373" i="1" s="1"/>
  <c r="L373" i="1" s="1"/>
  <c r="Q373" i="1"/>
  <c r="E374" i="1"/>
  <c r="F374" i="1"/>
  <c r="G374" i="1"/>
  <c r="L374" i="1" s="1"/>
  <c r="Q374" i="1"/>
  <c r="E375" i="1"/>
  <c r="F375" i="1" s="1"/>
  <c r="G375" i="1" s="1"/>
  <c r="L375" i="1" s="1"/>
  <c r="Q375" i="1"/>
  <c r="E376" i="1"/>
  <c r="F376" i="1"/>
  <c r="G376" i="1" s="1"/>
  <c r="L376" i="1" s="1"/>
  <c r="Q376" i="1"/>
  <c r="F14" i="1"/>
  <c r="F15" i="1" s="1"/>
  <c r="E401" i="1"/>
  <c r="F401" i="1" s="1"/>
  <c r="G401" i="1" s="1"/>
  <c r="K401" i="1" s="1"/>
  <c r="Q401" i="1"/>
  <c r="E396" i="1"/>
  <c r="F396" i="1" s="1"/>
  <c r="G396" i="1" s="1"/>
  <c r="K396" i="1" s="1"/>
  <c r="Q396" i="1"/>
  <c r="E398" i="1"/>
  <c r="F398" i="1" s="1"/>
  <c r="G398" i="1" s="1"/>
  <c r="K398" i="1" s="1"/>
  <c r="Q398" i="1"/>
  <c r="Q400" i="1"/>
  <c r="Q397" i="1"/>
  <c r="Q399" i="1"/>
  <c r="F11" i="1"/>
  <c r="G11" i="1"/>
  <c r="C17" i="1"/>
  <c r="Q21" i="1"/>
  <c r="Q22" i="1"/>
  <c r="Q23" i="1"/>
  <c r="E24" i="1"/>
  <c r="F24" i="1" s="1"/>
  <c r="G24" i="1" s="1"/>
  <c r="H24" i="1" s="1"/>
  <c r="Q24" i="1"/>
  <c r="Q25" i="1"/>
  <c r="Q26" i="1"/>
  <c r="Q27" i="1"/>
  <c r="Q28" i="1"/>
  <c r="Q29" i="1"/>
  <c r="E30" i="1"/>
  <c r="F30" i="1" s="1"/>
  <c r="G30" i="1" s="1"/>
  <c r="H30" i="1" s="1"/>
  <c r="Q30" i="1"/>
  <c r="Q31" i="1"/>
  <c r="Q32" i="1"/>
  <c r="Q33" i="1"/>
  <c r="Q34" i="1"/>
  <c r="Q35" i="1"/>
  <c r="Q36" i="1"/>
  <c r="E37" i="1"/>
  <c r="Q37" i="1"/>
  <c r="Q38" i="1"/>
  <c r="Q39" i="1"/>
  <c r="Q40" i="1"/>
  <c r="Q41" i="1"/>
  <c r="Q42" i="1"/>
  <c r="E43" i="1"/>
  <c r="Q43" i="1"/>
  <c r="Q44" i="1"/>
  <c r="Q45" i="1"/>
  <c r="Q46" i="1"/>
  <c r="Q47" i="1"/>
  <c r="E48" i="1"/>
  <c r="F48" i="1" s="1"/>
  <c r="G48" i="1" s="1"/>
  <c r="H48" i="1" s="1"/>
  <c r="Q48" i="1"/>
  <c r="Q49" i="1"/>
  <c r="Q50" i="1"/>
  <c r="Q51" i="1"/>
  <c r="Q52" i="1"/>
  <c r="Q53" i="1"/>
  <c r="Q54" i="1"/>
  <c r="Q55" i="1"/>
  <c r="Q56" i="1"/>
  <c r="Q57" i="1"/>
  <c r="Q58" i="1"/>
  <c r="H59" i="1"/>
  <c r="Q59" i="1"/>
  <c r="Q60" i="1"/>
  <c r="Q61" i="1"/>
  <c r="Q62" i="1"/>
  <c r="Q63" i="1"/>
  <c r="Q64" i="1"/>
  <c r="Q65" i="1"/>
  <c r="Q66" i="1"/>
  <c r="Q67" i="1"/>
  <c r="Q68" i="1"/>
  <c r="Q69" i="1"/>
  <c r="E70" i="1"/>
  <c r="F70" i="1" s="1"/>
  <c r="Q70" i="1"/>
  <c r="Q71" i="1"/>
  <c r="Q72" i="1"/>
  <c r="Q73" i="1"/>
  <c r="Q74" i="1"/>
  <c r="Q75" i="1"/>
  <c r="Q76" i="1"/>
  <c r="Q77" i="1"/>
  <c r="Q78" i="1"/>
  <c r="Q79" i="1"/>
  <c r="Q80" i="1"/>
  <c r="Q81" i="1"/>
  <c r="E82" i="1"/>
  <c r="F82" i="1" s="1"/>
  <c r="Q82" i="1"/>
  <c r="Q83" i="1"/>
  <c r="Q84" i="1"/>
  <c r="E85" i="1"/>
  <c r="Q85" i="1"/>
  <c r="Q86" i="1"/>
  <c r="Q87" i="1"/>
  <c r="Q88" i="1"/>
  <c r="Q89" i="1"/>
  <c r="Q90" i="1"/>
  <c r="Q91" i="1"/>
  <c r="Q92" i="1"/>
  <c r="Q93" i="1"/>
  <c r="E94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E113" i="1"/>
  <c r="Q113" i="1"/>
  <c r="Q114" i="1"/>
  <c r="Q115" i="1"/>
  <c r="E116" i="1"/>
  <c r="Q116" i="1"/>
  <c r="Q117" i="1"/>
  <c r="Q118" i="1"/>
  <c r="E119" i="1"/>
  <c r="F119" i="1" s="1"/>
  <c r="G119" i="1" s="1"/>
  <c r="I119" i="1" s="1"/>
  <c r="Q119" i="1"/>
  <c r="Q120" i="1"/>
  <c r="Q121" i="1"/>
  <c r="Q122" i="1"/>
  <c r="Q123" i="1"/>
  <c r="Q124" i="1"/>
  <c r="Q125" i="1"/>
  <c r="Q126" i="1"/>
  <c r="E127" i="1"/>
  <c r="F127" i="1" s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E152" i="1"/>
  <c r="E121" i="5" s="1"/>
  <c r="Q152" i="1"/>
  <c r="Q153" i="1"/>
  <c r="Q154" i="1"/>
  <c r="Q155" i="1"/>
  <c r="Q156" i="1"/>
  <c r="Q157" i="1"/>
  <c r="Q158" i="1"/>
  <c r="Q159" i="1"/>
  <c r="Q160" i="1"/>
  <c r="E161" i="1"/>
  <c r="Q161" i="1"/>
  <c r="Q162" i="1"/>
  <c r="Q163" i="1"/>
  <c r="E164" i="1"/>
  <c r="E131" i="5" s="1"/>
  <c r="Q164" i="1"/>
  <c r="Q165" i="1"/>
  <c r="Q166" i="1"/>
  <c r="Q167" i="1"/>
  <c r="Q168" i="1"/>
  <c r="Q169" i="1"/>
  <c r="Q170" i="1"/>
  <c r="Q171" i="1"/>
  <c r="Q172" i="1"/>
  <c r="E173" i="1"/>
  <c r="E139" i="5" s="1"/>
  <c r="Q173" i="1"/>
  <c r="Q174" i="1"/>
  <c r="Q175" i="1"/>
  <c r="E176" i="1"/>
  <c r="F176" i="1" s="1"/>
  <c r="G176" i="1" s="1"/>
  <c r="I176" i="1" s="1"/>
  <c r="Q176" i="1"/>
  <c r="Q177" i="1"/>
  <c r="Q178" i="1"/>
  <c r="E179" i="1"/>
  <c r="E144" i="5" s="1"/>
  <c r="Q179" i="1"/>
  <c r="Q180" i="1"/>
  <c r="Q181" i="1"/>
  <c r="E182" i="1"/>
  <c r="F182" i="1" s="1"/>
  <c r="G182" i="1" s="1"/>
  <c r="I182" i="1" s="1"/>
  <c r="Q182" i="1"/>
  <c r="Q183" i="1"/>
  <c r="Q184" i="1"/>
  <c r="E185" i="1"/>
  <c r="F185" i="1" s="1"/>
  <c r="G185" i="1" s="1"/>
  <c r="I185" i="1" s="1"/>
  <c r="Q185" i="1"/>
  <c r="Q186" i="1"/>
  <c r="Q187" i="1"/>
  <c r="Q188" i="1"/>
  <c r="Q189" i="1"/>
  <c r="Q190" i="1"/>
  <c r="Q191" i="1"/>
  <c r="Q192" i="1"/>
  <c r="Q193" i="1"/>
  <c r="E194" i="1"/>
  <c r="F194" i="1" s="1"/>
  <c r="Q194" i="1"/>
  <c r="Q195" i="1"/>
  <c r="Q196" i="1"/>
  <c r="Q197" i="1"/>
  <c r="Q198" i="1"/>
  <c r="Q199" i="1"/>
  <c r="Q200" i="1"/>
  <c r="Q201" i="1"/>
  <c r="Q202" i="1"/>
  <c r="E203" i="1"/>
  <c r="F203" i="1" s="1"/>
  <c r="G203" i="1" s="1"/>
  <c r="K203" i="1" s="1"/>
  <c r="Q203" i="1"/>
  <c r="Q204" i="1"/>
  <c r="Q205" i="1"/>
  <c r="Q206" i="1"/>
  <c r="Q207" i="1"/>
  <c r="Q208" i="1"/>
  <c r="Q209" i="1"/>
  <c r="Q210" i="1"/>
  <c r="Q211" i="1"/>
  <c r="Q212" i="1"/>
  <c r="Q213" i="1"/>
  <c r="E214" i="1"/>
  <c r="F214" i="1" s="1"/>
  <c r="G214" i="1" s="1"/>
  <c r="K214" i="1" s="1"/>
  <c r="Q214" i="1"/>
  <c r="Q215" i="1"/>
  <c r="Q216" i="1"/>
  <c r="Q217" i="1"/>
  <c r="E218" i="1"/>
  <c r="F218" i="1" s="1"/>
  <c r="Q218" i="1"/>
  <c r="Q219" i="1"/>
  <c r="Q220" i="1"/>
  <c r="Q221" i="1"/>
  <c r="Q222" i="1"/>
  <c r="Q223" i="1"/>
  <c r="E224" i="1"/>
  <c r="F224" i="1" s="1"/>
  <c r="G224" i="1" s="1"/>
  <c r="K224" i="1" s="1"/>
  <c r="Q224" i="1"/>
  <c r="Q225" i="1"/>
  <c r="Q226" i="1"/>
  <c r="E227" i="1"/>
  <c r="F227" i="1" s="1"/>
  <c r="Q227" i="1"/>
  <c r="Q228" i="1"/>
  <c r="Q229" i="1"/>
  <c r="Q230" i="1"/>
  <c r="Q231" i="1"/>
  <c r="Q232" i="1"/>
  <c r="E237" i="1"/>
  <c r="F237" i="1" s="1"/>
  <c r="G237" i="1" s="1"/>
  <c r="K237" i="1" s="1"/>
  <c r="Q237" i="1"/>
  <c r="Q241" i="1"/>
  <c r="Q246" i="1"/>
  <c r="Q274" i="1"/>
  <c r="Q275" i="1"/>
  <c r="Q285" i="1"/>
  <c r="Q286" i="1"/>
  <c r="Q289" i="1"/>
  <c r="Q290" i="1"/>
  <c r="Q302" i="1"/>
  <c r="E303" i="1"/>
  <c r="F303" i="1" s="1"/>
  <c r="Q303" i="1"/>
  <c r="Q304" i="1"/>
  <c r="Q305" i="1"/>
  <c r="Q306" i="1"/>
  <c r="Q346" i="1"/>
  <c r="Q377" i="1"/>
  <c r="Q378" i="1"/>
  <c r="Q379" i="1"/>
  <c r="Q380" i="1"/>
  <c r="E381" i="1"/>
  <c r="F381" i="1" s="1"/>
  <c r="G381" i="1" s="1"/>
  <c r="K381" i="1" s="1"/>
  <c r="Q381" i="1"/>
  <c r="Q382" i="1"/>
  <c r="Q383" i="1"/>
  <c r="Q384" i="1"/>
  <c r="Q385" i="1"/>
  <c r="Q386" i="1"/>
  <c r="Q387" i="1"/>
  <c r="Q388" i="1"/>
  <c r="Q390" i="1"/>
  <c r="Q391" i="1"/>
  <c r="E392" i="1"/>
  <c r="F392" i="1" s="1"/>
  <c r="G392" i="1" s="1"/>
  <c r="K392" i="1" s="1"/>
  <c r="Q392" i="1"/>
  <c r="Q389" i="1"/>
  <c r="Q393" i="1"/>
  <c r="E394" i="1"/>
  <c r="F394" i="1" s="1"/>
  <c r="G394" i="1" s="1"/>
  <c r="K394" i="1" s="1"/>
  <c r="Q394" i="1"/>
  <c r="Q395" i="1"/>
  <c r="F11" i="2"/>
  <c r="G11" i="2"/>
  <c r="E14" i="2"/>
  <c r="E15" i="2" s="1"/>
  <c r="C17" i="2"/>
  <c r="E21" i="2"/>
  <c r="F21" i="2"/>
  <c r="G21" i="2"/>
  <c r="N21" i="2"/>
  <c r="Q21" i="2"/>
  <c r="E22" i="2"/>
  <c r="F22" i="2"/>
  <c r="G22" i="2"/>
  <c r="N22" i="2"/>
  <c r="Q22" i="2"/>
  <c r="E23" i="2"/>
  <c r="F23" i="2"/>
  <c r="G23" i="2"/>
  <c r="N23" i="2"/>
  <c r="Q23" i="2"/>
  <c r="E24" i="2"/>
  <c r="F24" i="2"/>
  <c r="G24" i="2"/>
  <c r="N24" i="2"/>
  <c r="Q24" i="2"/>
  <c r="E25" i="2"/>
  <c r="F25" i="2"/>
  <c r="G25" i="2"/>
  <c r="N25" i="2"/>
  <c r="Q25" i="2"/>
  <c r="E26" i="2"/>
  <c r="F26" i="2"/>
  <c r="G26" i="2"/>
  <c r="N26" i="2"/>
  <c r="Q26" i="2"/>
  <c r="E27" i="2"/>
  <c r="F27" i="2"/>
  <c r="G27" i="2"/>
  <c r="N27" i="2"/>
  <c r="Q27" i="2"/>
  <c r="E28" i="2"/>
  <c r="F28" i="2"/>
  <c r="G28" i="2"/>
  <c r="N28" i="2"/>
  <c r="Q28" i="2"/>
  <c r="E29" i="2"/>
  <c r="F29" i="2"/>
  <c r="G29" i="2"/>
  <c r="N29" i="2"/>
  <c r="Q29" i="2"/>
  <c r="E30" i="2"/>
  <c r="F30" i="2"/>
  <c r="G30" i="2"/>
  <c r="N30" i="2"/>
  <c r="Q30" i="2"/>
  <c r="E31" i="2"/>
  <c r="F31" i="2"/>
  <c r="G31" i="2"/>
  <c r="N31" i="2"/>
  <c r="Q31" i="2"/>
  <c r="E32" i="2"/>
  <c r="F32" i="2"/>
  <c r="G32" i="2"/>
  <c r="N32" i="2"/>
  <c r="Q32" i="2"/>
  <c r="E33" i="2"/>
  <c r="F33" i="2"/>
  <c r="G33" i="2"/>
  <c r="N33" i="2"/>
  <c r="Q33" i="2"/>
  <c r="E34" i="2"/>
  <c r="F34" i="2"/>
  <c r="G34" i="2"/>
  <c r="N34" i="2"/>
  <c r="Q34" i="2"/>
  <c r="E35" i="2"/>
  <c r="F35" i="2"/>
  <c r="G35" i="2"/>
  <c r="N35" i="2"/>
  <c r="Q35" i="2"/>
  <c r="E36" i="2"/>
  <c r="F36" i="2"/>
  <c r="G36" i="2"/>
  <c r="N36" i="2"/>
  <c r="Q36" i="2"/>
  <c r="E37" i="2"/>
  <c r="F37" i="2"/>
  <c r="G37" i="2"/>
  <c r="N37" i="2"/>
  <c r="Q37" i="2"/>
  <c r="E38" i="2"/>
  <c r="F38" i="2"/>
  <c r="G38" i="2"/>
  <c r="N38" i="2"/>
  <c r="Q38" i="2"/>
  <c r="E39" i="2"/>
  <c r="F39" i="2"/>
  <c r="G39" i="2"/>
  <c r="N39" i="2"/>
  <c r="Q39" i="2"/>
  <c r="E40" i="2"/>
  <c r="F40" i="2"/>
  <c r="G40" i="2"/>
  <c r="K40" i="2"/>
  <c r="Q40" i="2"/>
  <c r="E41" i="2"/>
  <c r="F41" i="2"/>
  <c r="G41" i="2"/>
  <c r="N41" i="2"/>
  <c r="Q41" i="2"/>
  <c r="E42" i="2"/>
  <c r="F42" i="2"/>
  <c r="G42" i="2"/>
  <c r="N42" i="2"/>
  <c r="Q42" i="2"/>
  <c r="E43" i="2"/>
  <c r="F43" i="2"/>
  <c r="G43" i="2"/>
  <c r="N43" i="2"/>
  <c r="Q43" i="2"/>
  <c r="E44" i="2"/>
  <c r="F44" i="2"/>
  <c r="G44" i="2"/>
  <c r="N44" i="2"/>
  <c r="Q44" i="2"/>
  <c r="E45" i="2"/>
  <c r="F45" i="2"/>
  <c r="G45" i="2"/>
  <c r="N45" i="2"/>
  <c r="Q45" i="2"/>
  <c r="E46" i="2"/>
  <c r="F46" i="2"/>
  <c r="G46" i="2"/>
  <c r="N46" i="2"/>
  <c r="Q46" i="2"/>
  <c r="E47" i="2"/>
  <c r="F47" i="2"/>
  <c r="G47" i="2"/>
  <c r="N47" i="2"/>
  <c r="Q47" i="2"/>
  <c r="E48" i="2"/>
  <c r="F48" i="2"/>
  <c r="G48" i="2"/>
  <c r="N48" i="2"/>
  <c r="Q48" i="2"/>
  <c r="E49" i="2"/>
  <c r="F49" i="2"/>
  <c r="G49" i="2"/>
  <c r="N49" i="2"/>
  <c r="Q49" i="2"/>
  <c r="E50" i="2"/>
  <c r="F50" i="2"/>
  <c r="G50" i="2"/>
  <c r="N50" i="2"/>
  <c r="Q50" i="2"/>
  <c r="E51" i="2"/>
  <c r="F51" i="2"/>
  <c r="G51" i="2"/>
  <c r="N51" i="2"/>
  <c r="Q51" i="2"/>
  <c r="E52" i="2"/>
  <c r="F52" i="2"/>
  <c r="G52" i="2"/>
  <c r="N52" i="2"/>
  <c r="Q52" i="2"/>
  <c r="E53" i="2"/>
  <c r="F53" i="2"/>
  <c r="G53" i="2"/>
  <c r="N53" i="2"/>
  <c r="Q53" i="2"/>
  <c r="E54" i="2"/>
  <c r="F54" i="2"/>
  <c r="G54" i="2"/>
  <c r="N54" i="2"/>
  <c r="Q54" i="2"/>
  <c r="E55" i="2"/>
  <c r="F55" i="2"/>
  <c r="G55" i="2"/>
  <c r="N55" i="2"/>
  <c r="Q55" i="2"/>
  <c r="E56" i="2"/>
  <c r="F56" i="2"/>
  <c r="G56" i="2"/>
  <c r="N56" i="2"/>
  <c r="Q56" i="2"/>
  <c r="E57" i="2"/>
  <c r="F57" i="2"/>
  <c r="G57" i="2"/>
  <c r="N57" i="2"/>
  <c r="Q57" i="2"/>
  <c r="E58" i="2"/>
  <c r="F58" i="2"/>
  <c r="G58" i="2"/>
  <c r="K58" i="2"/>
  <c r="Q58" i="2"/>
  <c r="E59" i="2"/>
  <c r="F59" i="2"/>
  <c r="G59" i="2"/>
  <c r="K59" i="2"/>
  <c r="Q59" i="2"/>
  <c r="E60" i="2"/>
  <c r="F60" i="2"/>
  <c r="G60" i="2"/>
  <c r="K60" i="2"/>
  <c r="Q60" i="2"/>
  <c r="E61" i="2"/>
  <c r="F61" i="2"/>
  <c r="G61" i="2"/>
  <c r="K61" i="2"/>
  <c r="Q61" i="2"/>
  <c r="E62" i="2"/>
  <c r="F62" i="2"/>
  <c r="G62" i="2"/>
  <c r="K62" i="2"/>
  <c r="Q62" i="2"/>
  <c r="E63" i="2"/>
  <c r="F63" i="2"/>
  <c r="G63" i="2"/>
  <c r="K63" i="2"/>
  <c r="Q63" i="2"/>
  <c r="E64" i="2"/>
  <c r="F64" i="2"/>
  <c r="G64" i="2"/>
  <c r="K64" i="2"/>
  <c r="Q64" i="2"/>
  <c r="E65" i="2"/>
  <c r="F65" i="2"/>
  <c r="G65" i="2"/>
  <c r="K65" i="2"/>
  <c r="Q65" i="2"/>
  <c r="E66" i="2"/>
  <c r="F66" i="2"/>
  <c r="G66" i="2"/>
  <c r="K66" i="2"/>
  <c r="Q66" i="2"/>
  <c r="E67" i="2"/>
  <c r="F67" i="2"/>
  <c r="G67" i="2"/>
  <c r="K67" i="2"/>
  <c r="Q67" i="2"/>
  <c r="E68" i="2"/>
  <c r="F68" i="2"/>
  <c r="G68" i="2"/>
  <c r="K68" i="2"/>
  <c r="Q68" i="2"/>
  <c r="E69" i="2"/>
  <c r="F69" i="2"/>
  <c r="G69" i="2"/>
  <c r="K69" i="2"/>
  <c r="Q69" i="2"/>
  <c r="E70" i="2"/>
  <c r="F70" i="2"/>
  <c r="G70" i="2"/>
  <c r="K70" i="2"/>
  <c r="Q70" i="2"/>
  <c r="E71" i="2"/>
  <c r="F71" i="2"/>
  <c r="G71" i="2"/>
  <c r="I71" i="2"/>
  <c r="Q71" i="2"/>
  <c r="E72" i="2"/>
  <c r="F72" i="2"/>
  <c r="Q72" i="2"/>
  <c r="E73" i="2"/>
  <c r="F73" i="2"/>
  <c r="Q73" i="2"/>
  <c r="E74" i="2"/>
  <c r="F74" i="2"/>
  <c r="G74" i="2"/>
  <c r="I74" i="2"/>
  <c r="Q74" i="2"/>
  <c r="E75" i="2"/>
  <c r="F75" i="2"/>
  <c r="G75" i="2"/>
  <c r="I75" i="2"/>
  <c r="Q75" i="2"/>
  <c r="E76" i="2"/>
  <c r="F76" i="2"/>
  <c r="G76" i="2"/>
  <c r="I76" i="2"/>
  <c r="Q76" i="2"/>
  <c r="E77" i="2"/>
  <c r="F77" i="2"/>
  <c r="G77" i="2"/>
  <c r="I77" i="2"/>
  <c r="Q77" i="2"/>
  <c r="E78" i="2"/>
  <c r="F78" i="2"/>
  <c r="G78" i="2"/>
  <c r="I78" i="2"/>
  <c r="Q78" i="2"/>
  <c r="E79" i="2"/>
  <c r="F79" i="2"/>
  <c r="G79" i="2"/>
  <c r="I79" i="2"/>
  <c r="Q79" i="2"/>
  <c r="E80" i="2"/>
  <c r="F80" i="2"/>
  <c r="G80" i="2"/>
  <c r="K80" i="2"/>
  <c r="Q80" i="2"/>
  <c r="E81" i="2"/>
  <c r="F81" i="2"/>
  <c r="G81" i="2"/>
  <c r="K81" i="2"/>
  <c r="Q81" i="2"/>
  <c r="E82" i="2"/>
  <c r="F82" i="2"/>
  <c r="G82" i="2"/>
  <c r="I82" i="2"/>
  <c r="Q82" i="2"/>
  <c r="E83" i="2"/>
  <c r="F83" i="2"/>
  <c r="G83" i="2"/>
  <c r="K83" i="2"/>
  <c r="Q83" i="2"/>
  <c r="E84" i="2"/>
  <c r="F84" i="2"/>
  <c r="G84" i="2"/>
  <c r="J84" i="2"/>
  <c r="Q84" i="2"/>
  <c r="E85" i="2"/>
  <c r="F85" i="2"/>
  <c r="G85" i="2"/>
  <c r="J85" i="2"/>
  <c r="Q85" i="2"/>
  <c r="E86" i="2"/>
  <c r="F86" i="2"/>
  <c r="G86" i="2"/>
  <c r="J86" i="2"/>
  <c r="Q86" i="2"/>
  <c r="E87" i="2"/>
  <c r="F87" i="2"/>
  <c r="Q87" i="2"/>
  <c r="E88" i="2"/>
  <c r="F88" i="2"/>
  <c r="G88" i="2"/>
  <c r="J88" i="2"/>
  <c r="Q88" i="2"/>
  <c r="E89" i="2"/>
  <c r="F89" i="2"/>
  <c r="G89" i="2"/>
  <c r="K89" i="2"/>
  <c r="Q89" i="2"/>
  <c r="E90" i="2"/>
  <c r="F90" i="2"/>
  <c r="G90" i="2"/>
  <c r="K90" i="2"/>
  <c r="Q90" i="2"/>
  <c r="E91" i="2"/>
  <c r="F91" i="2"/>
  <c r="G91" i="2"/>
  <c r="I91" i="2"/>
  <c r="Q91" i="2"/>
  <c r="E92" i="2"/>
  <c r="F92" i="2"/>
  <c r="G92" i="2"/>
  <c r="H92" i="2"/>
  <c r="Q92" i="2"/>
  <c r="E93" i="2"/>
  <c r="F93" i="2"/>
  <c r="G93" i="2"/>
  <c r="K93" i="2"/>
  <c r="Q93" i="2"/>
  <c r="E94" i="2"/>
  <c r="F94" i="2"/>
  <c r="G94" i="2"/>
  <c r="J94" i="2"/>
  <c r="Q94" i="2"/>
  <c r="E95" i="2"/>
  <c r="F95" i="2"/>
  <c r="G95" i="2"/>
  <c r="J95" i="2"/>
  <c r="Q95" i="2"/>
  <c r="E96" i="2"/>
  <c r="F96" i="2"/>
  <c r="Q96" i="2"/>
  <c r="E97" i="2"/>
  <c r="F97" i="2"/>
  <c r="G97" i="2"/>
  <c r="J97" i="2"/>
  <c r="Q97" i="2"/>
  <c r="E98" i="2"/>
  <c r="F98" i="2"/>
  <c r="G98" i="2"/>
  <c r="J98" i="2"/>
  <c r="Q98" i="2"/>
  <c r="E99" i="2"/>
  <c r="F99" i="2"/>
  <c r="G99" i="2"/>
  <c r="N99" i="2"/>
  <c r="Q99" i="2"/>
  <c r="E100" i="2"/>
  <c r="F100" i="2"/>
  <c r="G100" i="2"/>
  <c r="J100" i="2"/>
  <c r="Q100" i="2"/>
  <c r="E101" i="2"/>
  <c r="F101" i="2"/>
  <c r="G101" i="2"/>
  <c r="K101" i="2"/>
  <c r="Q101" i="2"/>
  <c r="E102" i="2"/>
  <c r="F102" i="2"/>
  <c r="G102" i="2"/>
  <c r="K102" i="2"/>
  <c r="Q102" i="2"/>
  <c r="E103" i="2"/>
  <c r="F103" i="2"/>
  <c r="G103" i="2"/>
  <c r="K103" i="2"/>
  <c r="Q103" i="2"/>
  <c r="E104" i="2"/>
  <c r="F104" i="2"/>
  <c r="G104" i="2"/>
  <c r="K104" i="2"/>
  <c r="Q104" i="2"/>
  <c r="E105" i="2"/>
  <c r="F105" i="2"/>
  <c r="G105" i="2"/>
  <c r="K105" i="2"/>
  <c r="Q105" i="2"/>
  <c r="E106" i="2"/>
  <c r="F106" i="2"/>
  <c r="G106" i="2"/>
  <c r="K106" i="2"/>
  <c r="Q106" i="2"/>
  <c r="E107" i="2"/>
  <c r="F107" i="2"/>
  <c r="G107" i="2"/>
  <c r="K107" i="2"/>
  <c r="Q107" i="2"/>
  <c r="E108" i="2"/>
  <c r="F108" i="2"/>
  <c r="G108" i="2"/>
  <c r="K108" i="2"/>
  <c r="Q108" i="2"/>
  <c r="E109" i="2"/>
  <c r="F109" i="2"/>
  <c r="G109" i="2"/>
  <c r="K109" i="2"/>
  <c r="Q109" i="2"/>
  <c r="E110" i="2"/>
  <c r="F110" i="2"/>
  <c r="G110" i="2"/>
  <c r="K110" i="2"/>
  <c r="Q110" i="2"/>
  <c r="E111" i="2"/>
  <c r="F111" i="2"/>
  <c r="G111" i="2"/>
  <c r="K111" i="2"/>
  <c r="Q111" i="2"/>
  <c r="E112" i="2"/>
  <c r="F112" i="2"/>
  <c r="G112" i="2"/>
  <c r="K112" i="2"/>
  <c r="Q112" i="2"/>
  <c r="E113" i="2"/>
  <c r="F113" i="2"/>
  <c r="G113" i="2"/>
  <c r="I113" i="2"/>
  <c r="Q113" i="2"/>
  <c r="E114" i="2"/>
  <c r="F114" i="2"/>
  <c r="G114" i="2"/>
  <c r="I114" i="2"/>
  <c r="Q114" i="2"/>
  <c r="E115" i="2"/>
  <c r="F115" i="2"/>
  <c r="G115" i="2"/>
  <c r="K115" i="2"/>
  <c r="Q115" i="2"/>
  <c r="E116" i="2"/>
  <c r="F116" i="2"/>
  <c r="G116" i="2"/>
  <c r="K116" i="2"/>
  <c r="Q116" i="2"/>
  <c r="E117" i="2"/>
  <c r="F117" i="2"/>
  <c r="G117" i="2"/>
  <c r="K117" i="2"/>
  <c r="Q117" i="2"/>
  <c r="E118" i="2"/>
  <c r="F118" i="2"/>
  <c r="G118" i="2"/>
  <c r="J118" i="2"/>
  <c r="Q118" i="2"/>
  <c r="E119" i="2"/>
  <c r="F119" i="2"/>
  <c r="G119" i="2"/>
  <c r="J119" i="2"/>
  <c r="Q119" i="2"/>
  <c r="E120" i="2"/>
  <c r="F120" i="2"/>
  <c r="G120" i="2"/>
  <c r="N120" i="2"/>
  <c r="Q120" i="2"/>
  <c r="E121" i="2"/>
  <c r="F121" i="2"/>
  <c r="G121" i="2"/>
  <c r="K121" i="2"/>
  <c r="Q121" i="2"/>
  <c r="E122" i="2"/>
  <c r="F122" i="2"/>
  <c r="G122" i="2"/>
  <c r="I122" i="2"/>
  <c r="Q122" i="2"/>
  <c r="E123" i="2"/>
  <c r="F123" i="2"/>
  <c r="G123" i="2"/>
  <c r="I123" i="2"/>
  <c r="Q123" i="2"/>
  <c r="E124" i="2"/>
  <c r="F124" i="2"/>
  <c r="G124" i="2"/>
  <c r="J124" i="2"/>
  <c r="Q124" i="2"/>
  <c r="E125" i="2"/>
  <c r="F125" i="2"/>
  <c r="G125" i="2"/>
  <c r="N125" i="2"/>
  <c r="Q125" i="2"/>
  <c r="E126" i="2"/>
  <c r="F126" i="2"/>
  <c r="G126" i="2"/>
  <c r="N126" i="2"/>
  <c r="Q126" i="2"/>
  <c r="E127" i="2"/>
  <c r="F127" i="2"/>
  <c r="G127" i="2"/>
  <c r="J127" i="2"/>
  <c r="Q127" i="2"/>
  <c r="E128" i="2"/>
  <c r="F128" i="2"/>
  <c r="G128" i="2"/>
  <c r="N128" i="2"/>
  <c r="Q128" i="2"/>
  <c r="E129" i="2"/>
  <c r="F129" i="2"/>
  <c r="G129" i="2"/>
  <c r="N129" i="2"/>
  <c r="Q129" i="2"/>
  <c r="E130" i="2"/>
  <c r="F130" i="2"/>
  <c r="G130" i="2"/>
  <c r="N130" i="2"/>
  <c r="Q130" i="2"/>
  <c r="E131" i="2"/>
  <c r="F131" i="2"/>
  <c r="G131" i="2"/>
  <c r="I131" i="2"/>
  <c r="Q131" i="2"/>
  <c r="E132" i="2"/>
  <c r="F132" i="2"/>
  <c r="Q132" i="2"/>
  <c r="E133" i="2"/>
  <c r="F133" i="2"/>
  <c r="G133" i="2"/>
  <c r="I133" i="2"/>
  <c r="Q133" i="2"/>
  <c r="E134" i="2"/>
  <c r="F134" i="2"/>
  <c r="G134" i="2"/>
  <c r="N134" i="2"/>
  <c r="Q134" i="2"/>
  <c r="E135" i="2"/>
  <c r="F135" i="2"/>
  <c r="G135" i="2"/>
  <c r="N135" i="2"/>
  <c r="Q135" i="2"/>
  <c r="E136" i="2"/>
  <c r="F136" i="2"/>
  <c r="G136" i="2"/>
  <c r="I136" i="2"/>
  <c r="Q136" i="2"/>
  <c r="E137" i="2"/>
  <c r="F137" i="2"/>
  <c r="G137" i="2"/>
  <c r="I137" i="2"/>
  <c r="Q137" i="2"/>
  <c r="E138" i="2"/>
  <c r="F138" i="2"/>
  <c r="G138" i="2"/>
  <c r="N138" i="2"/>
  <c r="Q138" i="2"/>
  <c r="E139" i="2"/>
  <c r="F139" i="2"/>
  <c r="G139" i="2"/>
  <c r="N139" i="2"/>
  <c r="Q139" i="2"/>
  <c r="E140" i="2"/>
  <c r="F140" i="2"/>
  <c r="G140" i="2"/>
  <c r="I140" i="2"/>
  <c r="Q140" i="2"/>
  <c r="E141" i="2"/>
  <c r="F141" i="2"/>
  <c r="G141" i="2"/>
  <c r="I141" i="2"/>
  <c r="Q141" i="2"/>
  <c r="E142" i="2"/>
  <c r="F142" i="2"/>
  <c r="G142" i="2"/>
  <c r="I142" i="2"/>
  <c r="Q142" i="2"/>
  <c r="E143" i="2"/>
  <c r="F143" i="2"/>
  <c r="G143" i="2"/>
  <c r="N143" i="2"/>
  <c r="Q143" i="2"/>
  <c r="E144" i="2"/>
  <c r="F144" i="2"/>
  <c r="G144" i="2"/>
  <c r="J144" i="2"/>
  <c r="Q144" i="2"/>
  <c r="E145" i="2"/>
  <c r="F145" i="2"/>
  <c r="G145" i="2"/>
  <c r="N145" i="2"/>
  <c r="Q145" i="2"/>
  <c r="E146" i="2"/>
  <c r="F146" i="2"/>
  <c r="G146" i="2"/>
  <c r="I146" i="2"/>
  <c r="Q146" i="2"/>
  <c r="E147" i="2"/>
  <c r="F147" i="2"/>
  <c r="G147" i="2"/>
  <c r="I147" i="2"/>
  <c r="Q147" i="2"/>
  <c r="E148" i="2"/>
  <c r="F148" i="2"/>
  <c r="G148" i="2"/>
  <c r="N148" i="2"/>
  <c r="Q148" i="2"/>
  <c r="E149" i="2"/>
  <c r="F149" i="2"/>
  <c r="G149" i="2"/>
  <c r="K149" i="2"/>
  <c r="Q149" i="2"/>
  <c r="E150" i="2"/>
  <c r="F150" i="2"/>
  <c r="G150" i="2"/>
  <c r="L150" i="2"/>
  <c r="Q150" i="2"/>
  <c r="E151" i="2"/>
  <c r="F151" i="2"/>
  <c r="G151" i="2"/>
  <c r="K151" i="2"/>
  <c r="Q151" i="2"/>
  <c r="E152" i="2"/>
  <c r="F152" i="2"/>
  <c r="G152" i="2"/>
  <c r="L152" i="2"/>
  <c r="Q152" i="2"/>
  <c r="E153" i="2"/>
  <c r="F153" i="2"/>
  <c r="G153" i="2"/>
  <c r="L153" i="2"/>
  <c r="Q153" i="2"/>
  <c r="E154" i="2"/>
  <c r="F154" i="2"/>
  <c r="G154" i="2"/>
  <c r="K154" i="2"/>
  <c r="Q154" i="2"/>
  <c r="E155" i="2"/>
  <c r="F155" i="2"/>
  <c r="G155" i="2"/>
  <c r="K155" i="2"/>
  <c r="Q155" i="2"/>
  <c r="E156" i="2"/>
  <c r="F156" i="2"/>
  <c r="G156" i="2"/>
  <c r="K156" i="2"/>
  <c r="Q156" i="2"/>
  <c r="E157" i="2"/>
  <c r="F157" i="2"/>
  <c r="G157" i="2"/>
  <c r="K157" i="2"/>
  <c r="Q157" i="2"/>
  <c r="E158" i="2"/>
  <c r="F158" i="2"/>
  <c r="Q158" i="2"/>
  <c r="E159" i="2"/>
  <c r="F159" i="2"/>
  <c r="Q159" i="2"/>
  <c r="E160" i="2"/>
  <c r="F160" i="2"/>
  <c r="G160" i="2"/>
  <c r="K160" i="2"/>
  <c r="Q160" i="2"/>
  <c r="E161" i="2"/>
  <c r="F161" i="2"/>
  <c r="G161" i="2"/>
  <c r="K161" i="2"/>
  <c r="Q161" i="2"/>
  <c r="E162" i="2"/>
  <c r="F162" i="2"/>
  <c r="G162" i="2"/>
  <c r="K162" i="2"/>
  <c r="Q162" i="2"/>
  <c r="E163" i="2"/>
  <c r="F163" i="2"/>
  <c r="G163" i="2"/>
  <c r="K163" i="2"/>
  <c r="Q163" i="2"/>
  <c r="E164" i="2"/>
  <c r="F164" i="2"/>
  <c r="G164" i="2"/>
  <c r="K164" i="2"/>
  <c r="Q164" i="2"/>
  <c r="E165" i="2"/>
  <c r="F165" i="2"/>
  <c r="G165" i="2"/>
  <c r="K165" i="2"/>
  <c r="Q165" i="2"/>
  <c r="E166" i="2"/>
  <c r="F166" i="2"/>
  <c r="G166" i="2"/>
  <c r="K166" i="2"/>
  <c r="Q166" i="2"/>
  <c r="E167" i="2"/>
  <c r="F167" i="2"/>
  <c r="G167" i="2"/>
  <c r="K167" i="2"/>
  <c r="Q167" i="2"/>
  <c r="E168" i="2"/>
  <c r="F168" i="2"/>
  <c r="G168" i="2"/>
  <c r="K168" i="2"/>
  <c r="Q168" i="2"/>
  <c r="E169" i="2"/>
  <c r="F169" i="2"/>
  <c r="G169" i="2"/>
  <c r="K169" i="2"/>
  <c r="Q169" i="2"/>
  <c r="E170" i="2"/>
  <c r="F170" i="2"/>
  <c r="G170" i="2"/>
  <c r="K170" i="2"/>
  <c r="Q170" i="2"/>
  <c r="E171" i="2"/>
  <c r="F171" i="2"/>
  <c r="G171" i="2"/>
  <c r="K171" i="2"/>
  <c r="Q171" i="2"/>
  <c r="E172" i="2"/>
  <c r="F172" i="2"/>
  <c r="G172" i="2"/>
  <c r="K172" i="2"/>
  <c r="Q172" i="2"/>
  <c r="E173" i="2"/>
  <c r="F173" i="2"/>
  <c r="G173" i="2"/>
  <c r="K173" i="2"/>
  <c r="Q173" i="2"/>
  <c r="E174" i="2"/>
  <c r="F174" i="2"/>
  <c r="G174" i="2"/>
  <c r="K174" i="2"/>
  <c r="Q174" i="2"/>
  <c r="E175" i="2"/>
  <c r="F175" i="2"/>
  <c r="G175" i="2"/>
  <c r="N175" i="2"/>
  <c r="Q175" i="2"/>
  <c r="E176" i="2"/>
  <c r="F176" i="2"/>
  <c r="G176" i="2"/>
  <c r="K176" i="2"/>
  <c r="Q176" i="2"/>
  <c r="E177" i="2"/>
  <c r="F177" i="2"/>
  <c r="G177" i="2"/>
  <c r="N177" i="2"/>
  <c r="Q177" i="2"/>
  <c r="E178" i="2"/>
  <c r="F178" i="2"/>
  <c r="G178" i="2"/>
  <c r="K178" i="2"/>
  <c r="Q178" i="2"/>
  <c r="E179" i="2"/>
  <c r="F179" i="2"/>
  <c r="G179" i="2"/>
  <c r="K179" i="2"/>
  <c r="Q179" i="2"/>
  <c r="E180" i="2"/>
  <c r="F180" i="2"/>
  <c r="G180" i="2"/>
  <c r="N180" i="2"/>
  <c r="Q180" i="2"/>
  <c r="E181" i="2"/>
  <c r="F181" i="2"/>
  <c r="G181" i="2"/>
  <c r="N181" i="2"/>
  <c r="Q181" i="2"/>
  <c r="E182" i="2"/>
  <c r="F182" i="2"/>
  <c r="G182" i="2"/>
  <c r="K182" i="2"/>
  <c r="Q182" i="2"/>
  <c r="E183" i="2"/>
  <c r="F183" i="2"/>
  <c r="G183" i="2"/>
  <c r="K183" i="2"/>
  <c r="Q183" i="2"/>
  <c r="E184" i="2"/>
  <c r="F184" i="2"/>
  <c r="G184" i="2"/>
  <c r="K184" i="2"/>
  <c r="Q184" i="2"/>
  <c r="E185" i="2"/>
  <c r="F185" i="2"/>
  <c r="G185" i="2"/>
  <c r="K185" i="2"/>
  <c r="Q185" i="2"/>
  <c r="E186" i="2"/>
  <c r="F186" i="2"/>
  <c r="G186" i="2"/>
  <c r="K186" i="2"/>
  <c r="Q186" i="2"/>
  <c r="E187" i="2"/>
  <c r="F187" i="2"/>
  <c r="G187" i="2"/>
  <c r="K187" i="2"/>
  <c r="Q187" i="2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E102" i="4"/>
  <c r="B103" i="4"/>
  <c r="B104" i="4"/>
  <c r="B105" i="4"/>
  <c r="B106" i="4"/>
  <c r="B107" i="4"/>
  <c r="B108" i="4"/>
  <c r="B109" i="4"/>
  <c r="E109" i="4"/>
  <c r="B110" i="4"/>
  <c r="E110" i="4"/>
  <c r="B111" i="4"/>
  <c r="E111" i="4"/>
  <c r="B112" i="4"/>
  <c r="E112" i="4"/>
  <c r="B113" i="4"/>
  <c r="E113" i="4"/>
  <c r="B114" i="4"/>
  <c r="E114" i="4"/>
  <c r="B115" i="4"/>
  <c r="E115" i="4"/>
  <c r="B116" i="4"/>
  <c r="E116" i="4"/>
  <c r="B117" i="4"/>
  <c r="E117" i="4"/>
  <c r="B118" i="4"/>
  <c r="E118" i="4"/>
  <c r="B119" i="4"/>
  <c r="E119" i="4"/>
  <c r="B120" i="4"/>
  <c r="E120" i="4"/>
  <c r="B121" i="4"/>
  <c r="E121" i="4"/>
  <c r="B122" i="4"/>
  <c r="E122" i="4"/>
  <c r="B123" i="4"/>
  <c r="E123" i="4"/>
  <c r="B124" i="4"/>
  <c r="E124" i="4"/>
  <c r="B125" i="4"/>
  <c r="E125" i="4"/>
  <c r="B126" i="4"/>
  <c r="E126" i="4"/>
  <c r="B127" i="4"/>
  <c r="E127" i="4"/>
  <c r="B128" i="4"/>
  <c r="E128" i="4"/>
  <c r="B129" i="4"/>
  <c r="E129" i="4"/>
  <c r="B130" i="4"/>
  <c r="E130" i="4"/>
  <c r="B131" i="4"/>
  <c r="E131" i="4"/>
  <c r="B132" i="4"/>
  <c r="E132" i="4"/>
  <c r="B133" i="4"/>
  <c r="E133" i="4"/>
  <c r="B134" i="4"/>
  <c r="E134" i="4"/>
  <c r="B135" i="4"/>
  <c r="E135" i="4"/>
  <c r="B136" i="4"/>
  <c r="E136" i="4"/>
  <c r="B137" i="4"/>
  <c r="E137" i="4"/>
  <c r="B138" i="4"/>
  <c r="E138" i="4"/>
  <c r="B139" i="4"/>
  <c r="E139" i="4"/>
  <c r="B140" i="4"/>
  <c r="E140" i="4"/>
  <c r="B141" i="4"/>
  <c r="E141" i="4"/>
  <c r="B142" i="4"/>
  <c r="E142" i="4"/>
  <c r="B143" i="4"/>
  <c r="E143" i="4"/>
  <c r="B144" i="4"/>
  <c r="E144" i="4"/>
  <c r="B145" i="4"/>
  <c r="E145" i="4"/>
  <c r="B146" i="4"/>
  <c r="E146" i="4"/>
  <c r="B147" i="4"/>
  <c r="B148" i="4"/>
  <c r="B149" i="4"/>
  <c r="E149" i="4"/>
  <c r="B150" i="4"/>
  <c r="E150" i="4"/>
  <c r="B151" i="4"/>
  <c r="E151" i="4"/>
  <c r="B152" i="4"/>
  <c r="E152" i="4"/>
  <c r="B153" i="4"/>
  <c r="E153" i="4"/>
  <c r="B154" i="4"/>
  <c r="E154" i="4"/>
  <c r="B155" i="4"/>
  <c r="E155" i="4"/>
  <c r="B156" i="4"/>
  <c r="E156" i="4"/>
  <c r="B157" i="4"/>
  <c r="B158" i="4"/>
  <c r="B159" i="4"/>
  <c r="E159" i="4"/>
  <c r="B160" i="4"/>
  <c r="E160" i="4"/>
  <c r="B161" i="4"/>
  <c r="E161" i="4"/>
  <c r="B162" i="4"/>
  <c r="E162" i="4"/>
  <c r="B163" i="4"/>
  <c r="B164" i="4"/>
  <c r="B165" i="4"/>
  <c r="B166" i="4"/>
  <c r="E166" i="4"/>
  <c r="B167" i="4"/>
  <c r="E167" i="4"/>
  <c r="B168" i="4"/>
  <c r="E168" i="4"/>
  <c r="B169" i="4"/>
  <c r="E169" i="4"/>
  <c r="B170" i="4"/>
  <c r="E170" i="4"/>
  <c r="B171" i="4"/>
  <c r="E171" i="4"/>
  <c r="B172" i="4"/>
  <c r="E172" i="4"/>
  <c r="B173" i="4"/>
  <c r="B174" i="4"/>
  <c r="B175" i="4"/>
  <c r="B176" i="4"/>
  <c r="B177" i="4"/>
  <c r="B178" i="4"/>
  <c r="E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E198" i="4"/>
  <c r="B199" i="4"/>
  <c r="B200" i="4"/>
  <c r="B201" i="4"/>
  <c r="E201" i="4"/>
  <c r="B202" i="4"/>
  <c r="E202" i="4"/>
  <c r="B203" i="4"/>
  <c r="E203" i="4"/>
  <c r="B204" i="4"/>
  <c r="E204" i="4"/>
  <c r="B205" i="4"/>
  <c r="E205" i="4"/>
  <c r="B206" i="4"/>
  <c r="E206" i="4"/>
  <c r="B207" i="4"/>
  <c r="E207" i="4"/>
  <c r="B208" i="4"/>
  <c r="E208" i="4"/>
  <c r="B209" i="4"/>
  <c r="E209" i="4"/>
  <c r="B210" i="4"/>
  <c r="E210" i="4"/>
  <c r="B211" i="4"/>
  <c r="E211" i="4"/>
  <c r="B212" i="4"/>
  <c r="E212" i="4"/>
  <c r="E20" i="5"/>
  <c r="E27" i="5"/>
  <c r="E32" i="5"/>
  <c r="E59" i="5"/>
  <c r="E60" i="5"/>
  <c r="E63" i="5"/>
  <c r="E64" i="5"/>
  <c r="E68" i="5"/>
  <c r="E71" i="5"/>
  <c r="E74" i="5"/>
  <c r="E76" i="5"/>
  <c r="E80" i="5"/>
  <c r="E93" i="5"/>
  <c r="E95" i="5"/>
  <c r="E142" i="5"/>
  <c r="E157" i="5"/>
  <c r="D163" i="5"/>
  <c r="E169" i="5"/>
  <c r="E178" i="5"/>
  <c r="D188" i="5"/>
  <c r="D199" i="5"/>
  <c r="E199" i="5"/>
  <c r="E204" i="5"/>
  <c r="E205" i="5"/>
  <c r="E206" i="5"/>
  <c r="E207" i="5"/>
  <c r="C11" i="2"/>
  <c r="E36" i="5" l="1"/>
  <c r="E98" i="5"/>
  <c r="E148" i="4"/>
  <c r="E56" i="5"/>
  <c r="E186" i="4"/>
  <c r="E174" i="4"/>
  <c r="E14" i="5"/>
  <c r="E187" i="5"/>
  <c r="E200" i="4"/>
  <c r="E148" i="5"/>
  <c r="E184" i="5"/>
  <c r="F116" i="1"/>
  <c r="G116" i="1" s="1"/>
  <c r="I116" i="1" s="1"/>
  <c r="E68" i="4"/>
  <c r="F37" i="1"/>
  <c r="G37" i="1" s="1"/>
  <c r="H37" i="1" s="1"/>
  <c r="E181" i="4"/>
  <c r="E164" i="5"/>
  <c r="F94" i="1"/>
  <c r="E48" i="4"/>
  <c r="F43" i="1"/>
  <c r="G43" i="1" s="1"/>
  <c r="H43" i="1" s="1"/>
  <c r="E182" i="4"/>
  <c r="E400" i="1"/>
  <c r="F400" i="1" s="1"/>
  <c r="G400" i="1" s="1"/>
  <c r="K400" i="1" s="1"/>
  <c r="E28" i="1"/>
  <c r="E34" i="1"/>
  <c r="E40" i="1"/>
  <c r="E55" i="1"/>
  <c r="E58" i="1"/>
  <c r="E65" i="1"/>
  <c r="E68" i="1"/>
  <c r="G70" i="1"/>
  <c r="H70" i="1" s="1"/>
  <c r="E77" i="1"/>
  <c r="F77" i="1" s="1"/>
  <c r="G77" i="1" s="1"/>
  <c r="H77" i="1" s="1"/>
  <c r="G82" i="1"/>
  <c r="J82" i="1" s="1"/>
  <c r="E88" i="1"/>
  <c r="F88" i="1" s="1"/>
  <c r="G88" i="1" s="1"/>
  <c r="J88" i="1" s="1"/>
  <c r="G94" i="1"/>
  <c r="J94" i="1" s="1"/>
  <c r="E97" i="1"/>
  <c r="E100" i="1"/>
  <c r="F100" i="1" s="1"/>
  <c r="G100" i="1" s="1"/>
  <c r="I100" i="1" s="1"/>
  <c r="E103" i="1"/>
  <c r="E108" i="1"/>
  <c r="E111" i="1"/>
  <c r="E122" i="1"/>
  <c r="F122" i="1" s="1"/>
  <c r="G122" i="1" s="1"/>
  <c r="J122" i="1" s="1"/>
  <c r="E125" i="1"/>
  <c r="E131" i="1"/>
  <c r="E137" i="1"/>
  <c r="E142" i="1"/>
  <c r="E145" i="1"/>
  <c r="E156" i="1"/>
  <c r="E170" i="1"/>
  <c r="E189" i="1"/>
  <c r="G194" i="1"/>
  <c r="K194" i="1" s="1"/>
  <c r="E197" i="1"/>
  <c r="E200" i="1"/>
  <c r="E206" i="1"/>
  <c r="F206" i="1" s="1"/>
  <c r="G206" i="1" s="1"/>
  <c r="K206" i="1" s="1"/>
  <c r="E209" i="1"/>
  <c r="E221" i="1"/>
  <c r="F221" i="1" s="1"/>
  <c r="G221" i="1" s="1"/>
  <c r="K221" i="1" s="1"/>
  <c r="E230" i="1"/>
  <c r="E275" i="1"/>
  <c r="F275" i="1" s="1"/>
  <c r="G275" i="1" s="1"/>
  <c r="K275" i="1" s="1"/>
  <c r="E289" i="1"/>
  <c r="F289" i="1" s="1"/>
  <c r="G289" i="1" s="1"/>
  <c r="K289" i="1" s="1"/>
  <c r="E378" i="1"/>
  <c r="F378" i="1" s="1"/>
  <c r="G378" i="1" s="1"/>
  <c r="K378" i="1" s="1"/>
  <c r="E385" i="1"/>
  <c r="F385" i="1" s="1"/>
  <c r="G385" i="1" s="1"/>
  <c r="K385" i="1" s="1"/>
  <c r="E388" i="1"/>
  <c r="F388" i="1" s="1"/>
  <c r="G388" i="1" s="1"/>
  <c r="K388" i="1" s="1"/>
  <c r="E22" i="1"/>
  <c r="E25" i="1"/>
  <c r="E31" i="1"/>
  <c r="E46" i="1"/>
  <c r="E49" i="1"/>
  <c r="E52" i="1"/>
  <c r="E63" i="1"/>
  <c r="E74" i="1"/>
  <c r="F74" i="1" s="1"/>
  <c r="G74" i="1" s="1"/>
  <c r="H74" i="1" s="1"/>
  <c r="E80" i="1"/>
  <c r="E92" i="1"/>
  <c r="E117" i="1"/>
  <c r="E128" i="1"/>
  <c r="E134" i="1"/>
  <c r="F134" i="1" s="1"/>
  <c r="G134" i="1" s="1"/>
  <c r="J134" i="1" s="1"/>
  <c r="E140" i="1"/>
  <c r="E148" i="1"/>
  <c r="E150" i="1"/>
  <c r="E153" i="1"/>
  <c r="E159" i="1"/>
  <c r="E162" i="1"/>
  <c r="E165" i="1"/>
  <c r="E177" i="1"/>
  <c r="E180" i="1"/>
  <c r="F180" i="1" s="1"/>
  <c r="G180" i="1" s="1"/>
  <c r="I180" i="1" s="1"/>
  <c r="E183" i="1"/>
  <c r="E186" i="1"/>
  <c r="E212" i="1"/>
  <c r="E215" i="1"/>
  <c r="G218" i="1"/>
  <c r="I218" i="1" s="1"/>
  <c r="E225" i="1"/>
  <c r="G227" i="1"/>
  <c r="K227" i="1" s="1"/>
  <c r="E241" i="1"/>
  <c r="G303" i="1"/>
  <c r="I303" i="1" s="1"/>
  <c r="E306" i="1"/>
  <c r="E382" i="1"/>
  <c r="F382" i="1" s="1"/>
  <c r="G382" i="1" s="1"/>
  <c r="K382" i="1" s="1"/>
  <c r="E395" i="1"/>
  <c r="F395" i="1" s="1"/>
  <c r="G395" i="1" s="1"/>
  <c r="K395" i="1" s="1"/>
  <c r="E397" i="1"/>
  <c r="F397" i="1" s="1"/>
  <c r="G397" i="1" s="1"/>
  <c r="K397" i="1" s="1"/>
  <c r="E35" i="1"/>
  <c r="E41" i="1"/>
  <c r="E44" i="1"/>
  <c r="E61" i="1"/>
  <c r="E66" i="1"/>
  <c r="E71" i="1"/>
  <c r="E83" i="1"/>
  <c r="E89" i="1"/>
  <c r="F89" i="1" s="1"/>
  <c r="G89" i="1" s="1"/>
  <c r="J89" i="1" s="1"/>
  <c r="E95" i="1"/>
  <c r="E101" i="1"/>
  <c r="E106" i="1"/>
  <c r="E109" i="1"/>
  <c r="E114" i="1"/>
  <c r="F114" i="1" s="1"/>
  <c r="G114" i="1" s="1"/>
  <c r="J114" i="1" s="1"/>
  <c r="E120" i="1"/>
  <c r="E123" i="1"/>
  <c r="E168" i="1"/>
  <c r="E171" i="1"/>
  <c r="E174" i="1"/>
  <c r="E192" i="1"/>
  <c r="E195" i="1"/>
  <c r="E204" i="1"/>
  <c r="E210" i="1"/>
  <c r="E222" i="1"/>
  <c r="E231" i="1"/>
  <c r="F231" i="1" s="1"/>
  <c r="G231" i="1" s="1"/>
  <c r="K231" i="1" s="1"/>
  <c r="E285" i="1"/>
  <c r="E290" i="1"/>
  <c r="E379" i="1"/>
  <c r="F379" i="1" s="1"/>
  <c r="G379" i="1" s="1"/>
  <c r="K379" i="1" s="1"/>
  <c r="E390" i="1"/>
  <c r="F390" i="1" s="1"/>
  <c r="G390" i="1" s="1"/>
  <c r="K390" i="1" s="1"/>
  <c r="E389" i="1"/>
  <c r="F389" i="1" s="1"/>
  <c r="G389" i="1" s="1"/>
  <c r="K389" i="1" s="1"/>
  <c r="E23" i="1"/>
  <c r="E26" i="1"/>
  <c r="E29" i="1"/>
  <c r="E38" i="1"/>
  <c r="F38" i="1" s="1"/>
  <c r="G38" i="1" s="1"/>
  <c r="H38" i="1" s="1"/>
  <c r="E50" i="1"/>
  <c r="E53" i="1"/>
  <c r="F53" i="1" s="1"/>
  <c r="G53" i="1" s="1"/>
  <c r="H53" i="1" s="1"/>
  <c r="E59" i="1"/>
  <c r="F59" i="1" s="1"/>
  <c r="U59" i="1" s="1"/>
  <c r="E75" i="1"/>
  <c r="E78" i="1"/>
  <c r="F78" i="1" s="1"/>
  <c r="G78" i="1" s="1"/>
  <c r="H78" i="1" s="1"/>
  <c r="E81" i="1"/>
  <c r="E86" i="1"/>
  <c r="E98" i="1"/>
  <c r="F98" i="1" s="1"/>
  <c r="G98" i="1" s="1"/>
  <c r="I98" i="1" s="1"/>
  <c r="E104" i="1"/>
  <c r="E112" i="1"/>
  <c r="E129" i="1"/>
  <c r="E132" i="1"/>
  <c r="F132" i="1" s="1"/>
  <c r="G132" i="1" s="1"/>
  <c r="J132" i="1" s="1"/>
  <c r="E135" i="1"/>
  <c r="E143" i="1"/>
  <c r="E146" i="1"/>
  <c r="E154" i="1"/>
  <c r="E157" i="1"/>
  <c r="E181" i="1"/>
  <c r="E187" i="1"/>
  <c r="E198" i="1"/>
  <c r="E201" i="1"/>
  <c r="F201" i="1" s="1"/>
  <c r="E207" i="1"/>
  <c r="E216" i="1"/>
  <c r="E219" i="1"/>
  <c r="E228" i="1"/>
  <c r="E246" i="1"/>
  <c r="E304" i="1"/>
  <c r="E346" i="1"/>
  <c r="E383" i="1"/>
  <c r="F383" i="1" s="1"/>
  <c r="G383" i="1" s="1"/>
  <c r="K383" i="1" s="1"/>
  <c r="E386" i="1"/>
  <c r="F386" i="1" s="1"/>
  <c r="G386" i="1" s="1"/>
  <c r="K386" i="1" s="1"/>
  <c r="E32" i="1"/>
  <c r="E42" i="1"/>
  <c r="E47" i="1"/>
  <c r="E56" i="1"/>
  <c r="E69" i="1"/>
  <c r="E90" i="1"/>
  <c r="F90" i="1" s="1"/>
  <c r="G90" i="1" s="1"/>
  <c r="J90" i="1" s="1"/>
  <c r="E93" i="1"/>
  <c r="E115" i="1"/>
  <c r="E138" i="1"/>
  <c r="E141" i="1"/>
  <c r="E151" i="1"/>
  <c r="E163" i="1"/>
  <c r="E166" i="1"/>
  <c r="F166" i="1" s="1"/>
  <c r="E175" i="1"/>
  <c r="E190" i="1"/>
  <c r="E213" i="1"/>
  <c r="E226" i="1"/>
  <c r="E232" i="1"/>
  <c r="E393" i="1"/>
  <c r="F393" i="1" s="1"/>
  <c r="G393" i="1" s="1"/>
  <c r="K393" i="1" s="1"/>
  <c r="E399" i="1"/>
  <c r="F399" i="1" s="1"/>
  <c r="G399" i="1" s="1"/>
  <c r="K399" i="1" s="1"/>
  <c r="E21" i="1"/>
  <c r="E27" i="1"/>
  <c r="E36" i="1"/>
  <c r="F36" i="1" s="1"/>
  <c r="G36" i="1" s="1"/>
  <c r="H36" i="1" s="1"/>
  <c r="E39" i="1"/>
  <c r="E67" i="1"/>
  <c r="E72" i="1"/>
  <c r="E79" i="1"/>
  <c r="E84" i="1"/>
  <c r="E87" i="1"/>
  <c r="E99" i="1"/>
  <c r="E107" i="1"/>
  <c r="E110" i="1"/>
  <c r="E118" i="1"/>
  <c r="E121" i="1"/>
  <c r="E126" i="1"/>
  <c r="E133" i="1"/>
  <c r="E149" i="1"/>
  <c r="E155" i="1"/>
  <c r="E160" i="1"/>
  <c r="E169" i="1"/>
  <c r="E172" i="1"/>
  <c r="E178" i="1"/>
  <c r="E184" i="1"/>
  <c r="F184" i="1" s="1"/>
  <c r="G184" i="1" s="1"/>
  <c r="K184" i="1" s="1"/>
  <c r="E193" i="1"/>
  <c r="E196" i="1"/>
  <c r="E199" i="1"/>
  <c r="E202" i="1"/>
  <c r="F202" i="1" s="1"/>
  <c r="E211" i="1"/>
  <c r="E217" i="1"/>
  <c r="E223" i="1"/>
  <c r="E229" i="1"/>
  <c r="E286" i="1"/>
  <c r="F286" i="1" s="1"/>
  <c r="G286" i="1" s="1"/>
  <c r="K286" i="1" s="1"/>
  <c r="E302" i="1"/>
  <c r="E377" i="1"/>
  <c r="F377" i="1" s="1"/>
  <c r="G377" i="1" s="1"/>
  <c r="U377" i="1" s="1"/>
  <c r="E380" i="1"/>
  <c r="F380" i="1" s="1"/>
  <c r="G380" i="1" s="1"/>
  <c r="K380" i="1" s="1"/>
  <c r="E387" i="1"/>
  <c r="F387" i="1" s="1"/>
  <c r="G387" i="1" s="1"/>
  <c r="K387" i="1" s="1"/>
  <c r="E391" i="1"/>
  <c r="F391" i="1" s="1"/>
  <c r="G391" i="1" s="1"/>
  <c r="K391" i="1" s="1"/>
  <c r="E33" i="1"/>
  <c r="E45" i="1"/>
  <c r="F45" i="1" s="1"/>
  <c r="G45" i="1" s="1"/>
  <c r="H45" i="1" s="1"/>
  <c r="E51" i="1"/>
  <c r="E54" i="1"/>
  <c r="E57" i="1"/>
  <c r="E62" i="1"/>
  <c r="E64" i="1"/>
  <c r="E76" i="1"/>
  <c r="E91" i="1"/>
  <c r="E96" i="1"/>
  <c r="E102" i="1"/>
  <c r="E105" i="1"/>
  <c r="E124" i="1"/>
  <c r="E130" i="1"/>
  <c r="E136" i="1"/>
  <c r="F136" i="1" s="1"/>
  <c r="G136" i="1" s="1"/>
  <c r="J136" i="1" s="1"/>
  <c r="E139" i="1"/>
  <c r="E144" i="1"/>
  <c r="E147" i="1"/>
  <c r="E158" i="1"/>
  <c r="E167" i="1"/>
  <c r="E188" i="1"/>
  <c r="E191" i="1"/>
  <c r="E205" i="1"/>
  <c r="E208" i="1"/>
  <c r="F208" i="1" s="1"/>
  <c r="G208" i="1" s="1"/>
  <c r="K208" i="1" s="1"/>
  <c r="E220" i="1"/>
  <c r="E274" i="1"/>
  <c r="F274" i="1" s="1"/>
  <c r="G274" i="1" s="1"/>
  <c r="K274" i="1" s="1"/>
  <c r="E305" i="1"/>
  <c r="E384" i="1"/>
  <c r="F384" i="1" s="1"/>
  <c r="G384" i="1" s="1"/>
  <c r="K384" i="1" s="1"/>
  <c r="F161" i="1"/>
  <c r="G161" i="1" s="1"/>
  <c r="I161" i="1" s="1"/>
  <c r="E88" i="4"/>
  <c r="F164" i="1"/>
  <c r="G164" i="1" s="1"/>
  <c r="I164" i="1" s="1"/>
  <c r="E91" i="4"/>
  <c r="F179" i="1"/>
  <c r="G179" i="1" s="1"/>
  <c r="I179" i="1" s="1"/>
  <c r="E105" i="4"/>
  <c r="F173" i="1"/>
  <c r="G173" i="1" s="1"/>
  <c r="I173" i="1" s="1"/>
  <c r="E99" i="4"/>
  <c r="E73" i="1"/>
  <c r="F73" i="1" s="1"/>
  <c r="G73" i="1" s="1"/>
  <c r="H73" i="1" s="1"/>
  <c r="E60" i="1"/>
  <c r="F152" i="1"/>
  <c r="G152" i="1" s="1"/>
  <c r="I152" i="1" s="1"/>
  <c r="E81" i="4"/>
  <c r="F113" i="1"/>
  <c r="G113" i="1" s="1"/>
  <c r="J113" i="1" s="1"/>
  <c r="E67" i="4"/>
  <c r="F85" i="1"/>
  <c r="G85" i="1" s="1"/>
  <c r="J85" i="1" s="1"/>
  <c r="E42" i="4"/>
  <c r="E107" i="5"/>
  <c r="E72" i="4"/>
  <c r="E75" i="5"/>
  <c r="E192" i="5"/>
  <c r="E146" i="5"/>
  <c r="E107" i="4"/>
  <c r="E54" i="4"/>
  <c r="E174" i="5"/>
  <c r="E181" i="5"/>
  <c r="E85" i="5"/>
  <c r="C12" i="2"/>
  <c r="E83" i="5" l="1"/>
  <c r="E52" i="4"/>
  <c r="E196" i="5"/>
  <c r="O66" i="2"/>
  <c r="O35" i="2"/>
  <c r="O127" i="2"/>
  <c r="O58" i="2"/>
  <c r="O49" i="2"/>
  <c r="O29" i="2"/>
  <c r="O103" i="2"/>
  <c r="O55" i="2"/>
  <c r="O69" i="2"/>
  <c r="O160" i="2"/>
  <c r="O56" i="2"/>
  <c r="O147" i="2"/>
  <c r="O137" i="2"/>
  <c r="O178" i="2"/>
  <c r="O171" i="2"/>
  <c r="O120" i="2"/>
  <c r="O46" i="2"/>
  <c r="O82" i="2"/>
  <c r="O26" i="2"/>
  <c r="O33" i="2"/>
  <c r="O87" i="2"/>
  <c r="O63" i="2"/>
  <c r="O57" i="2"/>
  <c r="O34" i="2"/>
  <c r="O59" i="2"/>
  <c r="O166" i="2"/>
  <c r="O114" i="2"/>
  <c r="O27" i="2"/>
  <c r="O119" i="2"/>
  <c r="O177" i="2"/>
  <c r="O95" i="2"/>
  <c r="O167" i="2"/>
  <c r="O151" i="2"/>
  <c r="O154" i="2"/>
  <c r="O98" i="2"/>
  <c r="O38" i="2"/>
  <c r="O31" i="2"/>
  <c r="O50" i="2"/>
  <c r="O54" i="2"/>
  <c r="O117" i="2"/>
  <c r="O182" i="2"/>
  <c r="O83" i="2"/>
  <c r="O67" i="2"/>
  <c r="O112" i="2"/>
  <c r="O181" i="2"/>
  <c r="O79" i="2"/>
  <c r="O163" i="2"/>
  <c r="O121" i="2"/>
  <c r="O104" i="2"/>
  <c r="O39" i="2"/>
  <c r="O45" i="2"/>
  <c r="O97" i="2"/>
  <c r="O72" i="2"/>
  <c r="O99" i="2"/>
  <c r="O53" i="2"/>
  <c r="O179" i="2"/>
  <c r="C16" i="2"/>
  <c r="D18" i="2" s="1"/>
  <c r="O156" i="2"/>
  <c r="O143" i="2"/>
  <c r="O142" i="2"/>
  <c r="O123" i="2"/>
  <c r="O175" i="2"/>
  <c r="O128" i="2"/>
  <c r="O157" i="2"/>
  <c r="O85" i="2"/>
  <c r="O149" i="2"/>
  <c r="O134" i="2"/>
  <c r="O106" i="2"/>
  <c r="O111" i="2"/>
  <c r="O108" i="2"/>
  <c r="O180" i="2"/>
  <c r="O70" i="2"/>
  <c r="O152" i="2"/>
  <c r="O140" i="2"/>
  <c r="O36" i="2"/>
  <c r="O173" i="2"/>
  <c r="O47" i="2"/>
  <c r="O61" i="2"/>
  <c r="O64" i="2"/>
  <c r="O100" i="2"/>
  <c r="O28" i="2"/>
  <c r="O125" i="2"/>
  <c r="O186" i="2"/>
  <c r="O32" i="2"/>
  <c r="O86" i="2"/>
  <c r="O73" i="2"/>
  <c r="O139" i="2"/>
  <c r="O153" i="2"/>
  <c r="O126" i="2"/>
  <c r="O115" i="2"/>
  <c r="O155" i="2"/>
  <c r="O30" i="2"/>
  <c r="O22" i="2"/>
  <c r="O91" i="2"/>
  <c r="O170" i="2"/>
  <c r="O122" i="2"/>
  <c r="O169" i="2"/>
  <c r="O42" i="2"/>
  <c r="O25" i="2"/>
  <c r="O84" i="2"/>
  <c r="O168" i="2"/>
  <c r="O165" i="2"/>
  <c r="O105" i="2"/>
  <c r="O90" i="2"/>
  <c r="O132" i="2"/>
  <c r="O141" i="2"/>
  <c r="O37" i="2"/>
  <c r="O48" i="2"/>
  <c r="O116" i="2"/>
  <c r="O129" i="2"/>
  <c r="O184" i="2"/>
  <c r="O162" i="2"/>
  <c r="O71" i="2"/>
  <c r="O81" i="2"/>
  <c r="C15" i="2"/>
  <c r="C18" i="2" s="1"/>
  <c r="O60" i="2"/>
  <c r="O75" i="2"/>
  <c r="O159" i="2"/>
  <c r="O161" i="2"/>
  <c r="O92" i="2"/>
  <c r="O74" i="2"/>
  <c r="O146" i="2"/>
  <c r="O52" i="2"/>
  <c r="O136" i="2"/>
  <c r="O187" i="2"/>
  <c r="O77" i="2"/>
  <c r="O23" i="2"/>
  <c r="O40" i="2"/>
  <c r="O150" i="2"/>
  <c r="O164" i="2"/>
  <c r="O96" i="2"/>
  <c r="O43" i="2"/>
  <c r="O89" i="2"/>
  <c r="O138" i="2"/>
  <c r="O185" i="2"/>
  <c r="O118" i="2"/>
  <c r="O102" i="2"/>
  <c r="O94" i="2"/>
  <c r="O158" i="2"/>
  <c r="O51" i="2"/>
  <c r="O65" i="2"/>
  <c r="O68" i="2"/>
  <c r="O109" i="2"/>
  <c r="O144" i="2"/>
  <c r="O113" i="2"/>
  <c r="O110" i="2"/>
  <c r="O145" i="2"/>
  <c r="O76" i="2"/>
  <c r="O78" i="2"/>
  <c r="O62" i="2"/>
  <c r="O148" i="2"/>
  <c r="O176" i="2"/>
  <c r="O93" i="2"/>
  <c r="O88" i="2"/>
  <c r="O124" i="2"/>
  <c r="O101" i="2"/>
  <c r="O174" i="2"/>
  <c r="O130" i="2"/>
  <c r="O80" i="2"/>
  <c r="O133" i="2"/>
  <c r="O183" i="2"/>
  <c r="O107" i="2"/>
  <c r="O44" i="2"/>
  <c r="O24" i="2"/>
  <c r="O131" i="2"/>
  <c r="O135" i="2"/>
  <c r="O41" i="2"/>
  <c r="O172" i="2"/>
  <c r="O21" i="2"/>
  <c r="E145" i="5"/>
  <c r="E45" i="4"/>
  <c r="E180" i="4"/>
  <c r="F305" i="1"/>
  <c r="G305" i="1" s="1"/>
  <c r="I305" i="1" s="1"/>
  <c r="E201" i="5"/>
  <c r="F54" i="1"/>
  <c r="G54" i="1" s="1"/>
  <c r="H54" i="1" s="1"/>
  <c r="E191" i="4"/>
  <c r="E41" i="5"/>
  <c r="F302" i="1"/>
  <c r="G302" i="1" s="1"/>
  <c r="K302" i="1" s="1"/>
  <c r="E198" i="5"/>
  <c r="F196" i="1"/>
  <c r="G196" i="1" s="1"/>
  <c r="I196" i="1" s="1"/>
  <c r="E159" i="5"/>
  <c r="F149" i="1"/>
  <c r="G149" i="1" s="1"/>
  <c r="J149" i="1" s="1"/>
  <c r="E120" i="5"/>
  <c r="F87" i="1"/>
  <c r="G87" i="1" s="1"/>
  <c r="J87" i="1" s="1"/>
  <c r="E44" i="4"/>
  <c r="E73" i="5"/>
  <c r="E14" i="4"/>
  <c r="F27" i="1"/>
  <c r="G27" i="1" s="1"/>
  <c r="H27" i="1" s="1"/>
  <c r="E17" i="5"/>
  <c r="F138" i="1"/>
  <c r="G138" i="1" s="1"/>
  <c r="J138" i="1" s="1"/>
  <c r="E109" i="5"/>
  <c r="F304" i="1"/>
  <c r="G304" i="1" s="1"/>
  <c r="K304" i="1" s="1"/>
  <c r="E200" i="5"/>
  <c r="F285" i="1"/>
  <c r="G285" i="1" s="1"/>
  <c r="I285" i="1" s="1"/>
  <c r="E195" i="5"/>
  <c r="F171" i="1"/>
  <c r="G171" i="1" s="1"/>
  <c r="I171" i="1" s="1"/>
  <c r="E97" i="4"/>
  <c r="E137" i="5"/>
  <c r="E63" i="4"/>
  <c r="F109" i="1"/>
  <c r="G109" i="1" s="1"/>
  <c r="I109" i="1" s="1"/>
  <c r="F66" i="1"/>
  <c r="G66" i="1" s="1"/>
  <c r="H66" i="1" s="1"/>
  <c r="E52" i="5"/>
  <c r="E147" i="4"/>
  <c r="F215" i="1"/>
  <c r="G215" i="1" s="1"/>
  <c r="K215" i="1" s="1"/>
  <c r="E175" i="5"/>
  <c r="F165" i="1"/>
  <c r="G165" i="1" s="1"/>
  <c r="I165" i="1" s="1"/>
  <c r="E92" i="4"/>
  <c r="E132" i="5"/>
  <c r="F52" i="1"/>
  <c r="G52" i="1" s="1"/>
  <c r="H52" i="1" s="1"/>
  <c r="E190" i="4"/>
  <c r="E40" i="5"/>
  <c r="F197" i="1"/>
  <c r="G197" i="1" s="1"/>
  <c r="K197" i="1" s="1"/>
  <c r="E160" i="5"/>
  <c r="F137" i="1"/>
  <c r="G137" i="1" s="1"/>
  <c r="J137" i="1" s="1"/>
  <c r="E108" i="5"/>
  <c r="F97" i="1"/>
  <c r="E51" i="4"/>
  <c r="E82" i="5"/>
  <c r="F58" i="1"/>
  <c r="G58" i="1" s="1"/>
  <c r="H58" i="1" s="1"/>
  <c r="E23" i="4"/>
  <c r="E45" i="5"/>
  <c r="F147" i="1"/>
  <c r="G147" i="1" s="1"/>
  <c r="J147" i="1" s="1"/>
  <c r="E118" i="5"/>
  <c r="F102" i="1"/>
  <c r="G102" i="1" s="1"/>
  <c r="I102" i="1" s="1"/>
  <c r="E56" i="4"/>
  <c r="E87" i="5"/>
  <c r="E189" i="4"/>
  <c r="E39" i="5"/>
  <c r="F51" i="1"/>
  <c r="G51" i="1" s="1"/>
  <c r="H51" i="1" s="1"/>
  <c r="F193" i="1"/>
  <c r="G193" i="1" s="1"/>
  <c r="I193" i="1" s="1"/>
  <c r="E156" i="5"/>
  <c r="F133" i="1"/>
  <c r="G133" i="1" s="1"/>
  <c r="J133" i="1" s="1"/>
  <c r="E105" i="5"/>
  <c r="F84" i="1"/>
  <c r="G84" i="1" s="1"/>
  <c r="J84" i="1" s="1"/>
  <c r="E41" i="4"/>
  <c r="E70" i="5"/>
  <c r="F190" i="1"/>
  <c r="G190" i="1" s="1"/>
  <c r="I190" i="1" s="1"/>
  <c r="E153" i="5"/>
  <c r="F115" i="1"/>
  <c r="G115" i="1" s="1"/>
  <c r="I115" i="1" s="1"/>
  <c r="E195" i="4"/>
  <c r="E94" i="5"/>
  <c r="E185" i="4"/>
  <c r="F47" i="1"/>
  <c r="G47" i="1" s="1"/>
  <c r="H47" i="1" s="1"/>
  <c r="E35" i="5"/>
  <c r="F198" i="1"/>
  <c r="G198" i="1" s="1"/>
  <c r="K198" i="1" s="1"/>
  <c r="E161" i="5"/>
  <c r="F157" i="1"/>
  <c r="G157" i="1" s="1"/>
  <c r="J157" i="1" s="1"/>
  <c r="E165" i="4"/>
  <c r="E126" i="5"/>
  <c r="F29" i="1"/>
  <c r="G29" i="1" s="1"/>
  <c r="H29" i="1" s="1"/>
  <c r="E15" i="4"/>
  <c r="E19" i="5"/>
  <c r="F168" i="1"/>
  <c r="G168" i="1" s="1"/>
  <c r="I168" i="1" s="1"/>
  <c r="E94" i="4"/>
  <c r="E134" i="5"/>
  <c r="F106" i="1"/>
  <c r="G106" i="1" s="1"/>
  <c r="I106" i="1" s="1"/>
  <c r="E60" i="4"/>
  <c r="E91" i="5"/>
  <c r="E25" i="4"/>
  <c r="F61" i="1"/>
  <c r="G61" i="1" s="1"/>
  <c r="H61" i="1" s="1"/>
  <c r="E47" i="5"/>
  <c r="F212" i="1"/>
  <c r="G212" i="1" s="1"/>
  <c r="K212" i="1" s="1"/>
  <c r="E172" i="5"/>
  <c r="F162" i="1"/>
  <c r="G162" i="1" s="1"/>
  <c r="I162" i="1" s="1"/>
  <c r="E89" i="4"/>
  <c r="E129" i="5"/>
  <c r="F128" i="1"/>
  <c r="G128" i="1" s="1"/>
  <c r="I128" i="1" s="1"/>
  <c r="E73" i="4"/>
  <c r="F49" i="1"/>
  <c r="G49" i="1" s="1"/>
  <c r="H49" i="1" s="1"/>
  <c r="E187" i="4"/>
  <c r="E37" i="5"/>
  <c r="F131" i="1"/>
  <c r="G131" i="1" s="1"/>
  <c r="I131" i="1" s="1"/>
  <c r="E75" i="4"/>
  <c r="F55" i="1"/>
  <c r="G55" i="1" s="1"/>
  <c r="H55" i="1" s="1"/>
  <c r="E192" i="4"/>
  <c r="E42" i="5"/>
  <c r="F158" i="1"/>
  <c r="G158" i="1" s="1"/>
  <c r="I158" i="1" s="1"/>
  <c r="E85" i="4"/>
  <c r="F220" i="1"/>
  <c r="G220" i="1" s="1"/>
  <c r="I220" i="1" s="1"/>
  <c r="E180" i="5"/>
  <c r="F144" i="1"/>
  <c r="G144" i="1" s="1"/>
  <c r="J144" i="1" s="1"/>
  <c r="E115" i="5"/>
  <c r="E163" i="4"/>
  <c r="F96" i="1"/>
  <c r="E50" i="4"/>
  <c r="F229" i="1"/>
  <c r="G229" i="1" s="1"/>
  <c r="K229" i="1" s="1"/>
  <c r="E189" i="5"/>
  <c r="F126" i="1"/>
  <c r="G126" i="1" s="1"/>
  <c r="I126" i="1" s="1"/>
  <c r="E71" i="4"/>
  <c r="E37" i="4"/>
  <c r="F79" i="1"/>
  <c r="G79" i="1" s="1"/>
  <c r="H79" i="1" s="1"/>
  <c r="E65" i="5"/>
  <c r="F21" i="1"/>
  <c r="G21" i="1" s="1"/>
  <c r="H21" i="1" s="1"/>
  <c r="E11" i="4"/>
  <c r="E11" i="5"/>
  <c r="F175" i="1"/>
  <c r="G175" i="1" s="1"/>
  <c r="I175" i="1" s="1"/>
  <c r="E101" i="4"/>
  <c r="E141" i="5"/>
  <c r="F246" i="1"/>
  <c r="G246" i="1" s="1"/>
  <c r="K246" i="1" s="1"/>
  <c r="E194" i="5"/>
  <c r="F154" i="1"/>
  <c r="G154" i="1" s="1"/>
  <c r="I154" i="1" s="1"/>
  <c r="E83" i="4"/>
  <c r="E123" i="5"/>
  <c r="F75" i="1"/>
  <c r="G75" i="1" s="1"/>
  <c r="H75" i="1" s="1"/>
  <c r="E35" i="4"/>
  <c r="E61" i="5"/>
  <c r="F26" i="1"/>
  <c r="G26" i="1" s="1"/>
  <c r="H26" i="1" s="1"/>
  <c r="E175" i="4"/>
  <c r="E16" i="5"/>
  <c r="F222" i="1"/>
  <c r="G222" i="1" s="1"/>
  <c r="K222" i="1" s="1"/>
  <c r="E182" i="5"/>
  <c r="E55" i="4"/>
  <c r="F101" i="1"/>
  <c r="G101" i="1" s="1"/>
  <c r="I101" i="1" s="1"/>
  <c r="E86" i="5"/>
  <c r="F306" i="1"/>
  <c r="G306" i="1" s="1"/>
  <c r="K306" i="1" s="1"/>
  <c r="E202" i="5"/>
  <c r="F159" i="1"/>
  <c r="G159" i="1" s="1"/>
  <c r="I159" i="1" s="1"/>
  <c r="E86" i="4"/>
  <c r="E127" i="5"/>
  <c r="F117" i="1"/>
  <c r="G117" i="1" s="1"/>
  <c r="I117" i="1" s="1"/>
  <c r="E196" i="4"/>
  <c r="E96" i="5"/>
  <c r="F46" i="1"/>
  <c r="G46" i="1" s="1"/>
  <c r="H46" i="1" s="1"/>
  <c r="E184" i="4"/>
  <c r="E34" i="5"/>
  <c r="E70" i="4"/>
  <c r="F125" i="1"/>
  <c r="G125" i="1" s="1"/>
  <c r="I125" i="1" s="1"/>
  <c r="F40" i="1"/>
  <c r="G40" i="1" s="1"/>
  <c r="H40" i="1" s="1"/>
  <c r="E21" i="4"/>
  <c r="E29" i="5"/>
  <c r="E59" i="4"/>
  <c r="F105" i="1"/>
  <c r="G105" i="1" s="1"/>
  <c r="J105" i="1" s="1"/>
  <c r="E90" i="5"/>
  <c r="F81" i="1"/>
  <c r="G81" i="1" s="1"/>
  <c r="H81" i="1" s="1"/>
  <c r="E39" i="4"/>
  <c r="E67" i="5"/>
  <c r="F139" i="1"/>
  <c r="G139" i="1" s="1"/>
  <c r="J139" i="1" s="1"/>
  <c r="E110" i="5"/>
  <c r="E46" i="4"/>
  <c r="E77" i="5"/>
  <c r="F91" i="1"/>
  <c r="G91" i="1" s="1"/>
  <c r="J91" i="1" s="1"/>
  <c r="F33" i="1"/>
  <c r="G33" i="1" s="1"/>
  <c r="H33" i="1" s="1"/>
  <c r="E23" i="5"/>
  <c r="E179" i="4"/>
  <c r="F223" i="1"/>
  <c r="G223" i="1" s="1"/>
  <c r="J223" i="1" s="1"/>
  <c r="E183" i="5"/>
  <c r="F178" i="1"/>
  <c r="G178" i="1" s="1"/>
  <c r="I178" i="1" s="1"/>
  <c r="E104" i="4"/>
  <c r="F121" i="1"/>
  <c r="G121" i="1" s="1"/>
  <c r="J121" i="1" s="1"/>
  <c r="E157" i="4"/>
  <c r="E100" i="5"/>
  <c r="F72" i="1"/>
  <c r="G72" i="1" s="1"/>
  <c r="H72" i="1" s="1"/>
  <c r="E34" i="4"/>
  <c r="E58" i="5"/>
  <c r="F42" i="1"/>
  <c r="G42" i="1" s="1"/>
  <c r="H42" i="1" s="1"/>
  <c r="E176" i="4"/>
  <c r="E31" i="5"/>
  <c r="F228" i="1"/>
  <c r="G228" i="1" s="1"/>
  <c r="K228" i="1" s="1"/>
  <c r="E188" i="5"/>
  <c r="F187" i="1"/>
  <c r="G187" i="1" s="1"/>
  <c r="K187" i="1" s="1"/>
  <c r="E150" i="5"/>
  <c r="F112" i="1"/>
  <c r="G112" i="1" s="1"/>
  <c r="I112" i="1" s="1"/>
  <c r="E66" i="4"/>
  <c r="F23" i="1"/>
  <c r="G23" i="1" s="1"/>
  <c r="H23" i="1" s="1"/>
  <c r="E13" i="5"/>
  <c r="E12" i="4"/>
  <c r="F210" i="1"/>
  <c r="G210" i="1" s="1"/>
  <c r="K210" i="1" s="1"/>
  <c r="E170" i="5"/>
  <c r="E49" i="4"/>
  <c r="F95" i="1"/>
  <c r="G95" i="1" s="1"/>
  <c r="I95" i="1" s="1"/>
  <c r="E81" i="5"/>
  <c r="F153" i="1"/>
  <c r="G153" i="1" s="1"/>
  <c r="J153" i="1" s="1"/>
  <c r="E122" i="5"/>
  <c r="E82" i="4"/>
  <c r="F92" i="1"/>
  <c r="G92" i="1" s="1"/>
  <c r="J92" i="1" s="1"/>
  <c r="E78" i="5"/>
  <c r="F31" i="1"/>
  <c r="G31" i="1" s="1"/>
  <c r="H31" i="1" s="1"/>
  <c r="E16" i="4"/>
  <c r="E21" i="5"/>
  <c r="F230" i="1"/>
  <c r="G230" i="1" s="1"/>
  <c r="K230" i="1" s="1"/>
  <c r="E190" i="5"/>
  <c r="F189" i="1"/>
  <c r="G189" i="1" s="1"/>
  <c r="I189" i="1" s="1"/>
  <c r="E152" i="5"/>
  <c r="F34" i="1"/>
  <c r="G34" i="1" s="1"/>
  <c r="H34" i="1" s="1"/>
  <c r="E18" i="4"/>
  <c r="E24" i="5"/>
  <c r="F129" i="1"/>
  <c r="G129" i="1" s="1"/>
  <c r="I129" i="1" s="1"/>
  <c r="E74" i="4"/>
  <c r="F205" i="1"/>
  <c r="G205" i="1" s="1"/>
  <c r="K205" i="1" s="1"/>
  <c r="E166" i="5"/>
  <c r="F76" i="1"/>
  <c r="G76" i="1" s="1"/>
  <c r="H76" i="1" s="1"/>
  <c r="E62" i="5"/>
  <c r="E36" i="4"/>
  <c r="F217" i="1"/>
  <c r="G217" i="1" s="1"/>
  <c r="I217" i="1" s="1"/>
  <c r="E177" i="5"/>
  <c r="F172" i="1"/>
  <c r="G172" i="1" s="1"/>
  <c r="I172" i="1" s="1"/>
  <c r="E138" i="5"/>
  <c r="E98" i="4"/>
  <c r="F118" i="1"/>
  <c r="G118" i="1" s="1"/>
  <c r="I118" i="1" s="1"/>
  <c r="E197" i="4"/>
  <c r="E97" i="5"/>
  <c r="E30" i="4"/>
  <c r="F67" i="1"/>
  <c r="G67" i="1" s="1"/>
  <c r="H67" i="1" s="1"/>
  <c r="E53" i="5"/>
  <c r="F163" i="1"/>
  <c r="G163" i="1" s="1"/>
  <c r="I163" i="1" s="1"/>
  <c r="E90" i="4"/>
  <c r="E130" i="5"/>
  <c r="E47" i="4"/>
  <c r="F93" i="1"/>
  <c r="G93" i="1" s="1"/>
  <c r="J93" i="1" s="1"/>
  <c r="E79" i="5"/>
  <c r="F32" i="1"/>
  <c r="G32" i="1" s="1"/>
  <c r="H32" i="1" s="1"/>
  <c r="E17" i="4"/>
  <c r="E22" i="5"/>
  <c r="F146" i="1"/>
  <c r="G146" i="1" s="1"/>
  <c r="I146" i="1" s="1"/>
  <c r="E77" i="4"/>
  <c r="E117" i="5"/>
  <c r="F204" i="1"/>
  <c r="G204" i="1" s="1"/>
  <c r="K204" i="1" s="1"/>
  <c r="E165" i="5"/>
  <c r="F44" i="1"/>
  <c r="G44" i="1" s="1"/>
  <c r="H44" i="1" s="1"/>
  <c r="E183" i="4"/>
  <c r="E33" i="5"/>
  <c r="F241" i="1"/>
  <c r="G241" i="1" s="1"/>
  <c r="K241" i="1" s="1"/>
  <c r="E193" i="5"/>
  <c r="F186" i="1"/>
  <c r="G186" i="1" s="1"/>
  <c r="K186" i="1" s="1"/>
  <c r="E149" i="5"/>
  <c r="F150" i="1"/>
  <c r="G150" i="1" s="1"/>
  <c r="E79" i="4"/>
  <c r="F80" i="1"/>
  <c r="G80" i="1" s="1"/>
  <c r="H80" i="1" s="1"/>
  <c r="E38" i="4"/>
  <c r="E66" i="5"/>
  <c r="F25" i="1"/>
  <c r="G25" i="1" s="1"/>
  <c r="H25" i="1" s="1"/>
  <c r="E13" i="4"/>
  <c r="E15" i="5"/>
  <c r="F170" i="1"/>
  <c r="G170" i="1" s="1"/>
  <c r="I170" i="1" s="1"/>
  <c r="E96" i="4"/>
  <c r="E136" i="5"/>
  <c r="F111" i="1"/>
  <c r="E65" i="4"/>
  <c r="F28" i="1"/>
  <c r="G28" i="1" s="1"/>
  <c r="H28" i="1" s="1"/>
  <c r="E177" i="4"/>
  <c r="E18" i="5"/>
  <c r="E26" i="5"/>
  <c r="F60" i="1"/>
  <c r="G60" i="1" s="1"/>
  <c r="H60" i="1" s="1"/>
  <c r="E46" i="5"/>
  <c r="E24" i="4"/>
  <c r="F191" i="1"/>
  <c r="G191" i="1" s="1"/>
  <c r="I191" i="1" s="1"/>
  <c r="E154" i="5"/>
  <c r="F130" i="1"/>
  <c r="G130" i="1" s="1"/>
  <c r="I130" i="1" s="1"/>
  <c r="E104" i="5"/>
  <c r="F64" i="1"/>
  <c r="G64" i="1" s="1"/>
  <c r="H64" i="1" s="1"/>
  <c r="E28" i="4"/>
  <c r="E50" i="5"/>
  <c r="F211" i="1"/>
  <c r="G211" i="1" s="1"/>
  <c r="K211" i="1" s="1"/>
  <c r="E171" i="5"/>
  <c r="E95" i="4"/>
  <c r="F169" i="1"/>
  <c r="G169" i="1" s="1"/>
  <c r="I169" i="1" s="1"/>
  <c r="E135" i="5"/>
  <c r="F110" i="1"/>
  <c r="G110" i="1" s="1"/>
  <c r="I110" i="1" s="1"/>
  <c r="E64" i="4"/>
  <c r="F232" i="1"/>
  <c r="G232" i="1" s="1"/>
  <c r="K232" i="1" s="1"/>
  <c r="E191" i="5"/>
  <c r="E80" i="4"/>
  <c r="F151" i="1"/>
  <c r="G151" i="1" s="1"/>
  <c r="I151" i="1" s="1"/>
  <c r="F219" i="1"/>
  <c r="G219" i="1" s="1"/>
  <c r="K219" i="1" s="1"/>
  <c r="E179" i="5"/>
  <c r="F181" i="1"/>
  <c r="G181" i="1" s="1"/>
  <c r="I181" i="1" s="1"/>
  <c r="E106" i="4"/>
  <c r="F143" i="1"/>
  <c r="G143" i="1" s="1"/>
  <c r="J143" i="1" s="1"/>
  <c r="E114" i="5"/>
  <c r="E58" i="4"/>
  <c r="F104" i="1"/>
  <c r="G104" i="1" s="1"/>
  <c r="J104" i="1" s="1"/>
  <c r="E89" i="5"/>
  <c r="F195" i="1"/>
  <c r="G195" i="1" s="1"/>
  <c r="K195" i="1" s="1"/>
  <c r="E158" i="5"/>
  <c r="F123" i="1"/>
  <c r="G123" i="1" s="1"/>
  <c r="J123" i="1" s="1"/>
  <c r="E102" i="5"/>
  <c r="E158" i="4"/>
  <c r="E101" i="5"/>
  <c r="F83" i="1"/>
  <c r="G83" i="1" s="1"/>
  <c r="J83" i="1" s="1"/>
  <c r="E40" i="4"/>
  <c r="E69" i="5"/>
  <c r="F41" i="1"/>
  <c r="G41" i="1" s="1"/>
  <c r="H41" i="1" s="1"/>
  <c r="E22" i="4"/>
  <c r="E30" i="5"/>
  <c r="F183" i="1"/>
  <c r="G183" i="1" s="1"/>
  <c r="K183" i="1" s="1"/>
  <c r="E108" i="4"/>
  <c r="E147" i="5"/>
  <c r="F148" i="1"/>
  <c r="G148" i="1" s="1"/>
  <c r="J148" i="1" s="1"/>
  <c r="E78" i="4"/>
  <c r="E119" i="5"/>
  <c r="F22" i="1"/>
  <c r="G22" i="1" s="1"/>
  <c r="H22" i="1" s="1"/>
  <c r="E173" i="4"/>
  <c r="E12" i="5"/>
  <c r="F209" i="1"/>
  <c r="G209" i="1" s="1"/>
  <c r="J209" i="1" s="1"/>
  <c r="E168" i="5"/>
  <c r="F156" i="1"/>
  <c r="G156" i="1" s="1"/>
  <c r="J156" i="1" s="1"/>
  <c r="E164" i="4"/>
  <c r="E125" i="5"/>
  <c r="F108" i="1"/>
  <c r="G108" i="1" s="1"/>
  <c r="I108" i="1" s="1"/>
  <c r="E62" i="4"/>
  <c r="F188" i="1"/>
  <c r="G188" i="1" s="1"/>
  <c r="K188" i="1" s="1"/>
  <c r="E151" i="5"/>
  <c r="F124" i="1"/>
  <c r="G124" i="1" s="1"/>
  <c r="I124" i="1" s="1"/>
  <c r="E103" i="5"/>
  <c r="E199" i="4"/>
  <c r="F62" i="1"/>
  <c r="G62" i="1" s="1"/>
  <c r="H62" i="1" s="1"/>
  <c r="E26" i="4"/>
  <c r="E48" i="5"/>
  <c r="F160" i="1"/>
  <c r="G160" i="1" s="1"/>
  <c r="I160" i="1" s="1"/>
  <c r="E87" i="4"/>
  <c r="E128" i="5"/>
  <c r="F107" i="1"/>
  <c r="G107" i="1" s="1"/>
  <c r="J107" i="1" s="1"/>
  <c r="E61" i="4"/>
  <c r="E92" i="5"/>
  <c r="F39" i="1"/>
  <c r="G39" i="1" s="1"/>
  <c r="H39" i="1" s="1"/>
  <c r="E28" i="5"/>
  <c r="E20" i="4"/>
  <c r="F226" i="1"/>
  <c r="G226" i="1" s="1"/>
  <c r="K226" i="1" s="1"/>
  <c r="E186" i="5"/>
  <c r="F69" i="1"/>
  <c r="G69" i="1" s="1"/>
  <c r="H69" i="1" s="1"/>
  <c r="E32" i="4"/>
  <c r="E55" i="5"/>
  <c r="F216" i="1"/>
  <c r="G216" i="1" s="1"/>
  <c r="K216" i="1" s="1"/>
  <c r="E176" i="5"/>
  <c r="F135" i="1"/>
  <c r="G135" i="1" s="1"/>
  <c r="J135" i="1" s="1"/>
  <c r="E106" i="5"/>
  <c r="F192" i="1"/>
  <c r="G192" i="1" s="1"/>
  <c r="I192" i="1" s="1"/>
  <c r="E155" i="5"/>
  <c r="F120" i="1"/>
  <c r="G120" i="1" s="1"/>
  <c r="H120" i="1" s="1"/>
  <c r="E69" i="4"/>
  <c r="E99" i="5"/>
  <c r="E33" i="4"/>
  <c r="F71" i="1"/>
  <c r="G71" i="1" s="1"/>
  <c r="H71" i="1" s="1"/>
  <c r="E57" i="5"/>
  <c r="F35" i="1"/>
  <c r="G35" i="1" s="1"/>
  <c r="H35" i="1" s="1"/>
  <c r="E19" i="4"/>
  <c r="E25" i="5"/>
  <c r="F225" i="1"/>
  <c r="G225" i="1" s="1"/>
  <c r="K225" i="1" s="1"/>
  <c r="E185" i="5"/>
  <c r="F63" i="1"/>
  <c r="G63" i="1" s="1"/>
  <c r="H63" i="1" s="1"/>
  <c r="E27" i="4"/>
  <c r="E49" i="5"/>
  <c r="F145" i="1"/>
  <c r="G145" i="1" s="1"/>
  <c r="I145" i="1" s="1"/>
  <c r="E76" i="4"/>
  <c r="E116" i="5"/>
  <c r="F103" i="1"/>
  <c r="G103" i="1" s="1"/>
  <c r="I103" i="1" s="1"/>
  <c r="E57" i="4"/>
  <c r="E88" i="5"/>
  <c r="F68" i="1"/>
  <c r="G68" i="1" s="1"/>
  <c r="H68" i="1" s="1"/>
  <c r="E31" i="4"/>
  <c r="E54" i="5"/>
  <c r="E93" i="4"/>
  <c r="F167" i="1"/>
  <c r="G167" i="1" s="1"/>
  <c r="I167" i="1" s="1"/>
  <c r="E133" i="5"/>
  <c r="F57" i="1"/>
  <c r="G57" i="1" s="1"/>
  <c r="H57" i="1" s="1"/>
  <c r="E44" i="5"/>
  <c r="E194" i="4"/>
  <c r="F199" i="1"/>
  <c r="G199" i="1" s="1"/>
  <c r="I199" i="1" s="1"/>
  <c r="E162" i="5"/>
  <c r="E84" i="4"/>
  <c r="F155" i="1"/>
  <c r="G155" i="1" s="1"/>
  <c r="I155" i="1" s="1"/>
  <c r="E124" i="5"/>
  <c r="F99" i="1"/>
  <c r="G99" i="1" s="1"/>
  <c r="I99" i="1" s="1"/>
  <c r="E53" i="4"/>
  <c r="E84" i="5"/>
  <c r="F213" i="1"/>
  <c r="G213" i="1" s="1"/>
  <c r="K213" i="1" s="1"/>
  <c r="E173" i="5"/>
  <c r="F141" i="1"/>
  <c r="G141" i="1" s="1"/>
  <c r="J141" i="1" s="1"/>
  <c r="E112" i="5"/>
  <c r="F56" i="1"/>
  <c r="G56" i="1" s="1"/>
  <c r="H56" i="1" s="1"/>
  <c r="E193" i="4"/>
  <c r="E43" i="5"/>
  <c r="F346" i="1"/>
  <c r="G346" i="1" s="1"/>
  <c r="I346" i="1" s="1"/>
  <c r="E203" i="5"/>
  <c r="F207" i="1"/>
  <c r="G207" i="1" s="1"/>
  <c r="K207" i="1" s="1"/>
  <c r="E167" i="5"/>
  <c r="F86" i="1"/>
  <c r="G86" i="1" s="1"/>
  <c r="J86" i="1" s="1"/>
  <c r="E43" i="4"/>
  <c r="E72" i="5"/>
  <c r="F50" i="1"/>
  <c r="G50" i="1" s="1"/>
  <c r="H50" i="1" s="1"/>
  <c r="E188" i="4"/>
  <c r="E38" i="5"/>
  <c r="F290" i="1"/>
  <c r="G290" i="1" s="1"/>
  <c r="K290" i="1" s="1"/>
  <c r="E197" i="5"/>
  <c r="F174" i="1"/>
  <c r="G174" i="1" s="1"/>
  <c r="I174" i="1" s="1"/>
  <c r="E100" i="4"/>
  <c r="E140" i="5"/>
  <c r="E103" i="4"/>
  <c r="F177" i="1"/>
  <c r="G177" i="1" s="1"/>
  <c r="I177" i="1" s="1"/>
  <c r="E143" i="5"/>
  <c r="F140" i="1"/>
  <c r="G140" i="1" s="1"/>
  <c r="J140" i="1" s="1"/>
  <c r="E111" i="5"/>
  <c r="F200" i="1"/>
  <c r="G200" i="1" s="1"/>
  <c r="K200" i="1" s="1"/>
  <c r="E163" i="5"/>
  <c r="F142" i="1"/>
  <c r="G142" i="1" s="1"/>
  <c r="J142" i="1" s="1"/>
  <c r="E113" i="5"/>
  <c r="F65" i="1"/>
  <c r="G65" i="1" s="1"/>
  <c r="H65" i="1" s="1"/>
  <c r="E29" i="4"/>
  <c r="E51" i="5"/>
  <c r="C11" i="1"/>
  <c r="C12" i="1"/>
  <c r="O402" i="1" l="1"/>
  <c r="O235" i="1"/>
  <c r="O240" i="1"/>
  <c r="O245" i="1"/>
  <c r="O250" i="1"/>
  <c r="O254" i="1"/>
  <c r="O258" i="1"/>
  <c r="O262" i="1"/>
  <c r="O266" i="1"/>
  <c r="O270" i="1"/>
  <c r="O276" i="1"/>
  <c r="O280" i="1"/>
  <c r="O284" i="1"/>
  <c r="O292" i="1"/>
  <c r="O296" i="1"/>
  <c r="O300" i="1"/>
  <c r="O309" i="1"/>
  <c r="O313" i="1"/>
  <c r="O317" i="1"/>
  <c r="O321" i="1"/>
  <c r="O325" i="1"/>
  <c r="O329" i="1"/>
  <c r="O333" i="1"/>
  <c r="O337" i="1"/>
  <c r="O341" i="1"/>
  <c r="O345" i="1"/>
  <c r="O350" i="1"/>
  <c r="O354" i="1"/>
  <c r="O358" i="1"/>
  <c r="O362" i="1"/>
  <c r="O366" i="1"/>
  <c r="O370" i="1"/>
  <c r="O374" i="1"/>
  <c r="O293" i="1"/>
  <c r="O310" i="1"/>
  <c r="O330" i="1"/>
  <c r="O347" i="1"/>
  <c r="O359" i="1"/>
  <c r="O363" i="1"/>
  <c r="O242" i="1"/>
  <c r="O334" i="1"/>
  <c r="O234" i="1"/>
  <c r="O239" i="1"/>
  <c r="O244" i="1"/>
  <c r="O249" i="1"/>
  <c r="O253" i="1"/>
  <c r="O257" i="1"/>
  <c r="O261" i="1"/>
  <c r="O265" i="1"/>
  <c r="O269" i="1"/>
  <c r="O273" i="1"/>
  <c r="O279" i="1"/>
  <c r="O283" i="1"/>
  <c r="O291" i="1"/>
  <c r="O295" i="1"/>
  <c r="O299" i="1"/>
  <c r="O308" i="1"/>
  <c r="O312" i="1"/>
  <c r="O316" i="1"/>
  <c r="O320" i="1"/>
  <c r="O324" i="1"/>
  <c r="O328" i="1"/>
  <c r="O332" i="1"/>
  <c r="O336" i="1"/>
  <c r="O340" i="1"/>
  <c r="O344" i="1"/>
  <c r="O349" i="1"/>
  <c r="O353" i="1"/>
  <c r="O357" i="1"/>
  <c r="O361" i="1"/>
  <c r="O365" i="1"/>
  <c r="O369" i="1"/>
  <c r="O373" i="1"/>
  <c r="O251" i="1"/>
  <c r="O255" i="1"/>
  <c r="O318" i="1"/>
  <c r="O342" i="1"/>
  <c r="O351" i="1"/>
  <c r="O355" i="1"/>
  <c r="O367" i="1"/>
  <c r="O236" i="1"/>
  <c r="O259" i="1"/>
  <c r="O263" i="1"/>
  <c r="O267" i="1"/>
  <c r="O281" i="1"/>
  <c r="O297" i="1"/>
  <c r="O322" i="1"/>
  <c r="O233" i="1"/>
  <c r="O238" i="1"/>
  <c r="O243" i="1"/>
  <c r="O248" i="1"/>
  <c r="O252" i="1"/>
  <c r="O256" i="1"/>
  <c r="O260" i="1"/>
  <c r="O264" i="1"/>
  <c r="O268" i="1"/>
  <c r="O272" i="1"/>
  <c r="O278" i="1"/>
  <c r="O282" i="1"/>
  <c r="O288" i="1"/>
  <c r="O294" i="1"/>
  <c r="O298" i="1"/>
  <c r="O307" i="1"/>
  <c r="O311" i="1"/>
  <c r="O315" i="1"/>
  <c r="O319" i="1"/>
  <c r="O323" i="1"/>
  <c r="O327" i="1"/>
  <c r="O331" i="1"/>
  <c r="O335" i="1"/>
  <c r="O339" i="1"/>
  <c r="O343" i="1"/>
  <c r="O348" i="1"/>
  <c r="O352" i="1"/>
  <c r="O356" i="1"/>
  <c r="O360" i="1"/>
  <c r="O364" i="1"/>
  <c r="O368" i="1"/>
  <c r="O372" i="1"/>
  <c r="O376" i="1"/>
  <c r="O247" i="1"/>
  <c r="O271" i="1"/>
  <c r="O277" i="1"/>
  <c r="O287" i="1"/>
  <c r="O338" i="1"/>
  <c r="O301" i="1"/>
  <c r="O314" i="1"/>
  <c r="O326" i="1"/>
  <c r="O371" i="1"/>
  <c r="O375" i="1"/>
  <c r="O401" i="1"/>
  <c r="E16" i="2"/>
  <c r="E17" i="2" s="1"/>
  <c r="O398" i="1"/>
  <c r="O396" i="1"/>
  <c r="C16" i="1"/>
  <c r="D18" i="1" s="1"/>
  <c r="O107" i="1"/>
  <c r="O193" i="1"/>
  <c r="O102" i="1"/>
  <c r="O103" i="1"/>
  <c r="O31" i="1"/>
  <c r="O393" i="1"/>
  <c r="O39" i="1"/>
  <c r="O150" i="1"/>
  <c r="O181" i="1"/>
  <c r="O111" i="1"/>
  <c r="O22" i="1"/>
  <c r="O224" i="1"/>
  <c r="O80" i="1"/>
  <c r="O124" i="1"/>
  <c r="O46" i="1"/>
  <c r="O138" i="1"/>
  <c r="O346" i="1"/>
  <c r="O119" i="1"/>
  <c r="O91" i="1"/>
  <c r="O147" i="1"/>
  <c r="O86" i="1"/>
  <c r="O90" i="1"/>
  <c r="O84" i="1"/>
  <c r="O68" i="1"/>
  <c r="O45" i="1"/>
  <c r="O95" i="1"/>
  <c r="O100" i="1"/>
  <c r="O229" i="1"/>
  <c r="O382" i="1"/>
  <c r="O78" i="1"/>
  <c r="O158" i="1"/>
  <c r="O54" i="1"/>
  <c r="O48" i="1"/>
  <c r="O209" i="1"/>
  <c r="O164" i="1"/>
  <c r="O55" i="1"/>
  <c r="O379" i="1"/>
  <c r="O195" i="1"/>
  <c r="O57" i="1"/>
  <c r="O49" i="1"/>
  <c r="O23" i="1"/>
  <c r="O94" i="1"/>
  <c r="O208" i="1"/>
  <c r="O113" i="1"/>
  <c r="O140" i="1"/>
  <c r="O184" i="1"/>
  <c r="O207" i="1"/>
  <c r="O35" i="1"/>
  <c r="O29" i="1"/>
  <c r="O53" i="1"/>
  <c r="O230" i="1"/>
  <c r="O221" i="1"/>
  <c r="O167" i="1"/>
  <c r="O156" i="1"/>
  <c r="O179" i="1"/>
  <c r="O383" i="1"/>
  <c r="O47" i="1"/>
  <c r="O136" i="1"/>
  <c r="O152" i="1"/>
  <c r="O390" i="1"/>
  <c r="O58" i="1"/>
  <c r="O89" i="1"/>
  <c r="O192" i="1"/>
  <c r="O130" i="1"/>
  <c r="O121" i="1"/>
  <c r="O144" i="1"/>
  <c r="O137" i="1"/>
  <c r="O120" i="1"/>
  <c r="O228" i="1"/>
  <c r="O38" i="1"/>
  <c r="O172" i="1"/>
  <c r="O122" i="1"/>
  <c r="O399" i="1"/>
  <c r="O380" i="1"/>
  <c r="O187" i="1"/>
  <c r="O59" i="1"/>
  <c r="O175" i="1"/>
  <c r="O132" i="1"/>
  <c r="O37" i="1"/>
  <c r="O286" i="1"/>
  <c r="O70" i="1"/>
  <c r="O126" i="1"/>
  <c r="O27" i="1"/>
  <c r="O43" i="1"/>
  <c r="O183" i="1"/>
  <c r="O392" i="1"/>
  <c r="O214" i="1"/>
  <c r="O381" i="1"/>
  <c r="O178" i="1"/>
  <c r="O241" i="1"/>
  <c r="O223" i="1"/>
  <c r="O173" i="1"/>
  <c r="O64" i="1"/>
  <c r="O131" i="1"/>
  <c r="O213" i="1"/>
  <c r="O123" i="1"/>
  <c r="O211" i="1"/>
  <c r="O88" i="1"/>
  <c r="O51" i="1"/>
  <c r="O69" i="1"/>
  <c r="O85" i="1"/>
  <c r="O174" i="1"/>
  <c r="O160" i="1"/>
  <c r="O377" i="1"/>
  <c r="O189" i="1"/>
  <c r="O199" i="1"/>
  <c r="O274" i="1"/>
  <c r="O387" i="1"/>
  <c r="O391" i="1"/>
  <c r="O127" i="1"/>
  <c r="O112" i="1"/>
  <c r="O105" i="1"/>
  <c r="O400" i="1"/>
  <c r="O220" i="1"/>
  <c r="O169" i="1"/>
  <c r="O139" i="1"/>
  <c r="O202" i="1"/>
  <c r="O104" i="1"/>
  <c r="O201" i="1"/>
  <c r="O36" i="1"/>
  <c r="O159" i="1"/>
  <c r="O34" i="1"/>
  <c r="O306" i="1"/>
  <c r="O77" i="1"/>
  <c r="O133" i="1"/>
  <c r="O65" i="1"/>
  <c r="O210" i="1"/>
  <c r="O135" i="1"/>
  <c r="O118" i="1"/>
  <c r="O50" i="1"/>
  <c r="O188" i="1"/>
  <c r="O42" i="1"/>
  <c r="O197" i="1"/>
  <c r="O206" i="1"/>
  <c r="O145" i="1"/>
  <c r="O225" i="1"/>
  <c r="O290" i="1"/>
  <c r="O157" i="1"/>
  <c r="O216" i="1"/>
  <c r="O153" i="1"/>
  <c r="O21" i="1"/>
  <c r="O61" i="1"/>
  <c r="O289" i="1"/>
  <c r="O161" i="1"/>
  <c r="O275" i="1"/>
  <c r="O33" i="1"/>
  <c r="O25" i="1"/>
  <c r="O98" i="1"/>
  <c r="O148" i="1"/>
  <c r="O194" i="1"/>
  <c r="O75" i="1"/>
  <c r="O87" i="1"/>
  <c r="O231" i="1"/>
  <c r="O151" i="1"/>
  <c r="O101" i="1"/>
  <c r="O154" i="1"/>
  <c r="O232" i="1"/>
  <c r="O96" i="1"/>
  <c r="O384" i="1"/>
  <c r="O388" i="1"/>
  <c r="O149" i="1"/>
  <c r="O395" i="1"/>
  <c r="O212" i="1"/>
  <c r="O44" i="1"/>
  <c r="O40" i="1"/>
  <c r="O170" i="1"/>
  <c r="O129" i="1"/>
  <c r="O66" i="1"/>
  <c r="O60" i="1"/>
  <c r="O165" i="1"/>
  <c r="O186" i="1"/>
  <c r="O109" i="1"/>
  <c r="O93" i="1"/>
  <c r="O198" i="1"/>
  <c r="O166" i="1"/>
  <c r="O106" i="1"/>
  <c r="O26" i="1"/>
  <c r="C15" i="1"/>
  <c r="O71" i="1"/>
  <c r="O67" i="1"/>
  <c r="O218" i="1"/>
  <c r="O162" i="1"/>
  <c r="O302" i="1"/>
  <c r="O52" i="1"/>
  <c r="O76" i="1"/>
  <c r="O203" i="1"/>
  <c r="O227" i="1"/>
  <c r="O205" i="1"/>
  <c r="O92" i="1"/>
  <c r="O191" i="1"/>
  <c r="O217" i="1"/>
  <c r="O108" i="1"/>
  <c r="O82" i="1"/>
  <c r="O285" i="1"/>
  <c r="O204" i="1"/>
  <c r="O83" i="1"/>
  <c r="O246" i="1"/>
  <c r="O190" i="1"/>
  <c r="O41" i="1"/>
  <c r="O226" i="1"/>
  <c r="O386" i="1"/>
  <c r="O378" i="1"/>
  <c r="O177" i="1"/>
  <c r="O304" i="1"/>
  <c r="O134" i="1"/>
  <c r="O389" i="1"/>
  <c r="O73" i="1"/>
  <c r="O168" i="1"/>
  <c r="O28" i="1"/>
  <c r="O32" i="1"/>
  <c r="O125" i="1"/>
  <c r="O219" i="1"/>
  <c r="O397" i="1"/>
  <c r="O163" i="1"/>
  <c r="O385" i="1"/>
  <c r="O99" i="1"/>
  <c r="O128" i="1"/>
  <c r="O63" i="1"/>
  <c r="O72" i="1"/>
  <c r="O185" i="1"/>
  <c r="O155" i="1"/>
  <c r="O180" i="1"/>
  <c r="O215" i="1"/>
  <c r="O200" i="1"/>
  <c r="O141" i="1"/>
  <c r="O79" i="1"/>
  <c r="O222" i="1"/>
  <c r="O182" i="1"/>
  <c r="O303" i="1"/>
  <c r="O305" i="1"/>
  <c r="O97" i="1"/>
  <c r="O143" i="1"/>
  <c r="O394" i="1"/>
  <c r="O62" i="1"/>
  <c r="O81" i="1"/>
  <c r="O114" i="1"/>
  <c r="O237" i="1"/>
  <c r="O110" i="1"/>
  <c r="O142" i="1"/>
  <c r="O176" i="1"/>
  <c r="O74" i="1"/>
  <c r="O116" i="1"/>
  <c r="O115" i="1"/>
  <c r="O196" i="1"/>
  <c r="O30" i="1"/>
  <c r="O117" i="1"/>
  <c r="O24" i="1"/>
  <c r="O146" i="1"/>
  <c r="O56" i="1"/>
  <c r="O171" i="1"/>
  <c r="I150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<sst xmlns="http://schemas.openxmlformats.org/spreadsheetml/2006/main" count="3577" uniqueCount="899">
  <si>
    <t xml:space="preserve">AG Vir / GSC 00871-00714 </t>
  </si>
  <si>
    <t>System Type:</t>
  </si>
  <si>
    <t>EW</t>
  </si>
  <si>
    <t>GCVS 4 Eph. =</t>
  </si>
  <si>
    <t>2010-01-05 ToMcat confirms period (w/o doubt)</t>
  </si>
  <si>
    <t>--- Working ----</t>
  </si>
  <si>
    <t>Bell et al 1990MNRAS.247..632 use the period below.</t>
  </si>
  <si>
    <t>Epoch =</t>
  </si>
  <si>
    <t>Period =</t>
  </si>
  <si>
    <t>My time zone &gt;&gt;&gt;&gt;&gt;</t>
  </si>
  <si>
    <t>(PST=8, PDT=MDT=7, MDT=CST=6, etc.)</t>
  </si>
  <si>
    <t>Linear</t>
  </si>
  <si>
    <t>Quadratic</t>
  </si>
  <si>
    <t>LS Intercept =</t>
  </si>
  <si>
    <t>LS Slope =</t>
  </si>
  <si>
    <t>LS Quadr term =</t>
  </si>
  <si>
    <t>na</t>
  </si>
  <si>
    <t>Add cycle</t>
  </si>
  <si>
    <t>JD today</t>
  </si>
  <si>
    <t>New epoch =</t>
  </si>
  <si>
    <t>Old Cycle</t>
  </si>
  <si>
    <t>New Period =</t>
  </si>
  <si>
    <t>New Cycle</t>
  </si>
  <si>
    <t># of data points:</t>
  </si>
  <si>
    <t>Next ToM</t>
  </si>
  <si>
    <t>New Ephemeris =</t>
  </si>
  <si>
    <t>Local time</t>
  </si>
  <si>
    <t>Start of linear fit &gt;&gt;&gt;&gt;&gt;&gt;&gt;&gt;&gt;&gt;&gt;&gt;&gt;&gt;&gt;&gt;&gt;&gt;&gt;&gt;&gt;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</si>
  <si>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</si>
  <si>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</si>
  <si>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</si>
  <si>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</si>
  <si>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</si>
  <si>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</si>
  <si>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</si>
  <si>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</si>
  <si>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</si>
  <si>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</si>
  <si>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</si>
  <si>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</si>
  <si>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S6</t>
  </si>
  <si>
    <t>Misc</t>
  </si>
  <si>
    <t>Lin Fit</t>
  </si>
  <si>
    <t>Q. Fit</t>
  </si>
  <si>
    <t>Date</t>
  </si>
  <si>
    <t>wt</t>
  </si>
  <si>
    <t>BAD</t>
  </si>
  <si>
    <t>1990MNRAS.247..632B</t>
  </si>
  <si>
    <t> CPRI 21.5 </t>
  </si>
  <si>
    <t>II</t>
  </si>
  <si>
    <t> AAOB 1.25 </t>
  </si>
  <si>
    <t> AN 264.107 </t>
  </si>
  <si>
    <t>I</t>
  </si>
  <si>
    <t>IBVS 3202</t>
  </si>
  <si>
    <t>??</t>
  </si>
  <si>
    <t>BBSAG</t>
  </si>
  <si>
    <t>IBVS 0937</t>
  </si>
  <si>
    <t>IBVS 1163</t>
  </si>
  <si>
    <t>IBVS 1249</t>
  </si>
  <si>
    <t>AAVSO 4</t>
  </si>
  <si>
    <t>IBVS 2189</t>
  </si>
  <si>
    <t>BAVM 34 </t>
  </si>
  <si>
    <t>GCVS 4</t>
  </si>
  <si>
    <t> AAPS 61.315 </t>
  </si>
  <si>
    <t> AA 36.123 </t>
  </si>
  <si>
    <t> VSSC 68.36 </t>
  </si>
  <si>
    <t>MVS 1</t>
  </si>
  <si>
    <t> VSSC 70 </t>
  </si>
  <si>
    <t>BAV-M</t>
  </si>
  <si>
    <t>IBVS 3355</t>
  </si>
  <si>
    <t> MN 247.640 </t>
  </si>
  <si>
    <t>BAAVS</t>
  </si>
  <si>
    <t>IBVS 4621</t>
  </si>
  <si>
    <t>IBVS 4840</t>
  </si>
  <si>
    <t>This point (IBVS 4840) was originally in error -- one hour late (due to daylight/standard time mixup).</t>
  </si>
  <si>
    <t>BAVM 122 </t>
  </si>
  <si>
    <t>IBVS 4912</t>
  </si>
  <si>
    <t>IBVS 5040</t>
  </si>
  <si>
    <t> AOEB 12 </t>
  </si>
  <si>
    <t>BAVM 131 </t>
  </si>
  <si>
    <t>BAVM 143 </t>
  </si>
  <si>
    <t>BAVM 154 </t>
  </si>
  <si>
    <t>IBVS 5464</t>
  </si>
  <si>
    <t>BAVM 157 </t>
  </si>
  <si>
    <t>IBVS 5502</t>
  </si>
  <si>
    <t>VSB 42 </t>
  </si>
  <si>
    <t>VSB 43 </t>
  </si>
  <si>
    <t>IBVS 5643</t>
  </si>
  <si>
    <t>IBVS 5677</t>
  </si>
  <si>
    <t>IBVS 5777</t>
  </si>
  <si>
    <t>VSB 44 </t>
  </si>
  <si>
    <t>IBVS 5668</t>
  </si>
  <si>
    <t>IBVS 5843</t>
  </si>
  <si>
    <t>IBVS 5690</t>
  </si>
  <si>
    <t>VSB 45 </t>
  </si>
  <si>
    <t>VSB 46 </t>
  </si>
  <si>
    <t>IBVS 5898</t>
  </si>
  <si>
    <t>IBVS 5874</t>
  </si>
  <si>
    <t>JAVSO..36..186</t>
  </si>
  <si>
    <t>JAVSO..37...44</t>
  </si>
  <si>
    <t>IBVS 5917</t>
  </si>
  <si>
    <t>IBVS 5894</t>
  </si>
  <si>
    <t>JAVSO..38...85</t>
  </si>
  <si>
    <t>IBVS 6230</t>
  </si>
  <si>
    <t>BAVM 215 </t>
  </si>
  <si>
    <t>IBVS 5984</t>
  </si>
  <si>
    <t>IBVS 5980</t>
  </si>
  <si>
    <t>IBVS 5992</t>
  </si>
  <si>
    <t>IBVS 6010</t>
  </si>
  <si>
    <t>BAVM 225 </t>
  </si>
  <si>
    <t>IBVS 6029</t>
  </si>
  <si>
    <t>BAVM 228 </t>
  </si>
  <si>
    <t>VSB 56 </t>
  </si>
  <si>
    <t>JAVSO..42..426</t>
  </si>
  <si>
    <t>IBVS 6218</t>
  </si>
  <si>
    <t>OEJV 0179</t>
  </si>
  <si>
    <t>JAVSO..43...77</t>
  </si>
  <si>
    <t>JAVSO..44…69</t>
  </si>
  <si>
    <t>JAVSO..43..238</t>
  </si>
  <si>
    <t>IBVS 6196</t>
  </si>
  <si>
    <t>JAVSO..45..121</t>
  </si>
  <si>
    <t>JAVSO..44..164</t>
  </si>
  <si>
    <t>JAVSO..45..215</t>
  </si>
  <si>
    <t>JAVSO..47..105</t>
  </si>
  <si>
    <t>JAVSO..46..184</t>
  </si>
  <si>
    <t>JAVSO..47..263</t>
  </si>
  <si>
    <t>JAVSO..48..256</t>
  </si>
  <si>
    <t>Qian's fit 2001MNRAS..328..914</t>
  </si>
  <si>
    <t>AAVSO</t>
  </si>
  <si>
    <t>IBVS</t>
  </si>
  <si>
    <t>IBVS 6048</t>
  </si>
  <si>
    <t>PG</t>
  </si>
  <si>
    <t>Prager</t>
  </si>
  <si>
    <t>Sc</t>
  </si>
  <si>
    <t>Dugan</t>
  </si>
  <si>
    <t>(Wood,</t>
  </si>
  <si>
    <t>1946)</t>
  </si>
  <si>
    <t>Szczepanowska,</t>
  </si>
  <si>
    <t>Sz</t>
  </si>
  <si>
    <t>Prager,</t>
  </si>
  <si>
    <t>VIS</t>
  </si>
  <si>
    <t>Kukarkin,</t>
  </si>
  <si>
    <t>Z437028.47545</t>
  </si>
  <si>
    <t>Purgathofer</t>
  </si>
  <si>
    <t>&amp;</t>
  </si>
  <si>
    <t>Widorn,</t>
  </si>
  <si>
    <t>Z438846.5350</t>
  </si>
  <si>
    <t>Blanco</t>
  </si>
  <si>
    <t>&amp;c</t>
  </si>
  <si>
    <t>Catalano,</t>
  </si>
  <si>
    <t>Z439587.5065</t>
  </si>
  <si>
    <t>Z439596.5040</t>
  </si>
  <si>
    <t>Bodokia,</t>
  </si>
  <si>
    <t>Kreiner,</t>
  </si>
  <si>
    <t>Z439943.8593</t>
  </si>
  <si>
    <t>Binnendijk,</t>
  </si>
  <si>
    <t>Lause,</t>
  </si>
  <si>
    <t>Z439946.7472</t>
  </si>
  <si>
    <t>Z439948.6755</t>
  </si>
  <si>
    <t>Kizilirmak</t>
  </si>
  <si>
    <t>Pohl,</t>
  </si>
  <si>
    <t>Pohl</t>
  </si>
  <si>
    <t>Kizilirmak,</t>
  </si>
  <si>
    <t>Wood,</t>
  </si>
  <si>
    <t>Z442892.6620</t>
  </si>
  <si>
    <t>Mallama</t>
  </si>
  <si>
    <t>ct</t>
  </si>
  <si>
    <t>al.,</t>
  </si>
  <si>
    <t>Z444709.4356</t>
  </si>
  <si>
    <t>et</t>
  </si>
  <si>
    <t>Locher,</t>
  </si>
  <si>
    <t>Niarchos,</t>
  </si>
  <si>
    <t>Kaluiny,</t>
  </si>
  <si>
    <t>2446113.63O</t>
  </si>
  <si>
    <t>Isles,</t>
  </si>
  <si>
    <t>Z446855.8822</t>
  </si>
  <si>
    <t>Michaels,</t>
  </si>
  <si>
    <t>Zesscwitch,</t>
  </si>
  <si>
    <t>Nason</t>
  </si>
  <si>
    <t>Moore,</t>
  </si>
  <si>
    <t>Z446875.8052</t>
  </si>
  <si>
    <t>Kwee,</t>
  </si>
  <si>
    <t>Z446892.505</t>
  </si>
  <si>
    <t>Hiibscher</t>
  </si>
  <si>
    <t>8;</t>
  </si>
  <si>
    <t>Lichtenknecker,</t>
  </si>
  <si>
    <t>Z447262.3659</t>
  </si>
  <si>
    <t>Keskin</t>
  </si>
  <si>
    <t>Z447270.3876</t>
  </si>
  <si>
    <t>Z447270.404</t>
  </si>
  <si>
    <t>Z447593.6473</t>
  </si>
  <si>
    <t>TPT</t>
  </si>
  <si>
    <t>—-</t>
  </si>
  <si>
    <t>this</t>
  </si>
  <si>
    <t>paper</t>
  </si>
  <si>
    <t>-—</t>
  </si>
  <si>
    <t>Minima of AG Vir from the Lichtenknecker Database of the BAV</t>
  </si>
  <si>
    <t>http://www.bav-astro.de/LkDB/index.php</t>
  </si>
  <si>
    <t> 10.03.1926 23:51 </t>
  </si>
  <si>
    <t> 0.027 </t>
  </si>
  <si>
    <t> Prager &amp; Dugan </t>
  </si>
  <si>
    <t> 02.05.1927 01:48 </t>
  </si>
  <si>
    <t> 0.028 </t>
  </si>
  <si>
    <t> KVBB 6.35 </t>
  </si>
  <si>
    <t> 04.05.1927 00:28 </t>
  </si>
  <si>
    <t> 0.045 </t>
  </si>
  <si>
    <t> R.Prager </t>
  </si>
  <si>
    <t> NNVS 1.12 </t>
  </si>
  <si>
    <t> 08.05.1929 19:48 </t>
  </si>
  <si>
    <t> 0.015 </t>
  </si>
  <si>
    <t> B.Kukarkin </t>
  </si>
  <si>
    <t> 21.05.1930 01:29 </t>
  </si>
  <si>
    <t> 0.016 </t>
  </si>
  <si>
    <t> R.Dugan </t>
  </si>
  <si>
    <t> 22.05.1930 23:54 </t>
  </si>
  <si>
    <t> 0.022 </t>
  </si>
  <si>
    <t> 28.05.1930 03:50 </t>
  </si>
  <si>
    <t> AN 247.357 </t>
  </si>
  <si>
    <t> 18.03.1931 11:47 </t>
  </si>
  <si>
    <t> 0.041 </t>
  </si>
  <si>
    <t> 13.04.1931 04:49 </t>
  </si>
  <si>
    <t> 19.04.1934 23:58 </t>
  </si>
  <si>
    <t> 0.055 </t>
  </si>
  <si>
    <t> F.Lause </t>
  </si>
  <si>
    <t> 27.03.1935 05:08 </t>
  </si>
  <si>
    <t> 30.03.1935 02:38 </t>
  </si>
  <si>
    <t> 0.026 </t>
  </si>
  <si>
    <t> 07.03.1939 08:25 </t>
  </si>
  <si>
    <t>?</t>
  </si>
  <si>
    <t> F.B.Wood </t>
  </si>
  <si>
    <t> 12.03.1939 11:49 </t>
  </si>
  <si>
    <t> 13.03.1939 10:56 </t>
  </si>
  <si>
    <t> 15.03.1939 09:12 </t>
  </si>
  <si>
    <t> 16.03.1939 08:25 </t>
  </si>
  <si>
    <t> 0.018 </t>
  </si>
  <si>
    <t> 17.03.1939 07:27 </t>
  </si>
  <si>
    <t> 0.014 </t>
  </si>
  <si>
    <t> 24.03.1939 09:05 </t>
  </si>
  <si>
    <t> 0.013 </t>
  </si>
  <si>
    <t> 06.04.1939 05:36 </t>
  </si>
  <si>
    <t> 10.04.1939 09:50 </t>
  </si>
  <si>
    <t> 15.04.1939 05:34 </t>
  </si>
  <si>
    <t> AC 35.9 </t>
  </si>
  <si>
    <t> 23.06.1944 16:09 </t>
  </si>
  <si>
    <t> -0.006 </t>
  </si>
  <si>
    <t> W.Zessewitsch </t>
  </si>
  <si>
    <t> AJ 56.183 </t>
  </si>
  <si>
    <t> 16.04.1950 08:29 </t>
  </si>
  <si>
    <t> -0.000 </t>
  </si>
  <si>
    <t> Nason &amp; Moore </t>
  </si>
  <si>
    <t> AA 8.42 </t>
  </si>
  <si>
    <t> 18.03.1953 19:00 </t>
  </si>
  <si>
    <t> -0.0052 </t>
  </si>
  <si>
    <t> A.Szczepanowska </t>
  </si>
  <si>
    <t> 22.03.1953 00:12 </t>
  </si>
  <si>
    <t> -0.0014 </t>
  </si>
  <si>
    <t> 31.03.1955 01:19 </t>
  </si>
  <si>
    <t> -0.0037 </t>
  </si>
  <si>
    <t> 01.04.1955 00:41 </t>
  </si>
  <si>
    <t> 0.0059 </t>
  </si>
  <si>
    <t> 21.04.1955 21:57 </t>
  </si>
  <si>
    <t> 0.0057 </t>
  </si>
  <si>
    <t> 29.03.1956 18:17 </t>
  </si>
  <si>
    <t> -0.0012 </t>
  </si>
  <si>
    <t> 10.01.1957 01:33 </t>
  </si>
  <si>
    <t> 0.0009 </t>
  </si>
  <si>
    <t> MWIE 12.36 </t>
  </si>
  <si>
    <t> 03.04.1960 23:24 </t>
  </si>
  <si>
    <t> 0.0048 </t>
  </si>
  <si>
    <t> Purgathofer&amp;Widorn </t>
  </si>
  <si>
    <t> MSAI 41.343 </t>
  </si>
  <si>
    <t> 27.03.1965 00:50 </t>
  </si>
  <si>
    <t> 0.0053 </t>
  </si>
  <si>
    <t> Blanco &amp; Catalano </t>
  </si>
  <si>
    <t> 07.04.1967 00:09 </t>
  </si>
  <si>
    <t> 0.0005 </t>
  </si>
  <si>
    <t> 07.05.1967 20:26 </t>
  </si>
  <si>
    <t> -0.0013 </t>
  </si>
  <si>
    <t> AJ 74.1024 </t>
  </si>
  <si>
    <t> 28.03.1968 08:37 </t>
  </si>
  <si>
    <t> 0.0034 </t>
  </si>
  <si>
    <t> L.Binnendijk </t>
  </si>
  <si>
    <t> 31.03.1968 05:55 </t>
  </si>
  <si>
    <t> -0.0006 </t>
  </si>
  <si>
    <t> 02.04.1968 04:12 </t>
  </si>
  <si>
    <t> -0.0003 </t>
  </si>
  <si>
    <t> ORI 112 </t>
  </si>
  <si>
    <t> 10.03.1969 01:01 </t>
  </si>
  <si>
    <t> -0.023 </t>
  </si>
  <si>
    <t> R.Diethelm </t>
  </si>
  <si>
    <t> ORI 113 </t>
  </si>
  <si>
    <t> 07.04.1969 22:35 </t>
  </si>
  <si>
    <t> -0.044 </t>
  </si>
  <si>
    <t> 10.04.1969 20:15 </t>
  </si>
  <si>
    <t> -0.033 </t>
  </si>
  <si>
    <t> 03.05.1969 00:30 </t>
  </si>
  <si>
    <t> -0.028 </t>
  </si>
  <si>
    <t> ORI 118 </t>
  </si>
  <si>
    <t> 04.03.1970 22:39 </t>
  </si>
  <si>
    <t> 11.04.1970 20:22 </t>
  </si>
  <si>
    <t> -0.018 </t>
  </si>
  <si>
    <t> ORI 119 </t>
  </si>
  <si>
    <t> 04.05.1970 23:35 </t>
  </si>
  <si>
    <t> -0.019 </t>
  </si>
  <si>
    <t> 24.05.1970 21:46 </t>
  </si>
  <si>
    <t> -0.017 </t>
  </si>
  <si>
    <t> 02.06.1970 22:19 </t>
  </si>
  <si>
    <t> 0.009 </t>
  </si>
  <si>
    <t>IBVS 937 </t>
  </si>
  <si>
    <t> 14.03.1972 22:14 </t>
  </si>
  <si>
    <t> 0.000 </t>
  </si>
  <si>
    <t> Hufnagel &amp; Meier </t>
  </si>
  <si>
    <t>IBVS 1163 </t>
  </si>
  <si>
    <t> 07.02.1975 23:31 </t>
  </si>
  <si>
    <t> 0.001 </t>
  </si>
  <si>
    <t> J.Ebersberger </t>
  </si>
  <si>
    <t> BBS 23 </t>
  </si>
  <si>
    <t> 04.06.1975 22:35 </t>
  </si>
  <si>
    <t> -0.001 </t>
  </si>
  <si>
    <t>IBVS 1249 </t>
  </si>
  <si>
    <t> 24.04.1976 03:53 </t>
  </si>
  <si>
    <t> 0.0032 </t>
  </si>
  <si>
    <t> D.R.Skillman </t>
  </si>
  <si>
    <t> AOEB 4 </t>
  </si>
  <si>
    <t> 29.04.1976 07:14 </t>
  </si>
  <si>
    <t> 0.002 </t>
  </si>
  <si>
    <t> D.Sharpe </t>
  </si>
  <si>
    <t> 29.04.1977 07:30 </t>
  </si>
  <si>
    <t> -0.013 </t>
  </si>
  <si>
    <t> G.Samolyk </t>
  </si>
  <si>
    <t> 29.04.1977 07:53 </t>
  </si>
  <si>
    <t> 0.003 </t>
  </si>
  <si>
    <t> D.Ruokonen </t>
  </si>
  <si>
    <t> 10.03.1978 04:42 </t>
  </si>
  <si>
    <t> -0.029 </t>
  </si>
  <si>
    <t> 05.04.1980 06:12 </t>
  </si>
  <si>
    <t> -0.008 </t>
  </si>
  <si>
    <t>IBVS 2189 </t>
  </si>
  <si>
    <t> 14.04.1981 22:27 </t>
  </si>
  <si>
    <t> 0.0031 </t>
  </si>
  <si>
    <t> R.Gröbel </t>
  </si>
  <si>
    <t> BBS 60 </t>
  </si>
  <si>
    <t> 14.04.1982 22:58 </t>
  </si>
  <si>
    <t> 07.04.1983 21:57 </t>
  </si>
  <si>
    <t> 0.0000 </t>
  </si>
  <si>
    <t> P.Niarchos </t>
  </si>
  <si>
    <t> 10.04.1985 04:26 </t>
  </si>
  <si>
    <t> 0.006 </t>
  </si>
  <si>
    <t> S.Cook </t>
  </si>
  <si>
    <t> 19.04.1985 04:22 </t>
  </si>
  <si>
    <t> BBS 77 </t>
  </si>
  <si>
    <t> 24.04.1985 21:48 </t>
  </si>
  <si>
    <t> -0.051 </t>
  </si>
  <si>
    <t> A.Paschke </t>
  </si>
  <si>
    <t> 26.04.1985 05:55 </t>
  </si>
  <si>
    <t> P.Atwood </t>
  </si>
  <si>
    <t> 21.05.1985 07:13 </t>
  </si>
  <si>
    <t> 10.04.1986 05:02 </t>
  </si>
  <si>
    <t> 0.005 </t>
  </si>
  <si>
    <t> BBS 83 </t>
  </si>
  <si>
    <t> 07.04.1987 00:07 </t>
  </si>
  <si>
    <t> -0.012 </t>
  </si>
  <si>
    <t> 17.04.1987 22:04 </t>
  </si>
  <si>
    <t> -0.02 </t>
  </si>
  <si>
    <t>IBVS 3202 </t>
  </si>
  <si>
    <t> 26.04.1987 07:01 </t>
  </si>
  <si>
    <t> -0.0042 </t>
  </si>
  <si>
    <t> E.Michaels </t>
  </si>
  <si>
    <t> 30.04.1987 04:01 </t>
  </si>
  <si>
    <t> 25.05.1987 05:21 </t>
  </si>
  <si>
    <t> 0.007 </t>
  </si>
  <si>
    <t>BAVM 50 </t>
  </si>
  <si>
    <t> 09.04.1988 21:25 </t>
  </si>
  <si>
    <t> K.Seifert </t>
  </si>
  <si>
    <t>IBVS 3355 </t>
  </si>
  <si>
    <t> 10.04.1988 20:46 </t>
  </si>
  <si>
    <t> 0.0033 </t>
  </si>
  <si>
    <t> E.Wunder </t>
  </si>
  <si>
    <t> BBS 88 </t>
  </si>
  <si>
    <t> 18.04.1988 21:18 </t>
  </si>
  <si>
    <t> -0.0081 </t>
  </si>
  <si>
    <t> 18.04.1988 21:41 </t>
  </si>
  <si>
    <t> 0.008 </t>
  </si>
  <si>
    <t> 13.04.1989 03:28 </t>
  </si>
  <si>
    <t>BAVM 52 </t>
  </si>
  <si>
    <t> 06.05.1989 21:47 </t>
  </si>
  <si>
    <t>BAVM 59 </t>
  </si>
  <si>
    <t> 31.03.1990 22:45 </t>
  </si>
  <si>
    <t> -0.005 </t>
  </si>
  <si>
    <t> M.Dahm </t>
  </si>
  <si>
    <t> 22.04.1990 03:44 </t>
  </si>
  <si>
    <t> -0.004 </t>
  </si>
  <si>
    <t> 24.05.1990 22:13 </t>
  </si>
  <si>
    <t> -0.009 </t>
  </si>
  <si>
    <t> 11.04.1991 21:44 </t>
  </si>
  <si>
    <t> D.Girrbach </t>
  </si>
  <si>
    <t> 12.04.1991 20:28 </t>
  </si>
  <si>
    <t> -0.014 </t>
  </si>
  <si>
    <t> G.Maintz </t>
  </si>
  <si>
    <t> BBS 98 </t>
  </si>
  <si>
    <t> 08.05.1991 21:18 </t>
  </si>
  <si>
    <t> -0.007 </t>
  </si>
  <si>
    <t> E.Blättler </t>
  </si>
  <si>
    <t> BBS 101 </t>
  </si>
  <si>
    <t> 20.04.1992 21:30 </t>
  </si>
  <si>
    <t> 0.0062 </t>
  </si>
  <si>
    <t>B</t>
  </si>
  <si>
    <t>BAVM 62 </t>
  </si>
  <si>
    <t> 13.03.1993 00:42 </t>
  </si>
  <si>
    <t> -0.0057 </t>
  </si>
  <si>
    <t> F.Agerer </t>
  </si>
  <si>
    <t> 13.03.1993 00:44 </t>
  </si>
  <si>
    <t> -0.0046 </t>
  </si>
  <si>
    <t>B;V</t>
  </si>
  <si>
    <t> BBS 108 </t>
  </si>
  <si>
    <t> 08.03.1994 21:17 </t>
  </si>
  <si>
    <t> M.Martignoni </t>
  </si>
  <si>
    <t> 17.03.1994 20:44 </t>
  </si>
  <si>
    <t>BAVM 68 </t>
  </si>
  <si>
    <t> 28.04.1994 23:27 </t>
  </si>
  <si>
    <t> 0.0026 </t>
  </si>
  <si>
    <t>G</t>
  </si>
  <si>
    <t> 28.04.1994 23:28 </t>
  </si>
  <si>
    <t> BBS 110 </t>
  </si>
  <si>
    <t> 27.02.1995 22:04 </t>
  </si>
  <si>
    <t> 28.02.1995 21:17 </t>
  </si>
  <si>
    <t> 0.011 </t>
  </si>
  <si>
    <t> BBS 113 </t>
  </si>
  <si>
    <t> 03.04.1995 22:22 </t>
  </si>
  <si>
    <t>BAVM 93 </t>
  </si>
  <si>
    <t> 27.05.1995 22:07 </t>
  </si>
  <si>
    <t> W.Quester </t>
  </si>
  <si>
    <t> 21.03.1996 02:42 </t>
  </si>
  <si>
    <t> 0.004 </t>
  </si>
  <si>
    <t>BAVM 101 </t>
  </si>
  <si>
    <t> 02.05.1997 20:54 </t>
  </si>
  <si>
    <t> BBS 115 </t>
  </si>
  <si>
    <t> 23.05.1997 02:42 </t>
  </si>
  <si>
    <t> -0.0022 </t>
  </si>
  <si>
    <t> B.Krobusek </t>
  </si>
  <si>
    <t> 28.05.1997 21:38 </t>
  </si>
  <si>
    <t>IBVS 4621 </t>
  </si>
  <si>
    <t> 27.05.1998 07:36 </t>
  </si>
  <si>
    <t> -0.0007 </t>
  </si>
  <si>
    <t> R.H.Nelson </t>
  </si>
  <si>
    <t>IBVS 4840 </t>
  </si>
  <si>
    <t> 09.05.1999 08:37 </t>
  </si>
  <si>
    <t> 0.0106 </t>
  </si>
  <si>
    <t>IBVS 5040 </t>
  </si>
  <si>
    <t> 30.01.2000 09:53 </t>
  </si>
  <si>
    <t> 0.0055 </t>
  </si>
  <si>
    <t>IBVS 5502 </t>
  </si>
  <si>
    <t> 18.04.2003 04:48 </t>
  </si>
  <si>
    <t> S.Dvorak </t>
  </si>
  <si>
    <t>BAVM 172 </t>
  </si>
  <si>
    <t> 15.04.2004 22:45 </t>
  </si>
  <si>
    <t> -0.0000 </t>
  </si>
  <si>
    <t>-I</t>
  </si>
  <si>
    <t> v.Poschinger </t>
  </si>
  <si>
    <t>IBVS 5677 </t>
  </si>
  <si>
    <t> 24.08.2004 08:21 </t>
  </si>
  <si>
    <t> -0.059 </t>
  </si>
  <si>
    <t>IBVS 5668 </t>
  </si>
  <si>
    <t> 09.02.2005 02:33 </t>
  </si>
  <si>
    <t> 0.0043 </t>
  </si>
  <si>
    <t> T.Pribulla et al. </t>
  </si>
  <si>
    <t> 10.02.2005 01:33 </t>
  </si>
  <si>
    <t> -0.0016 </t>
  </si>
  <si>
    <t>IBVS 5843 </t>
  </si>
  <si>
    <t> 03.03.2005 06:30 </t>
  </si>
  <si>
    <t> -0.0028 </t>
  </si>
  <si>
    <t> W.Ogloza et al. </t>
  </si>
  <si>
    <t>IBVS 5777 </t>
  </si>
  <si>
    <t> 20.03.2005 22:47 </t>
  </si>
  <si>
    <t> 0.0029 </t>
  </si>
  <si>
    <t> S.Parimucha et al. </t>
  </si>
  <si>
    <t> 21.03.2005 21:48 </t>
  </si>
  <si>
    <t> -0.0018 </t>
  </si>
  <si>
    <t> 30.03.2005 06:15 </t>
  </si>
  <si>
    <t> -0.0041 </t>
  </si>
  <si>
    <t> 01.04.2005 04:37 </t>
  </si>
  <si>
    <t> -0.0005 </t>
  </si>
  <si>
    <t> 02.04.2005 03:48 </t>
  </si>
  <si>
    <t> 0.0015 </t>
  </si>
  <si>
    <t> 03.04.2005 02:50 </t>
  </si>
  <si>
    <t> -0.0026 </t>
  </si>
  <si>
    <t> 11.05.2005 00:52 </t>
  </si>
  <si>
    <t> -0.0011 </t>
  </si>
  <si>
    <t>IBVS 5690 </t>
  </si>
  <si>
    <t> 16.05.2005 04:16 </t>
  </si>
  <si>
    <t> T.Krajci </t>
  </si>
  <si>
    <t>IBVS 5898 </t>
  </si>
  <si>
    <t> 14.01.2008 03:27 </t>
  </si>
  <si>
    <t> -0.0080 </t>
  </si>
  <si>
    <t>o</t>
  </si>
  <si>
    <t>BAVM 201 </t>
  </si>
  <si>
    <t> 29.03.2008 23:26 </t>
  </si>
  <si>
    <t> -0.0082 </t>
  </si>
  <si>
    <t> P.Frank </t>
  </si>
  <si>
    <t>JAAVSO 36(2);186 </t>
  </si>
  <si>
    <t> 06.05.2008 05:59 </t>
  </si>
  <si>
    <t> -0.0085 </t>
  </si>
  <si>
    <t> J.Bialozynski </t>
  </si>
  <si>
    <t> 06.05.2008 21:13 </t>
  </si>
  <si>
    <t> -0.0165 </t>
  </si>
  <si>
    <t>V</t>
  </si>
  <si>
    <t> M.Wischnewski </t>
  </si>
  <si>
    <t>JAAVSO 37(1);44 </t>
  </si>
  <si>
    <t> 02.06.2008 21:15 </t>
  </si>
  <si>
    <t> -0.0069 </t>
  </si>
  <si>
    <t>ns</t>
  </si>
  <si>
    <t> F.Salvaggio </t>
  </si>
  <si>
    <t>IBVS 5917 </t>
  </si>
  <si>
    <t> G.Marino et al. </t>
  </si>
  <si>
    <t>IBVS 5894 </t>
  </si>
  <si>
    <t> 12.02.2009 08:51 </t>
  </si>
  <si>
    <t> -0.0133 </t>
  </si>
  <si>
    <t> JAAVSO 38;85 </t>
  </si>
  <si>
    <t> 24.03.2009 05:26 </t>
  </si>
  <si>
    <t> 0.0003 </t>
  </si>
  <si>
    <t> K.Menzies </t>
  </si>
  <si>
    <t> 13.04.2009 03:36 </t>
  </si>
  <si>
    <t> 0.0016 </t>
  </si>
  <si>
    <t>IBVS 5980 </t>
  </si>
  <si>
    <t> 14.02.2011 23:53 </t>
  </si>
  <si>
    <t> -0.0086 </t>
  </si>
  <si>
    <t>R</t>
  </si>
  <si>
    <t>IBVS 5992 </t>
  </si>
  <si>
    <t> 15.02.2011 07:49 </t>
  </si>
  <si>
    <t>BAVM 220 </t>
  </si>
  <si>
    <t> 20.04.2011 21:42 </t>
  </si>
  <si>
    <t> -0.0073 </t>
  </si>
  <si>
    <t>IBVS 6029 </t>
  </si>
  <si>
    <t> 22.02.2012 10:03 </t>
  </si>
  <si>
    <t> 22.04.2012 03:46 </t>
  </si>
  <si>
    <t> -0.0296 </t>
  </si>
  <si>
    <t> 03.03.2005 06:29 </t>
  </si>
  <si>
    <t> -0.0030 </t>
  </si>
  <si>
    <t> 28.04.2005 04:27 </t>
  </si>
  <si>
    <t> 01.04.2006 04:57 </t>
  </si>
  <si>
    <t> -0.0118 </t>
  </si>
  <si>
    <t> V.Petriew </t>
  </si>
  <si>
    <t> 09.02.2007 19:07 </t>
  </si>
  <si>
    <t> 0.0010 </t>
  </si>
  <si>
    <t>Ic</t>
  </si>
  <si>
    <t> K.Nakajima </t>
  </si>
  <si>
    <t> 30.03.2007 07:18 </t>
  </si>
  <si>
    <t> -0.0121 </t>
  </si>
  <si>
    <t> 17.01.2011 01:50 </t>
  </si>
  <si>
    <t> -0.0077 </t>
  </si>
  <si>
    <t> U.Schmidt </t>
  </si>
  <si>
    <t> 22.04.2011 19:51 </t>
  </si>
  <si>
    <t> -0.0122 </t>
  </si>
  <si>
    <t> 15.03.2012 22:08 </t>
  </si>
  <si>
    <t> 0.0095 </t>
  </si>
  <si>
    <t> 31.03.1939 03:14 </t>
  </si>
  <si>
    <t> 0.021 </t>
  </si>
  <si>
    <t> 21.04.1939 07:56 </t>
  </si>
  <si>
    <t> BAN 14.134 </t>
  </si>
  <si>
    <t> 14.03.1952 22:04 </t>
  </si>
  <si>
    <t> 0.0039 </t>
  </si>
  <si>
    <t> K.K.Kwee </t>
  </si>
  <si>
    <t> 17.04.1952 23:29 </t>
  </si>
  <si>
    <t> 19.04.1953 22:18 </t>
  </si>
  <si>
    <t> 03.02.1954 02:54 </t>
  </si>
  <si>
    <t> -0.0010 </t>
  </si>
  <si>
    <t> 28.03.1956 19:08 </t>
  </si>
  <si>
    <t> -0.0017 </t>
  </si>
  <si>
    <t> 16.04.1967 00:05 </t>
  </si>
  <si>
    <t> 01.06.1967 21:56 </t>
  </si>
  <si>
    <t> -0.0024 </t>
  </si>
  <si>
    <t> 29.03.1968 07:39 </t>
  </si>
  <si>
    <t> -0.0008 </t>
  </si>
  <si>
    <t> 08.04.1983 21:14 </t>
  </si>
  <si>
    <t> 0.0065 </t>
  </si>
  <si>
    <t> 10.02.1984 16:58 </t>
  </si>
  <si>
    <t> J.Kaluzny </t>
  </si>
  <si>
    <t> 01.03.1987 09:10 </t>
  </si>
  <si>
    <t> -0.0038 </t>
  </si>
  <si>
    <t> 05.03.1987 05:42 </t>
  </si>
  <si>
    <t> 06.03.1987 05:03 </t>
  </si>
  <si>
    <t> 0.0047 </t>
  </si>
  <si>
    <t> 21.03.1987 07:19 </t>
  </si>
  <si>
    <t> 21.03.1987 22:43 </t>
  </si>
  <si>
    <t> J.Ells </t>
  </si>
  <si>
    <t> 08.03.1989 03:32 </t>
  </si>
  <si>
    <t> S.Bell et al. </t>
  </si>
  <si>
    <t> 11.03.1989 01:03 </t>
  </si>
  <si>
    <t> 13.04.1999 08:51 </t>
  </si>
  <si>
    <t> 0.0476 </t>
  </si>
  <si>
    <t>BAVM 128 </t>
  </si>
  <si>
    <t> 02.05.1999 22:20 </t>
  </si>
  <si>
    <t> 0.0086 </t>
  </si>
  <si>
    <t> 02.05.1999 22:22 </t>
  </si>
  <si>
    <t> 0.0097 </t>
  </si>
  <si>
    <t> 23.05.2003 13:12 </t>
  </si>
  <si>
    <t> Nakajima </t>
  </si>
  <si>
    <t> 05.01.2005 17:14 </t>
  </si>
  <si>
    <t> 02.03.2005 15:09 </t>
  </si>
  <si>
    <t> 0.0006 </t>
  </si>
  <si>
    <t> 20.03.2006 15:34 </t>
  </si>
  <si>
    <t> -0.0020 </t>
  </si>
  <si>
    <t> K.Nagai et al. </t>
  </si>
  <si>
    <t> 27.04.1927 22:12 </t>
  </si>
  <si>
    <t> 03.05.1927 01:12 </t>
  </si>
  <si>
    <t> 0.039 </t>
  </si>
  <si>
    <t> 04.05.1927 23:48 </t>
  </si>
  <si>
    <t> 0.053 </t>
  </si>
  <si>
    <t> 27.04.1935 23:32 </t>
  </si>
  <si>
    <t> -0.022 </t>
  </si>
  <si>
    <t> V.Bodokia </t>
  </si>
  <si>
    <t> 13.05.1930 01:07 </t>
  </si>
  <si>
    <t> 0.034 </t>
  </si>
  <si>
    <t> 22.05.1930 00:46 </t>
  </si>
  <si>
    <t> 18.03.1931 04:29 </t>
  </si>
  <si>
    <t> 0.059 </t>
  </si>
  <si>
    <t> 16.04.1931 02:29 </t>
  </si>
  <si>
    <t> 0.057 </t>
  </si>
  <si>
    <t> 21.04.1931 05:28 </t>
  </si>
  <si>
    <t> 26.04.1936 17:24 </t>
  </si>
  <si>
    <t> 28.04.1936 00:31 </t>
  </si>
  <si>
    <t> 0.029 </t>
  </si>
  <si>
    <t> 08.05.1936 22:48 </t>
  </si>
  <si>
    <t> 0.032 </t>
  </si>
  <si>
    <t> 10.05.1936 20:57 </t>
  </si>
  <si>
    <t> 24.05.1936 23:49 </t>
  </si>
  <si>
    <t> 26.11.1936 02:06 </t>
  </si>
  <si>
    <t> 23.12.1936 01:58 </t>
  </si>
  <si>
    <t> 0.023 </t>
  </si>
  <si>
    <t> 03.03.1937 18:10 </t>
  </si>
  <si>
    <t> 12.03.1937 18:36 </t>
  </si>
  <si>
    <t> 19.03.1937 20:26 </t>
  </si>
  <si>
    <t> 0.035 </t>
  </si>
  <si>
    <t> 03.05.1937 19:36 </t>
  </si>
  <si>
    <t> 17.05.1937 23:02 </t>
  </si>
  <si>
    <t> 0.020 </t>
  </si>
  <si>
    <t> 30.05.1937 20:05 </t>
  </si>
  <si>
    <t> 0.044 </t>
  </si>
  <si>
    <t> 21.02.1982 22:16 </t>
  </si>
  <si>
    <t> 0.025 </t>
  </si>
  <si>
    <t> H.Zimmermann </t>
  </si>
  <si>
    <t> 16.04.1982 20:52 </t>
  </si>
  <si>
    <t> -0.016 </t>
  </si>
  <si>
    <t> W.Grimm </t>
  </si>
  <si>
    <t> 16.04.1982 21:23 </t>
  </si>
  <si>
    <t> 18.04.1982 20:22 </t>
  </si>
  <si>
    <t> W.Braune </t>
  </si>
  <si>
    <t> 17.02.1985 03:07 </t>
  </si>
  <si>
    <t> J.Isles </t>
  </si>
  <si>
    <t> 02.05.1999 21:46 </t>
  </si>
  <si>
    <t> R.Meyer </t>
  </si>
  <si>
    <t> 04.03.2000 03:28 </t>
  </si>
  <si>
    <t> C.Stephan </t>
  </si>
  <si>
    <t> 06.04.2000 21:12 </t>
  </si>
  <si>
    <t> 24.03.2001 02:08 </t>
  </si>
  <si>
    <t> 20.05.2001 22:12 </t>
  </si>
  <si>
    <t> 10.03.2002 23:02 </t>
  </si>
  <si>
    <t> 22.03.2003 20:54 </t>
  </si>
  <si>
    <t> 0.012 </t>
  </si>
  <si>
    <t> 31.01.2004 17:49 </t>
  </si>
  <si>
    <t> -0.015 </t>
  </si>
  <si>
    <t> Kanai </t>
  </si>
  <si>
    <t> 05.02.2005 13:42 </t>
  </si>
  <si>
    <t> 03.04.2005 03:07 </t>
  </si>
  <si>
    <t> D.Williams </t>
  </si>
  <si>
    <t> 19.04.2005 04:26 </t>
  </si>
  <si>
    <t> -0.002 </t>
  </si>
  <si>
    <t> A.Beaton </t>
  </si>
  <si>
    <t> 07.05.2005 04:19 </t>
  </si>
  <si>
    <t> 11.03.2013 02:48 </t>
  </si>
  <si>
    <t>O-C Gateway</t>
  </si>
  <si>
    <t>http://var.astro.cz/ocgate/ocgate.php?star=AG+Vir&amp;submit=Submit&amp;lang=en</t>
  </si>
  <si>
    <t>,,D,Lich,CPRI</t>
  </si>
  <si>
    <t>21.5,</t>
  </si>
  <si>
    <t>,,D,Lich,KVBB</t>
  </si>
  <si>
    <t>6.35,</t>
  </si>
  <si>
    <t>Kukarkin</t>
  </si>
  <si>
    <t>,,D,Lich,NNVS</t>
  </si>
  <si>
    <t>1.12,</t>
  </si>
  <si>
    <t>,,D,Lich,AN</t>
  </si>
  <si>
    <t>247.357,</t>
  </si>
  <si>
    <t>Lause</t>
  </si>
  <si>
    <t>F</t>
  </si>
  <si>
    <t>264.107,</t>
  </si>
  <si>
    <t>Bodokia</t>
  </si>
  <si>
    <t>,,D,Lich,AAOB</t>
  </si>
  <si>
    <t>1.25,</t>
  </si>
  <si>
    <t>Wood</t>
  </si>
  <si>
    <t>pe</t>
  </si>
  <si>
    <t>Zessewitsch</t>
  </si>
  <si>
    <t>P</t>
  </si>
  <si>
    <t>,,D,Lich,AC</t>
  </si>
  <si>
    <t>35.9,</t>
  </si>
  <si>
    <t>,,D,Lich,AJ</t>
  </si>
  <si>
    <t>56.183,</t>
  </si>
  <si>
    <t>Kwee</t>
  </si>
  <si>
    <t>K</t>
  </si>
  <si>
    <t>,,D,Lich,BAN</t>
  </si>
  <si>
    <t>14.134,</t>
  </si>
  <si>
    <t>Szczepanowska</t>
  </si>
  <si>
    <t>A</t>
  </si>
  <si>
    <t>,,D,Lich,AA</t>
  </si>
  <si>
    <t>8.42,</t>
  </si>
  <si>
    <t>I,3202,I,3202,MWIE</t>
  </si>
  <si>
    <t>12.36,</t>
  </si>
  <si>
    <t>I,3202,I,3202,MSAI</t>
  </si>
  <si>
    <t>41.343,</t>
  </si>
  <si>
    <t>Binnendijk</t>
  </si>
  <si>
    <t>L</t>
  </si>
  <si>
    <t>I,3202,I,3202,,</t>
  </si>
  <si>
    <t>Diethelm</t>
  </si>
  <si>
    <t>Roger</t>
  </si>
  <si>
    <t>B,..17,B,..17,Ori</t>
  </si>
  <si>
    <t>112,</t>
  </si>
  <si>
    <t>B,..18,B,..18,Ori</t>
  </si>
  <si>
    <t>113,</t>
  </si>
  <si>
    <t>B,..23,B,..23,Ori</t>
  </si>
  <si>
    <t>118,</t>
  </si>
  <si>
    <t>B,..24,B,..24,Ori</t>
  </si>
  <si>
    <t>119,</t>
  </si>
  <si>
    <t>Hufnagel</t>
  </si>
  <si>
    <t>I,0937,I,3202,,</t>
  </si>
  <si>
    <t>Edersberger</t>
  </si>
  <si>
    <t>J</t>
  </si>
  <si>
    <t>I,1163,I,3202,,</t>
  </si>
  <si>
    <t>B,0023,B,0023,,</t>
  </si>
  <si>
    <t>Skillman</t>
  </si>
  <si>
    <t>David</t>
  </si>
  <si>
    <t>I,1249,I,3202,,</t>
  </si>
  <si>
    <t>Groebel</t>
  </si>
  <si>
    <t>I,2189,,,,</t>
  </si>
  <si>
    <t>Zimmermann</t>
  </si>
  <si>
    <t>H</t>
  </si>
  <si>
    <t>D,0034,D,Lich,,</t>
  </si>
  <si>
    <t>B,0060,B,0060,,</t>
  </si>
  <si>
    <t>Grimm</t>
  </si>
  <si>
    <t>W</t>
  </si>
  <si>
    <t>Braune</t>
  </si>
  <si>
    <t>Niarchos</t>
  </si>
  <si>
    <t>,,0,GCVS,AAPS</t>
  </si>
  <si>
    <t>61.315,</t>
  </si>
  <si>
    <t>,,D,Lich,AAPS</t>
  </si>
  <si>
    <t>Michaels</t>
  </si>
  <si>
    <t>E</t>
  </si>
  <si>
    <t>Kaluzny</t>
  </si>
  <si>
    <t>36.123,</t>
  </si>
  <si>
    <t>Isles</t>
  </si>
  <si>
    <t>R,0012,R,0012,,</t>
  </si>
  <si>
    <t>Busch</t>
  </si>
  <si>
    <t>M,1101,,,,</t>
  </si>
  <si>
    <t>Ells</t>
  </si>
  <si>
    <t>R,0013,R,0013,VSSC</t>
  </si>
  <si>
    <t>70.18,</t>
  </si>
  <si>
    <t>Paschke</t>
  </si>
  <si>
    <t>Anton</t>
  </si>
  <si>
    <t>B,0083,B,0083,,</t>
  </si>
  <si>
    <t>Seifert</t>
  </si>
  <si>
    <t>D,0050,D,0050,,</t>
  </si>
  <si>
    <t>Wunder</t>
  </si>
  <si>
    <t>I,3355,I,3355,,</t>
  </si>
  <si>
    <t>B,0088,B,0088,,</t>
  </si>
  <si>
    <t>Bell</t>
  </si>
  <si>
    <t>S</t>
  </si>
  <si>
    <t>,,D,Lich,MN</t>
  </si>
  <si>
    <t>247.640,</t>
  </si>
  <si>
    <t>D,0052,D,0052,,</t>
  </si>
  <si>
    <t>Dahm</t>
  </si>
  <si>
    <t>Michael</t>
  </si>
  <si>
    <t>D,0059,D,0059,,</t>
  </si>
  <si>
    <t>Girrbach</t>
  </si>
  <si>
    <t>D</t>
  </si>
  <si>
    <t>Maintz</t>
  </si>
  <si>
    <t>Gisela</t>
  </si>
  <si>
    <t>Blaettler</t>
  </si>
  <si>
    <t>Ernst</t>
  </si>
  <si>
    <t>B,0098,B,0098,,</t>
  </si>
  <si>
    <t>B,0101,B,0101,,</t>
  </si>
  <si>
    <t>Agerer</t>
  </si>
  <si>
    <t>Franz</t>
  </si>
  <si>
    <t>D,0062,D,0062,,</t>
  </si>
  <si>
    <t>Martignoni</t>
  </si>
  <si>
    <t>Max</t>
  </si>
  <si>
    <t>B,0108,B,0108,,</t>
  </si>
  <si>
    <t>D,0068,D,0068,,</t>
  </si>
  <si>
    <t>B,0110,B,0110,,</t>
  </si>
  <si>
    <t>B,0113,B,0113,,</t>
  </si>
  <si>
    <t>Quester</t>
  </si>
  <si>
    <t>v</t>
  </si>
  <si>
    <t>Wolfgang</t>
  </si>
  <si>
    <t>D,0093,D,0093,,</t>
  </si>
  <si>
    <t>D,0101,D,Lich,,</t>
  </si>
  <si>
    <t>Krobusek</t>
  </si>
  <si>
    <t>ccd</t>
  </si>
  <si>
    <t>Bruce</t>
  </si>
  <si>
    <t>B,0115,B,0115,,</t>
  </si>
  <si>
    <t>Robert</t>
  </si>
  <si>
    <t>I,4621,I,4621,,</t>
  </si>
  <si>
    <t>Meyer</t>
  </si>
  <si>
    <t>Ralf</t>
  </si>
  <si>
    <t>D,0112,D,0112,,</t>
  </si>
  <si>
    <t>BV</t>
  </si>
  <si>
    <t>D,0128,I,4912,,EMI</t>
  </si>
  <si>
    <t>9781A</t>
  </si>
  <si>
    <t>I,4840,I,4840,,</t>
  </si>
  <si>
    <t>I,5040,I,5040,,</t>
  </si>
  <si>
    <t>Stephan</t>
  </si>
  <si>
    <t>Chris</t>
  </si>
  <si>
    <t>A,0012,,,,</t>
  </si>
  <si>
    <t>D,0131,D,0131,,</t>
  </si>
  <si>
    <t>D,0143,D,0143,,</t>
  </si>
  <si>
    <t>D,0154,,,,</t>
  </si>
  <si>
    <t>Bakis</t>
  </si>
  <si>
    <t>UBV</t>
  </si>
  <si>
    <t>Volkan</t>
  </si>
  <si>
    <t>I,5464,,,,</t>
  </si>
  <si>
    <t>D,0157,,,,</t>
  </si>
  <si>
    <t>Dvorak</t>
  </si>
  <si>
    <t>I,5502,,,,</t>
  </si>
  <si>
    <t>Nakajima</t>
  </si>
  <si>
    <t>Kazuhir</t>
  </si>
  <si>
    <t>W,1000,J,0043,,</t>
  </si>
  <si>
    <t>Kanai</t>
  </si>
  <si>
    <t>Kiyotaka</t>
  </si>
  <si>
    <t>W,1233,J,0043,,</t>
  </si>
  <si>
    <t>Poschinger</t>
  </si>
  <si>
    <t>D,0172,I,5643,,</t>
  </si>
  <si>
    <t>Kazuhi</t>
  </si>
  <si>
    <t>J,0044,,,,20SC+CV-04</t>
  </si>
  <si>
    <t>J,0044,,,,12B</t>
  </si>
  <si>
    <t>Pribulla</t>
  </si>
  <si>
    <t>Theodor</t>
  </si>
  <si>
    <t>I,5668,,,,G2</t>
  </si>
  <si>
    <t>Rc</t>
  </si>
  <si>
    <t>J,0044,,,,25SC+CV-04</t>
  </si>
  <si>
    <t>Bialozynski</t>
  </si>
  <si>
    <t>Ogloza</t>
  </si>
  <si>
    <t>Waldemar</t>
  </si>
  <si>
    <t>I,5843,,,,Pi</t>
  </si>
  <si>
    <t>of</t>
  </si>
  <si>
    <t>Sky</t>
  </si>
  <si>
    <t>N</t>
  </si>
  <si>
    <t>Theo</t>
  </si>
  <si>
    <t>I,5777,,,,60cmNewton</t>
  </si>
  <si>
    <t>Williams</t>
  </si>
  <si>
    <t>Beaton</t>
  </si>
  <si>
    <t>Cook</t>
  </si>
  <si>
    <t>Krajci</t>
  </si>
  <si>
    <t>Tom</t>
  </si>
  <si>
    <t>I,5690,,,,</t>
  </si>
  <si>
    <t>J,0045,,,,20SC+CV-04</t>
  </si>
  <si>
    <t>Petriew</t>
  </si>
  <si>
    <t>J,0046,,,,20SC+CV-04</t>
  </si>
  <si>
    <t>Dubovsky</t>
  </si>
  <si>
    <t>Pavol</t>
  </si>
  <si>
    <t>I,5898,,,,70/400mm</t>
  </si>
  <si>
    <t>Frank</t>
  </si>
  <si>
    <t>Peter</t>
  </si>
  <si>
    <t>D,0201,I,5874,,Sigma</t>
  </si>
  <si>
    <t>A,0086,,,,</t>
  </si>
  <si>
    <t>Wischnewski</t>
  </si>
  <si>
    <t>M</t>
  </si>
  <si>
    <t>D,0201,I,5874,,DSI</t>
  </si>
  <si>
    <t>Pro2</t>
  </si>
  <si>
    <t>Salvaggio</t>
  </si>
  <si>
    <t>I,5917,,,,SC23/ST7</t>
  </si>
  <si>
    <t>I,5894,,,,</t>
  </si>
  <si>
    <t>Menzies</t>
  </si>
  <si>
    <t>A,0109,,,,</t>
  </si>
  <si>
    <t>Schmidt</t>
  </si>
  <si>
    <t>U</t>
  </si>
  <si>
    <t>D,0215,I,5984,,ST-7</t>
  </si>
  <si>
    <t>Parimucha</t>
  </si>
  <si>
    <t>Stefan</t>
  </si>
  <si>
    <t>I,5980,,,,lens+StarLig</t>
  </si>
  <si>
    <t>I,5992,,,,</t>
  </si>
  <si>
    <t>D,0220,I,6010,,EOS</t>
  </si>
  <si>
    <t>450D</t>
  </si>
  <si>
    <t>D,0225,I,6026,,Sigma</t>
  </si>
  <si>
    <t>I,6029,,,,Astrokolchoz</t>
  </si>
  <si>
    <t>D,0228,I,6048,,EOS</t>
  </si>
  <si>
    <t>J,0056,,,,</t>
  </si>
  <si>
    <t>Hipparcos</t>
  </si>
  <si>
    <t>0,Hipp,0,Hipp,,</t>
  </si>
  <si>
    <t>E,0162,,,,50mm+ST7</t>
  </si>
  <si>
    <t>JAVSO 49, 256</t>
  </si>
  <si>
    <t>JAAVSO, 50, 255</t>
  </si>
  <si>
    <t>BAAVSSC188</t>
  </si>
  <si>
    <t>BAAVSSC187</t>
  </si>
  <si>
    <t>JAAVSO, 51, 250</t>
  </si>
  <si>
    <t>Nelson pers com</t>
  </si>
  <si>
    <t>BAV Journal 94</t>
  </si>
  <si>
    <t xml:space="preserve">Mag </t>
  </si>
  <si>
    <t>Next ToM-P</t>
  </si>
  <si>
    <t>Next ToM-S</t>
  </si>
  <si>
    <t>8.35 (0.58)</t>
  </si>
  <si>
    <t>EW/KE</t>
  </si>
  <si>
    <t>VSX</t>
  </si>
  <si>
    <t>WASP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</si>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</sst>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\$#,##0_);&quot;($&quot;#,##0\)"/>
    <numFmt numFmtId="165" formatCode="m/d/yyyy\ h:mm"/>
    <numFmt numFmtId="166" formatCode="0.000"/>
    <numFmt numFmtId="167" formatCode="mm/dd/yy\ hh:mm\ AM/PM"/>
    <numFmt numFmtId="168" formatCode="h:mm"/>
    <numFmt numFmtId="169" formatCode="d/mm/yyyy;@"/>
    <numFmt numFmtId="170" formatCode="0.00000"/>
    <numFmt numFmtId="171" formatCode="0.0000"/>
    <numFmt numFmtId="172" formatCode="0.0000000"/>
  </numFmts>
  <fonts count="21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color indexed="4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106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>
      <alignment vertical="top"/>
    </xf>
    <xf numFmtId="0" fontId="8" fillId="0" borderId="0" xfId="0" applyFont="1">
      <alignment vertical="top"/>
    </xf>
    <xf numFmtId="0" fontId="0" fillId="0" borderId="4" xfId="0" applyBorder="1" applyAlignment="1">
      <alignment horizontal="center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10" fillId="0" borderId="0" xfId="0" applyFont="1">
      <alignment vertical="top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165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5" xfId="0" applyBorder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6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>
      <alignment vertical="top"/>
    </xf>
    <xf numFmtId="0" fontId="13" fillId="0" borderId="0" xfId="8" applyFont="1" applyAlignment="1">
      <alignment horizontal="left" vertical="center" wrapText="1"/>
    </xf>
    <xf numFmtId="0" fontId="13" fillId="0" borderId="0" xfId="8" applyFont="1" applyAlignment="1">
      <alignment horizontal="center" vertical="center" wrapText="1"/>
    </xf>
    <xf numFmtId="0" fontId="6" fillId="0" borderId="0" xfId="0" applyFont="1">
      <alignment vertical="top"/>
    </xf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/>
    </xf>
    <xf numFmtId="0" fontId="11" fillId="0" borderId="0" xfId="6" applyFont="1" applyAlignment="1">
      <alignment wrapText="1"/>
    </xf>
    <xf numFmtId="0" fontId="11" fillId="0" borderId="0" xfId="6" applyFont="1" applyAlignment="1">
      <alignment horizontal="center" wrapText="1"/>
    </xf>
    <xf numFmtId="0" fontId="11" fillId="0" borderId="0" xfId="6" applyFont="1" applyAlignment="1">
      <alignment horizontal="left" wrapText="1"/>
    </xf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4" fillId="0" borderId="0" xfId="8" applyFont="1" applyAlignment="1">
      <alignment horizontal="left"/>
    </xf>
    <xf numFmtId="0" fontId="14" fillId="0" borderId="0" xfId="8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167" fontId="9" fillId="0" borderId="0" xfId="0" applyNumberFormat="1" applyFont="1">
      <alignment vertical="top"/>
    </xf>
    <xf numFmtId="0" fontId="14" fillId="0" borderId="0" xfId="0" applyFont="1">
      <alignment vertical="top"/>
    </xf>
    <xf numFmtId="168" fontId="0" fillId="0" borderId="0" xfId="0" applyNumberFormat="1" applyAlignment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15" fillId="0" borderId="0" xfId="0" applyFont="1" applyAlignment="1"/>
    <xf numFmtId="0" fontId="16" fillId="0" borderId="1" xfId="5" applyNumberFormat="1" applyFill="1" applyBorder="1" applyAlignment="1" applyProtection="1">
      <alignment horizontal="left"/>
    </xf>
    <xf numFmtId="0" fontId="1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 wrapText="1" indent="1"/>
    </xf>
    <xf numFmtId="0" fontId="11" fillId="2" borderId="1" xfId="0" applyFont="1" applyFill="1" applyBorder="1" applyAlignment="1">
      <alignment horizontal="right" vertical="top" wrapText="1"/>
    </xf>
    <xf numFmtId="0" fontId="16" fillId="2" borderId="1" xfId="5" applyNumberFormat="1" applyFill="1" applyBorder="1" applyAlignment="1" applyProtection="1">
      <alignment horizontal="left" vertical="top" wrapText="1"/>
    </xf>
    <xf numFmtId="0" fontId="16" fillId="0" borderId="0" xfId="5" applyNumberFormat="1" applyFill="1" applyBorder="1" applyAlignment="1" applyProtection="1"/>
    <xf numFmtId="169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 vertical="center" wrapText="1"/>
    </xf>
    <xf numFmtId="170" fontId="18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/>
    </xf>
    <xf numFmtId="171" fontId="18" fillId="0" borderId="0" xfId="0" applyNumberFormat="1" applyFont="1" applyAlignment="1">
      <alignment horizontal="left" vertical="center"/>
    </xf>
    <xf numFmtId="0" fontId="0" fillId="0" borderId="6" xfId="0" applyBorder="1">
      <alignment vertical="top"/>
    </xf>
    <xf numFmtId="0" fontId="5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165" fontId="19" fillId="0" borderId="9" xfId="0" applyNumberFormat="1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0" fillId="3" borderId="7" xfId="0" applyFill="1" applyBorder="1" applyAlignment="1">
      <alignment horizontal="right" vertical="center"/>
    </xf>
    <xf numFmtId="0" fontId="0" fillId="3" borderId="8" xfId="0" applyFill="1" applyBorder="1" applyAlignment="1">
      <alignment horizontal="center" vertical="center"/>
    </xf>
    <xf numFmtId="0" fontId="20" fillId="0" borderId="10" xfId="0" applyFont="1" applyBorder="1" applyAlignment="1">
      <alignment horizontal="right" vertical="center"/>
    </xf>
    <xf numFmtId="22" fontId="20" fillId="0" borderId="10" xfId="0" applyNumberFormat="1" applyFont="1" applyBorder="1" applyAlignment="1">
      <alignment horizontal="right" vertical="center"/>
    </xf>
    <xf numFmtId="22" fontId="20" fillId="0" borderId="12" xfId="0" applyNumberFormat="1" applyFont="1" applyBorder="1" applyAlignment="1">
      <alignment horizontal="right" vertical="center"/>
    </xf>
    <xf numFmtId="172" fontId="18" fillId="0" borderId="0" xfId="0" applyNumberFormat="1" applyFont="1" applyAlignment="1" applyProtection="1">
      <alignment horizontal="left" vertical="center" wrapText="1"/>
      <protection locked="0"/>
    </xf>
    <xf numFmtId="170" fontId="18" fillId="0" borderId="0" xfId="0" applyNumberFormat="1" applyFont="1" applyAlignment="1" applyProtection="1">
      <alignment horizontal="left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Vir - O-C Diagr.</a:t>
            </a:r>
          </a:p>
        </c:rich>
      </c:tx>
      <c:layout>
        <c:manualLayout>
          <c:xMode val="edge"/>
          <c:yMode val="edge"/>
          <c:x val="0.37958599672648574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15428149606299"/>
          <c:y val="0.14795534817407083"/>
          <c:w val="0.80209290244969378"/>
          <c:h val="0.6270448138427141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14655.5</c:v>
                </c:pt>
                <c:pt idx="213">
                  <c:v>14658.5</c:v>
                </c:pt>
                <c:pt idx="214">
                  <c:v>14671</c:v>
                </c:pt>
                <c:pt idx="215">
                  <c:v>14674</c:v>
                </c:pt>
                <c:pt idx="216">
                  <c:v>14693</c:v>
                </c:pt>
                <c:pt idx="217">
                  <c:v>14748.5</c:v>
                </c:pt>
                <c:pt idx="218">
                  <c:v>14750</c:v>
                </c:pt>
                <c:pt idx="219">
                  <c:v>14751.5</c:v>
                </c:pt>
                <c:pt idx="220">
                  <c:v>14755</c:v>
                </c:pt>
                <c:pt idx="221">
                  <c:v>14762.5</c:v>
                </c:pt>
                <c:pt idx="222">
                  <c:v>14765.5</c:v>
                </c:pt>
                <c:pt idx="223">
                  <c:v>14768.5</c:v>
                </c:pt>
                <c:pt idx="224">
                  <c:v>14782.5</c:v>
                </c:pt>
                <c:pt idx="225">
                  <c:v>14786</c:v>
                </c:pt>
                <c:pt idx="226">
                  <c:v>14792</c:v>
                </c:pt>
                <c:pt idx="227">
                  <c:v>14793.5</c:v>
                </c:pt>
                <c:pt idx="228">
                  <c:v>14795</c:v>
                </c:pt>
                <c:pt idx="229">
                  <c:v>14796.5</c:v>
                </c:pt>
                <c:pt idx="230">
                  <c:v>14809</c:v>
                </c:pt>
                <c:pt idx="231">
                  <c:v>14810.5</c:v>
                </c:pt>
                <c:pt idx="232">
                  <c:v>15211</c:v>
                </c:pt>
                <c:pt idx="233">
                  <c:v>15212.5</c:v>
                </c:pt>
                <c:pt idx="234">
                  <c:v>15214</c:v>
                </c:pt>
                <c:pt idx="235">
                  <c:v>15215.5</c:v>
                </c:pt>
                <c:pt idx="236">
                  <c:v>15225</c:v>
                </c:pt>
                <c:pt idx="237">
                  <c:v>15231</c:v>
                </c:pt>
                <c:pt idx="238">
                  <c:v>15232.5</c:v>
                </c:pt>
                <c:pt idx="239">
                  <c:v>15256</c:v>
                </c:pt>
                <c:pt idx="240">
                  <c:v>15257.5</c:v>
                </c:pt>
                <c:pt idx="241">
                  <c:v>15304</c:v>
                </c:pt>
                <c:pt idx="242">
                  <c:v>15307</c:v>
                </c:pt>
                <c:pt idx="243">
                  <c:v>15318</c:v>
                </c:pt>
                <c:pt idx="244">
                  <c:v>15321</c:v>
                </c:pt>
                <c:pt idx="245">
                  <c:v>15322.5</c:v>
                </c:pt>
                <c:pt idx="246">
                  <c:v>15335</c:v>
                </c:pt>
                <c:pt idx="247">
                  <c:v>15336.5</c:v>
                </c:pt>
                <c:pt idx="248">
                  <c:v>15343</c:v>
                </c:pt>
                <c:pt idx="249">
                  <c:v>15344.5</c:v>
                </c:pt>
                <c:pt idx="250">
                  <c:v>15350.5</c:v>
                </c:pt>
                <c:pt idx="251">
                  <c:v>15352</c:v>
                </c:pt>
                <c:pt idx="252">
                  <c:v>15361.5</c:v>
                </c:pt>
                <c:pt idx="253">
                  <c:v>15367.5</c:v>
                </c:pt>
                <c:pt idx="254">
                  <c:v>15369</c:v>
                </c:pt>
                <c:pt idx="255">
                  <c:v>15377</c:v>
                </c:pt>
                <c:pt idx="256">
                  <c:v>15378.5</c:v>
                </c:pt>
                <c:pt idx="257">
                  <c:v>15380</c:v>
                </c:pt>
                <c:pt idx="258">
                  <c:v>15389.5</c:v>
                </c:pt>
                <c:pt idx="259">
                  <c:v>15779</c:v>
                </c:pt>
                <c:pt idx="260">
                  <c:v>15780.5</c:v>
                </c:pt>
                <c:pt idx="261">
                  <c:v>15782</c:v>
                </c:pt>
                <c:pt idx="262">
                  <c:v>15785</c:v>
                </c:pt>
                <c:pt idx="263">
                  <c:v>15786.5</c:v>
                </c:pt>
                <c:pt idx="264">
                  <c:v>15788</c:v>
                </c:pt>
                <c:pt idx="265">
                  <c:v>15788</c:v>
                </c:pt>
                <c:pt idx="266">
                  <c:v>15793</c:v>
                </c:pt>
                <c:pt idx="267">
                  <c:v>15822.5</c:v>
                </c:pt>
                <c:pt idx="268">
                  <c:v>15833</c:v>
                </c:pt>
                <c:pt idx="269">
                  <c:v>15833.5</c:v>
                </c:pt>
                <c:pt idx="270">
                  <c:v>15836.5</c:v>
                </c:pt>
                <c:pt idx="271">
                  <c:v>15845.5</c:v>
                </c:pt>
                <c:pt idx="272">
                  <c:v>15852</c:v>
                </c:pt>
                <c:pt idx="273">
                  <c:v>15853.5</c:v>
                </c:pt>
                <c:pt idx="274">
                  <c:v>15855</c:v>
                </c:pt>
                <c:pt idx="275">
                  <c:v>15856.5</c:v>
                </c:pt>
                <c:pt idx="276">
                  <c:v>15858</c:v>
                </c:pt>
                <c:pt idx="277">
                  <c:v>15887.5</c:v>
                </c:pt>
                <c:pt idx="278">
                  <c:v>15890.5</c:v>
                </c:pt>
                <c:pt idx="279">
                  <c:v>15897</c:v>
                </c:pt>
                <c:pt idx="280">
                  <c:v>15898.5</c:v>
                </c:pt>
                <c:pt idx="281">
                  <c:v>15934</c:v>
                </c:pt>
                <c:pt idx="282">
                  <c:v>15937</c:v>
                </c:pt>
                <c:pt idx="283">
                  <c:v>16412.5</c:v>
                </c:pt>
                <c:pt idx="284">
                  <c:v>16447.5</c:v>
                </c:pt>
                <c:pt idx="285">
                  <c:v>16505.5</c:v>
                </c:pt>
                <c:pt idx="286">
                  <c:v>16617</c:v>
                </c:pt>
                <c:pt idx="287">
                  <c:v>16618.5</c:v>
                </c:pt>
                <c:pt idx="288">
                  <c:v>16620</c:v>
                </c:pt>
                <c:pt idx="289">
                  <c:v>16621.5</c:v>
                </c:pt>
                <c:pt idx="290">
                  <c:v>16911.5</c:v>
                </c:pt>
                <c:pt idx="291">
                  <c:v>16913</c:v>
                </c:pt>
                <c:pt idx="292">
                  <c:v>16916.5</c:v>
                </c:pt>
                <c:pt idx="293">
                  <c:v>16917.5</c:v>
                </c:pt>
                <c:pt idx="294">
                  <c:v>16918</c:v>
                </c:pt>
                <c:pt idx="295">
                  <c:v>16921</c:v>
                </c:pt>
                <c:pt idx="296">
                  <c:v>16922.5</c:v>
                </c:pt>
                <c:pt idx="297">
                  <c:v>16936.5</c:v>
                </c:pt>
                <c:pt idx="298">
                  <c:v>16939.5</c:v>
                </c:pt>
                <c:pt idx="299">
                  <c:v>16941</c:v>
                </c:pt>
                <c:pt idx="300">
                  <c:v>16950.5</c:v>
                </c:pt>
                <c:pt idx="301">
                  <c:v>16953.5</c:v>
                </c:pt>
                <c:pt idx="302">
                  <c:v>16955</c:v>
                </c:pt>
                <c:pt idx="303">
                  <c:v>16956.5</c:v>
                </c:pt>
                <c:pt idx="304">
                  <c:v>16958</c:v>
                </c:pt>
                <c:pt idx="305">
                  <c:v>16959.5</c:v>
                </c:pt>
                <c:pt idx="306">
                  <c:v>16960</c:v>
                </c:pt>
                <c:pt idx="307">
                  <c:v>16963</c:v>
                </c:pt>
                <c:pt idx="308">
                  <c:v>16966</c:v>
                </c:pt>
                <c:pt idx="309">
                  <c:v>16967.5</c:v>
                </c:pt>
                <c:pt idx="310">
                  <c:v>16969</c:v>
                </c:pt>
                <c:pt idx="311">
                  <c:v>16973.5</c:v>
                </c:pt>
                <c:pt idx="312">
                  <c:v>16974</c:v>
                </c:pt>
                <c:pt idx="313">
                  <c:v>16980</c:v>
                </c:pt>
                <c:pt idx="314">
                  <c:v>16981.5</c:v>
                </c:pt>
                <c:pt idx="315">
                  <c:v>16984.5</c:v>
                </c:pt>
                <c:pt idx="316">
                  <c:v>16986</c:v>
                </c:pt>
                <c:pt idx="317">
                  <c:v>16994</c:v>
                </c:pt>
                <c:pt idx="318">
                  <c:v>16995.5</c:v>
                </c:pt>
                <c:pt idx="319">
                  <c:v>16997</c:v>
                </c:pt>
                <c:pt idx="320">
                  <c:v>16998.5</c:v>
                </c:pt>
                <c:pt idx="321">
                  <c:v>17000</c:v>
                </c:pt>
                <c:pt idx="322">
                  <c:v>17006</c:v>
                </c:pt>
                <c:pt idx="323">
                  <c:v>17007.5</c:v>
                </c:pt>
                <c:pt idx="324">
                  <c:v>17008</c:v>
                </c:pt>
                <c:pt idx="325">
                  <c:v>17008</c:v>
                </c:pt>
                <c:pt idx="326">
                  <c:v>17009.5</c:v>
                </c:pt>
                <c:pt idx="327">
                  <c:v>17011</c:v>
                </c:pt>
                <c:pt idx="328">
                  <c:v>17014</c:v>
                </c:pt>
                <c:pt idx="329">
                  <c:v>17021.5</c:v>
                </c:pt>
                <c:pt idx="330">
                  <c:v>17022</c:v>
                </c:pt>
                <c:pt idx="331">
                  <c:v>17023.5</c:v>
                </c:pt>
                <c:pt idx="332">
                  <c:v>17025</c:v>
                </c:pt>
                <c:pt idx="333">
                  <c:v>17028</c:v>
                </c:pt>
                <c:pt idx="334">
                  <c:v>17045</c:v>
                </c:pt>
                <c:pt idx="335">
                  <c:v>17046.5</c:v>
                </c:pt>
                <c:pt idx="336">
                  <c:v>17049.5</c:v>
                </c:pt>
                <c:pt idx="337">
                  <c:v>17051.5</c:v>
                </c:pt>
                <c:pt idx="338">
                  <c:v>17057.5</c:v>
                </c:pt>
                <c:pt idx="339">
                  <c:v>17059</c:v>
                </c:pt>
                <c:pt idx="340">
                  <c:v>17060.5</c:v>
                </c:pt>
                <c:pt idx="341">
                  <c:v>17062</c:v>
                </c:pt>
                <c:pt idx="342">
                  <c:v>17079</c:v>
                </c:pt>
                <c:pt idx="343">
                  <c:v>17084</c:v>
                </c:pt>
                <c:pt idx="344">
                  <c:v>17085.5</c:v>
                </c:pt>
                <c:pt idx="345">
                  <c:v>17087</c:v>
                </c:pt>
                <c:pt idx="346">
                  <c:v>17090</c:v>
                </c:pt>
                <c:pt idx="347">
                  <c:v>17093</c:v>
                </c:pt>
                <c:pt idx="348">
                  <c:v>17096.5</c:v>
                </c:pt>
                <c:pt idx="349">
                  <c:v>17101</c:v>
                </c:pt>
                <c:pt idx="350">
                  <c:v>17102.5</c:v>
                </c:pt>
                <c:pt idx="351">
                  <c:v>17104</c:v>
                </c:pt>
                <c:pt idx="352">
                  <c:v>17105.5</c:v>
                </c:pt>
                <c:pt idx="353">
                  <c:v>17115</c:v>
                </c:pt>
                <c:pt idx="354">
                  <c:v>17135</c:v>
                </c:pt>
                <c:pt idx="355">
                  <c:v>17143</c:v>
                </c:pt>
                <c:pt idx="356">
                  <c:v>17592</c:v>
                </c:pt>
                <c:pt idx="357">
                  <c:v>17686</c:v>
                </c:pt>
                <c:pt idx="358">
                  <c:v>17728</c:v>
                </c:pt>
                <c:pt idx="359">
                  <c:v>18033.5</c:v>
                </c:pt>
                <c:pt idx="360">
                  <c:v>18149</c:v>
                </c:pt>
                <c:pt idx="361">
                  <c:v>18169</c:v>
                </c:pt>
                <c:pt idx="362">
                  <c:v>18237</c:v>
                </c:pt>
                <c:pt idx="363">
                  <c:v>18761.5</c:v>
                </c:pt>
                <c:pt idx="364">
                  <c:v>18765</c:v>
                </c:pt>
                <c:pt idx="365">
                  <c:v>18768</c:v>
                </c:pt>
                <c:pt idx="366">
                  <c:v>18777</c:v>
                </c:pt>
                <c:pt idx="367">
                  <c:v>19243</c:v>
                </c:pt>
                <c:pt idx="368">
                  <c:v>19336</c:v>
                </c:pt>
                <c:pt idx="369">
                  <c:v>19367</c:v>
                </c:pt>
                <c:pt idx="370">
                  <c:v>19378</c:v>
                </c:pt>
                <c:pt idx="371">
                  <c:v>19904</c:v>
                </c:pt>
                <c:pt idx="372">
                  <c:v>19935</c:v>
                </c:pt>
                <c:pt idx="373">
                  <c:v>20503</c:v>
                </c:pt>
                <c:pt idx="374">
                  <c:v>21040</c:v>
                </c:pt>
                <c:pt idx="375">
                  <c:v>21063</c:v>
                </c:pt>
                <c:pt idx="376">
                  <c:v>21493</c:v>
                </c:pt>
                <c:pt idx="377">
                  <c:v>21595</c:v>
                </c:pt>
                <c:pt idx="378">
                  <c:v>21610.5</c:v>
                </c:pt>
                <c:pt idx="379">
                  <c:v>22208</c:v>
                </c:pt>
                <c:pt idx="380">
                  <c:v>22725</c:v>
                </c:pt>
                <c:pt idx="381">
                  <c:v>23259</c:v>
                </c:pt>
              </c:numCache>
            </c:numRef>
          </c:xVal>
          <c:yVal>
            <c:numRef>
              <c:f>Active!$H$21:$H$2660</c:f>
              <c:numCache>
                <c:formatCode>General</c:formatCode>
                <c:ptCount val="2640"/>
                <c:pt idx="0">
                  <c:v>1.8969500004459405E-2</c:v>
                </c:pt>
                <c:pt idx="1">
                  <c:v>4.7023250004713191E-2</c:v>
                </c:pt>
                <c:pt idx="2">
                  <c:v>1.9795000003796304E-2</c:v>
                </c:pt>
                <c:pt idx="3">
                  <c:v>3.0819250001513865E-2</c:v>
                </c:pt>
                <c:pt idx="4">
                  <c:v>3.684350000548875E-2</c:v>
                </c:pt>
                <c:pt idx="5">
                  <c:v>4.486775000259513E-2</c:v>
                </c:pt>
                <c:pt idx="6">
                  <c:v>7.0210000048973598E-3</c:v>
                </c:pt>
                <c:pt idx="7">
                  <c:v>2.6308750002499437E-2</c:v>
                </c:pt>
                <c:pt idx="8">
                  <c:v>8.1775000071502291E-3</c:v>
                </c:pt>
                <c:pt idx="9">
                  <c:v>1.4201750003849156E-2</c:v>
                </c:pt>
                <c:pt idx="10">
                  <c:v>1.4226000002963701E-2</c:v>
                </c:pt>
                <c:pt idx="11">
                  <c:v>3.7022000004071742E-2</c:v>
                </c:pt>
                <c:pt idx="12">
                  <c:v>5.1418250004644506E-2</c:v>
                </c:pt>
                <c:pt idx="13">
                  <c:v>3.4093000005668728E-2</c:v>
                </c:pt>
                <c:pt idx="14">
                  <c:v>3.8073000003350899E-2</c:v>
                </c:pt>
                <c:pt idx="15">
                  <c:v>4.9145750002935529E-2</c:v>
                </c:pt>
                <c:pt idx="16">
                  <c:v>3.1941750003170455E-2</c:v>
                </c:pt>
                <c:pt idx="17">
                  <c:v>1.8668500004423549E-2</c:v>
                </c:pt>
                <c:pt idx="18">
                  <c:v>4.7815000005357433E-2</c:v>
                </c:pt>
                <c:pt idx="19">
                  <c:v>1.5399500003695721E-2</c:v>
                </c:pt>
                <c:pt idx="20">
                  <c:v>1.9472250005492242E-2</c:v>
                </c:pt>
                <c:pt idx="21">
                  <c:v>-2.8800249994674232E-2</c:v>
                </c:pt>
                <c:pt idx="22">
                  <c:v>1.1041000001569046E-2</c:v>
                </c:pt>
                <c:pt idx="23">
                  <c:v>2.2740000003977912E-2</c:v>
                </c:pt>
                <c:pt idx="24">
                  <c:v>1.5681500000937376E-2</c:v>
                </c:pt>
                <c:pt idx="25">
                  <c:v>2.5681500002974644E-2</c:v>
                </c:pt>
                <c:pt idx="26">
                  <c:v>2.0730000003823079E-2</c:v>
                </c:pt>
                <c:pt idx="27">
                  <c:v>2.4190000040107407E-3</c:v>
                </c:pt>
                <c:pt idx="28">
                  <c:v>1.4075000002776505E-2</c:v>
                </c:pt>
                <c:pt idx="29">
                  <c:v>1.6754000003857072E-2</c:v>
                </c:pt>
                <c:pt idx="30">
                  <c:v>1.990000055229757E-4</c:v>
                </c:pt>
                <c:pt idx="31">
                  <c:v>2.1092000006319722E-2</c:v>
                </c:pt>
                <c:pt idx="32">
                  <c:v>1.7936500003997935E-2</c:v>
                </c:pt>
                <c:pt idx="33">
                  <c:v>2.8936500002600951E-2</c:v>
                </c:pt>
                <c:pt idx="34">
                  <c:v>8.4015000029467046E-3</c:v>
                </c:pt>
                <c:pt idx="35">
                  <c:v>1.3090500004182104E-2</c:v>
                </c:pt>
                <c:pt idx="36">
                  <c:v>3.7080500002048211E-2</c:v>
                </c:pt>
                <c:pt idx="37">
                  <c:v>8.6532500026805792E-3</c:v>
                </c:pt>
                <c:pt idx="38">
                  <c:v>0</c:v>
                </c:pt>
                <c:pt idx="39">
                  <c:v>9.4492500029446092E-3</c:v>
                </c:pt>
                <c:pt idx="40">
                  <c:v>8.4735000018554274E-3</c:v>
                </c:pt>
                <c:pt idx="41">
                  <c:v>8.5220000037224963E-3</c:v>
                </c:pt>
                <c:pt idx="42">
                  <c:v>1.1546250003448222E-2</c:v>
                </c:pt>
                <c:pt idx="43">
                  <c:v>7.5705000053858384E-3</c:v>
                </c:pt>
                <c:pt idx="44">
                  <c:v>6.4150000034715049E-3</c:v>
                </c:pt>
                <c:pt idx="45">
                  <c:v>1.4584750002541114E-2</c:v>
                </c:pt>
                <c:pt idx="46">
                  <c:v>8.4050000041315798E-3</c:v>
                </c:pt>
                <c:pt idx="47">
                  <c:v>7.1767500012356322E-3</c:v>
                </c:pt>
                <c:pt idx="48">
                  <c:v>9.2980000044917688E-3</c:v>
                </c:pt>
                <c:pt idx="49">
                  <c:v>3.1182500024442561E-3</c:v>
                </c:pt>
                <c:pt idx="50">
                  <c:v>-1.1327499996696133E-2</c:v>
                </c:pt>
                <c:pt idx="51">
                  <c:v>-4.9289999951724894E-3</c:v>
                </c:pt>
                <c:pt idx="52">
                  <c:v>-5.424999981187284E-4</c:v>
                </c:pt>
                <c:pt idx="53">
                  <c:v>-1.8189999973401427E-3</c:v>
                </c:pt>
                <c:pt idx="54">
                  <c:v>-9.5094999996945262E-3</c:v>
                </c:pt>
                <c:pt idx="55">
                  <c:v>-5.6619999959366396E-3</c:v>
                </c:pt>
                <c:pt idx="56">
                  <c:v>-4.2544999960227869E-3</c:v>
                </c:pt>
                <c:pt idx="57">
                  <c:v>-5.1994999957969412E-3</c:v>
                </c:pt>
                <c:pt idx="58">
                  <c:v>-7.6370000024326146E-3</c:v>
                </c:pt>
                <c:pt idx="59">
                  <c:v>1.8872500004363246E-3</c:v>
                </c:pt>
                <c:pt idx="60">
                  <c:v>1.746000001730863E-3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07-4E06-AAA4-120ACFAFBC6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14655.5</c:v>
                </c:pt>
                <c:pt idx="213">
                  <c:v>14658.5</c:v>
                </c:pt>
                <c:pt idx="214">
                  <c:v>14671</c:v>
                </c:pt>
                <c:pt idx="215">
                  <c:v>14674</c:v>
                </c:pt>
                <c:pt idx="216">
                  <c:v>14693</c:v>
                </c:pt>
                <c:pt idx="217">
                  <c:v>14748.5</c:v>
                </c:pt>
                <c:pt idx="218">
                  <c:v>14750</c:v>
                </c:pt>
                <c:pt idx="219">
                  <c:v>14751.5</c:v>
                </c:pt>
                <c:pt idx="220">
                  <c:v>14755</c:v>
                </c:pt>
                <c:pt idx="221">
                  <c:v>14762.5</c:v>
                </c:pt>
                <c:pt idx="222">
                  <c:v>14765.5</c:v>
                </c:pt>
                <c:pt idx="223">
                  <c:v>14768.5</c:v>
                </c:pt>
                <c:pt idx="224">
                  <c:v>14782.5</c:v>
                </c:pt>
                <c:pt idx="225">
                  <c:v>14786</c:v>
                </c:pt>
                <c:pt idx="226">
                  <c:v>14792</c:v>
                </c:pt>
                <c:pt idx="227">
                  <c:v>14793.5</c:v>
                </c:pt>
                <c:pt idx="228">
                  <c:v>14795</c:v>
                </c:pt>
                <c:pt idx="229">
                  <c:v>14796.5</c:v>
                </c:pt>
                <c:pt idx="230">
                  <c:v>14809</c:v>
                </c:pt>
                <c:pt idx="231">
                  <c:v>14810.5</c:v>
                </c:pt>
                <c:pt idx="232">
                  <c:v>15211</c:v>
                </c:pt>
                <c:pt idx="233">
                  <c:v>15212.5</c:v>
                </c:pt>
                <c:pt idx="234">
                  <c:v>15214</c:v>
                </c:pt>
                <c:pt idx="235">
                  <c:v>15215.5</c:v>
                </c:pt>
                <c:pt idx="236">
                  <c:v>15225</c:v>
                </c:pt>
                <c:pt idx="237">
                  <c:v>15231</c:v>
                </c:pt>
                <c:pt idx="238">
                  <c:v>15232.5</c:v>
                </c:pt>
                <c:pt idx="239">
                  <c:v>15256</c:v>
                </c:pt>
                <c:pt idx="240">
                  <c:v>15257.5</c:v>
                </c:pt>
                <c:pt idx="241">
                  <c:v>15304</c:v>
                </c:pt>
                <c:pt idx="242">
                  <c:v>15307</c:v>
                </c:pt>
                <c:pt idx="243">
                  <c:v>15318</c:v>
                </c:pt>
                <c:pt idx="244">
                  <c:v>15321</c:v>
                </c:pt>
                <c:pt idx="245">
                  <c:v>15322.5</c:v>
                </c:pt>
                <c:pt idx="246">
                  <c:v>15335</c:v>
                </c:pt>
                <c:pt idx="247">
                  <c:v>15336.5</c:v>
                </c:pt>
                <c:pt idx="248">
                  <c:v>15343</c:v>
                </c:pt>
                <c:pt idx="249">
                  <c:v>15344.5</c:v>
                </c:pt>
                <c:pt idx="250">
                  <c:v>15350.5</c:v>
                </c:pt>
                <c:pt idx="251">
                  <c:v>15352</c:v>
                </c:pt>
                <c:pt idx="252">
                  <c:v>15361.5</c:v>
                </c:pt>
                <c:pt idx="253">
                  <c:v>15367.5</c:v>
                </c:pt>
                <c:pt idx="254">
                  <c:v>15369</c:v>
                </c:pt>
                <c:pt idx="255">
                  <c:v>15377</c:v>
                </c:pt>
                <c:pt idx="256">
                  <c:v>15378.5</c:v>
                </c:pt>
                <c:pt idx="257">
                  <c:v>15380</c:v>
                </c:pt>
                <c:pt idx="258">
                  <c:v>15389.5</c:v>
                </c:pt>
                <c:pt idx="259">
                  <c:v>15779</c:v>
                </c:pt>
                <c:pt idx="260">
                  <c:v>15780.5</c:v>
                </c:pt>
                <c:pt idx="261">
                  <c:v>15782</c:v>
                </c:pt>
                <c:pt idx="262">
                  <c:v>15785</c:v>
                </c:pt>
                <c:pt idx="263">
                  <c:v>15786.5</c:v>
                </c:pt>
                <c:pt idx="264">
                  <c:v>15788</c:v>
                </c:pt>
                <c:pt idx="265">
                  <c:v>15788</c:v>
                </c:pt>
                <c:pt idx="266">
                  <c:v>15793</c:v>
                </c:pt>
                <c:pt idx="267">
                  <c:v>15822.5</c:v>
                </c:pt>
                <c:pt idx="268">
                  <c:v>15833</c:v>
                </c:pt>
                <c:pt idx="269">
                  <c:v>15833.5</c:v>
                </c:pt>
                <c:pt idx="270">
                  <c:v>15836.5</c:v>
                </c:pt>
                <c:pt idx="271">
                  <c:v>15845.5</c:v>
                </c:pt>
                <c:pt idx="272">
                  <c:v>15852</c:v>
                </c:pt>
                <c:pt idx="273">
                  <c:v>15853.5</c:v>
                </c:pt>
                <c:pt idx="274">
                  <c:v>15855</c:v>
                </c:pt>
                <c:pt idx="275">
                  <c:v>15856.5</c:v>
                </c:pt>
                <c:pt idx="276">
                  <c:v>15858</c:v>
                </c:pt>
                <c:pt idx="277">
                  <c:v>15887.5</c:v>
                </c:pt>
                <c:pt idx="278">
                  <c:v>15890.5</c:v>
                </c:pt>
                <c:pt idx="279">
                  <c:v>15897</c:v>
                </c:pt>
                <c:pt idx="280">
                  <c:v>15898.5</c:v>
                </c:pt>
                <c:pt idx="281">
                  <c:v>15934</c:v>
                </c:pt>
                <c:pt idx="282">
                  <c:v>15937</c:v>
                </c:pt>
                <c:pt idx="283">
                  <c:v>16412.5</c:v>
                </c:pt>
                <c:pt idx="284">
                  <c:v>16447.5</c:v>
                </c:pt>
                <c:pt idx="285">
                  <c:v>16505.5</c:v>
                </c:pt>
                <c:pt idx="286">
                  <c:v>16617</c:v>
                </c:pt>
                <c:pt idx="287">
                  <c:v>16618.5</c:v>
                </c:pt>
                <c:pt idx="288">
                  <c:v>16620</c:v>
                </c:pt>
                <c:pt idx="289">
                  <c:v>16621.5</c:v>
                </c:pt>
                <c:pt idx="290">
                  <c:v>16911.5</c:v>
                </c:pt>
                <c:pt idx="291">
                  <c:v>16913</c:v>
                </c:pt>
                <c:pt idx="292">
                  <c:v>16916.5</c:v>
                </c:pt>
                <c:pt idx="293">
                  <c:v>16917.5</c:v>
                </c:pt>
                <c:pt idx="294">
                  <c:v>16918</c:v>
                </c:pt>
                <c:pt idx="295">
                  <c:v>16921</c:v>
                </c:pt>
                <c:pt idx="296">
                  <c:v>16922.5</c:v>
                </c:pt>
                <c:pt idx="297">
                  <c:v>16936.5</c:v>
                </c:pt>
                <c:pt idx="298">
                  <c:v>16939.5</c:v>
                </c:pt>
                <c:pt idx="299">
                  <c:v>16941</c:v>
                </c:pt>
                <c:pt idx="300">
                  <c:v>16950.5</c:v>
                </c:pt>
                <c:pt idx="301">
                  <c:v>16953.5</c:v>
                </c:pt>
                <c:pt idx="302">
                  <c:v>16955</c:v>
                </c:pt>
                <c:pt idx="303">
                  <c:v>16956.5</c:v>
                </c:pt>
                <c:pt idx="304">
                  <c:v>16958</c:v>
                </c:pt>
                <c:pt idx="305">
                  <c:v>16959.5</c:v>
                </c:pt>
                <c:pt idx="306">
                  <c:v>16960</c:v>
                </c:pt>
                <c:pt idx="307">
                  <c:v>16963</c:v>
                </c:pt>
                <c:pt idx="308">
                  <c:v>16966</c:v>
                </c:pt>
                <c:pt idx="309">
                  <c:v>16967.5</c:v>
                </c:pt>
                <c:pt idx="310">
                  <c:v>16969</c:v>
                </c:pt>
                <c:pt idx="311">
                  <c:v>16973.5</c:v>
                </c:pt>
                <c:pt idx="312">
                  <c:v>16974</c:v>
                </c:pt>
                <c:pt idx="313">
                  <c:v>16980</c:v>
                </c:pt>
                <c:pt idx="314">
                  <c:v>16981.5</c:v>
                </c:pt>
                <c:pt idx="315">
                  <c:v>16984.5</c:v>
                </c:pt>
                <c:pt idx="316">
                  <c:v>16986</c:v>
                </c:pt>
                <c:pt idx="317">
                  <c:v>16994</c:v>
                </c:pt>
                <c:pt idx="318">
                  <c:v>16995.5</c:v>
                </c:pt>
                <c:pt idx="319">
                  <c:v>16997</c:v>
                </c:pt>
                <c:pt idx="320">
                  <c:v>16998.5</c:v>
                </c:pt>
                <c:pt idx="321">
                  <c:v>17000</c:v>
                </c:pt>
                <c:pt idx="322">
                  <c:v>17006</c:v>
                </c:pt>
                <c:pt idx="323">
                  <c:v>17007.5</c:v>
                </c:pt>
                <c:pt idx="324">
                  <c:v>17008</c:v>
                </c:pt>
                <c:pt idx="325">
                  <c:v>17008</c:v>
                </c:pt>
                <c:pt idx="326">
                  <c:v>17009.5</c:v>
                </c:pt>
                <c:pt idx="327">
                  <c:v>17011</c:v>
                </c:pt>
                <c:pt idx="328">
                  <c:v>17014</c:v>
                </c:pt>
                <c:pt idx="329">
                  <c:v>17021.5</c:v>
                </c:pt>
                <c:pt idx="330">
                  <c:v>17022</c:v>
                </c:pt>
                <c:pt idx="331">
                  <c:v>17023.5</c:v>
                </c:pt>
                <c:pt idx="332">
                  <c:v>17025</c:v>
                </c:pt>
                <c:pt idx="333">
                  <c:v>17028</c:v>
                </c:pt>
                <c:pt idx="334">
                  <c:v>17045</c:v>
                </c:pt>
                <c:pt idx="335">
                  <c:v>17046.5</c:v>
                </c:pt>
                <c:pt idx="336">
                  <c:v>17049.5</c:v>
                </c:pt>
                <c:pt idx="337">
                  <c:v>17051.5</c:v>
                </c:pt>
                <c:pt idx="338">
                  <c:v>17057.5</c:v>
                </c:pt>
                <c:pt idx="339">
                  <c:v>17059</c:v>
                </c:pt>
                <c:pt idx="340">
                  <c:v>17060.5</c:v>
                </c:pt>
                <c:pt idx="341">
                  <c:v>17062</c:v>
                </c:pt>
                <c:pt idx="342">
                  <c:v>17079</c:v>
                </c:pt>
                <c:pt idx="343">
                  <c:v>17084</c:v>
                </c:pt>
                <c:pt idx="344">
                  <c:v>17085.5</c:v>
                </c:pt>
                <c:pt idx="345">
                  <c:v>17087</c:v>
                </c:pt>
                <c:pt idx="346">
                  <c:v>17090</c:v>
                </c:pt>
                <c:pt idx="347">
                  <c:v>17093</c:v>
                </c:pt>
                <c:pt idx="348">
                  <c:v>17096.5</c:v>
                </c:pt>
                <c:pt idx="349">
                  <c:v>17101</c:v>
                </c:pt>
                <c:pt idx="350">
                  <c:v>17102.5</c:v>
                </c:pt>
                <c:pt idx="351">
                  <c:v>17104</c:v>
                </c:pt>
                <c:pt idx="352">
                  <c:v>17105.5</c:v>
                </c:pt>
                <c:pt idx="353">
                  <c:v>17115</c:v>
                </c:pt>
                <c:pt idx="354">
                  <c:v>17135</c:v>
                </c:pt>
                <c:pt idx="355">
                  <c:v>17143</c:v>
                </c:pt>
                <c:pt idx="356">
                  <c:v>17592</c:v>
                </c:pt>
                <c:pt idx="357">
                  <c:v>17686</c:v>
                </c:pt>
                <c:pt idx="358">
                  <c:v>17728</c:v>
                </c:pt>
                <c:pt idx="359">
                  <c:v>18033.5</c:v>
                </c:pt>
                <c:pt idx="360">
                  <c:v>18149</c:v>
                </c:pt>
                <c:pt idx="361">
                  <c:v>18169</c:v>
                </c:pt>
                <c:pt idx="362">
                  <c:v>18237</c:v>
                </c:pt>
                <c:pt idx="363">
                  <c:v>18761.5</c:v>
                </c:pt>
                <c:pt idx="364">
                  <c:v>18765</c:v>
                </c:pt>
                <c:pt idx="365">
                  <c:v>18768</c:v>
                </c:pt>
                <c:pt idx="366">
                  <c:v>18777</c:v>
                </c:pt>
                <c:pt idx="367">
                  <c:v>19243</c:v>
                </c:pt>
                <c:pt idx="368">
                  <c:v>19336</c:v>
                </c:pt>
                <c:pt idx="369">
                  <c:v>19367</c:v>
                </c:pt>
                <c:pt idx="370">
                  <c:v>19378</c:v>
                </c:pt>
                <c:pt idx="371">
                  <c:v>19904</c:v>
                </c:pt>
                <c:pt idx="372">
                  <c:v>19935</c:v>
                </c:pt>
                <c:pt idx="373">
                  <c:v>20503</c:v>
                </c:pt>
                <c:pt idx="374">
                  <c:v>21040</c:v>
                </c:pt>
                <c:pt idx="375">
                  <c:v>21063</c:v>
                </c:pt>
                <c:pt idx="376">
                  <c:v>21493</c:v>
                </c:pt>
                <c:pt idx="377">
                  <c:v>21595</c:v>
                </c:pt>
                <c:pt idx="378">
                  <c:v>21610.5</c:v>
                </c:pt>
                <c:pt idx="379">
                  <c:v>22208</c:v>
                </c:pt>
                <c:pt idx="380">
                  <c:v>22725</c:v>
                </c:pt>
                <c:pt idx="381">
                  <c:v>23259</c:v>
                </c:pt>
              </c:numCache>
            </c:numRef>
          </c:xVal>
          <c:yVal>
            <c:numRef>
              <c:f>Active!$I$21:$I$2660</c:f>
              <c:numCache>
                <c:formatCode>General</c:formatCode>
                <c:ptCount val="2640"/>
                <c:pt idx="74">
                  <c:v>-2.4949499995273072E-2</c:v>
                </c:pt>
                <c:pt idx="77">
                  <c:v>-2.9591499995149206E-2</c:v>
                </c:pt>
                <c:pt idx="78">
                  <c:v>-8.2294999956502579E-3</c:v>
                </c:pt>
                <c:pt idx="79">
                  <c:v>-1.9608999995398335E-2</c:v>
                </c:pt>
                <c:pt idx="80">
                  <c:v>-2.1026999995228834E-2</c:v>
                </c:pt>
                <c:pt idx="81">
                  <c:v>-1.9192499996279366E-2</c:v>
                </c:pt>
                <c:pt idx="82">
                  <c:v>6.7005000018980354E-3</c:v>
                </c:pt>
                <c:pt idx="85">
                  <c:v>-1.6467499954160303E-3</c:v>
                </c:pt>
                <c:pt idx="87">
                  <c:v>9.7200000891461968E-4</c:v>
                </c:pt>
                <c:pt idx="88">
                  <c:v>-1.3511999997717794E-2</c:v>
                </c:pt>
                <c:pt idx="89">
                  <c:v>2.4879999982658774E-3</c:v>
                </c:pt>
                <c:pt idx="91">
                  <c:v>-8.5459999972954392E-3</c:v>
                </c:pt>
                <c:pt idx="94">
                  <c:v>2.4419000001216773E-2</c:v>
                </c:pt>
                <c:pt idx="95">
                  <c:v>-1.2714999975287355E-3</c:v>
                </c:pt>
                <c:pt idx="96">
                  <c:v>-1.6222999991441611E-2</c:v>
                </c:pt>
                <c:pt idx="97">
                  <c:v>4.7770000091986731E-3</c:v>
                </c:pt>
                <c:pt idx="98">
                  <c:v>3.482550000626361E-2</c:v>
                </c:pt>
                <c:pt idx="103">
                  <c:v>5.8700000008684583E-3</c:v>
                </c:pt>
                <c:pt idx="104">
                  <c:v>6.1795000001438893E-3</c:v>
                </c:pt>
                <c:pt idx="105">
                  <c:v>6.0725000075763091E-3</c:v>
                </c:pt>
                <c:pt idx="107">
                  <c:v>1.917000008688774E-3</c:v>
                </c:pt>
                <c:pt idx="108">
                  <c:v>-7.4524999945424497E-3</c:v>
                </c:pt>
                <c:pt idx="109">
                  <c:v>1.5151999999943655E-2</c:v>
                </c:pt>
                <c:pt idx="110">
                  <c:v>5.6955000036396086E-3</c:v>
                </c:pt>
                <c:pt idx="124">
                  <c:v>-1.1535999998159241E-2</c:v>
                </c:pt>
                <c:pt idx="125">
                  <c:v>-2.1594499994534999E-2</c:v>
                </c:pt>
                <c:pt idx="129">
                  <c:v>1.6046000004280359E-2</c:v>
                </c:pt>
                <c:pt idx="130">
                  <c:v>7.6765000048908405E-3</c:v>
                </c:pt>
                <c:pt idx="131">
                  <c:v>-4.9230000004172325E-3</c:v>
                </c:pt>
                <c:pt idx="133">
                  <c:v>-7.4299999978393316E-3</c:v>
                </c:pt>
                <c:pt idx="134">
                  <c:v>8.9700000025914051E-3</c:v>
                </c:pt>
                <c:pt idx="137">
                  <c:v>8.3404999968479387E-3</c:v>
                </c:pt>
                <c:pt idx="138">
                  <c:v>-6.7279999930178747E-3</c:v>
                </c:pt>
                <c:pt idx="139">
                  <c:v>-3.7840000004507601E-3</c:v>
                </c:pt>
                <c:pt idx="140">
                  <c:v>-3.2504999908269383E-3</c:v>
                </c:pt>
                <c:pt idx="141">
                  <c:v>-8.4260000003268942E-3</c:v>
                </c:pt>
                <c:pt idx="142">
                  <c:v>3.673500003060326E-3</c:v>
                </c:pt>
                <c:pt idx="143">
                  <c:v>-1.3302249994012527E-2</c:v>
                </c:pt>
                <c:pt idx="144">
                  <c:v>-5.64749999466585E-3</c:v>
                </c:pt>
                <c:pt idx="146">
                  <c:v>7.5067500001750886E-3</c:v>
                </c:pt>
                <c:pt idx="147">
                  <c:v>-4.3220000006840564E-3</c:v>
                </c:pt>
                <c:pt idx="148">
                  <c:v>-3.2219999993685633E-3</c:v>
                </c:pt>
                <c:pt idx="149">
                  <c:v>4.7222500070347451E-3</c:v>
                </c:pt>
                <c:pt idx="150">
                  <c:v>-1.5384749996883329E-2</c:v>
                </c:pt>
                <c:pt idx="151">
                  <c:v>4.2075000019394793E-3</c:v>
                </c:pt>
                <c:pt idx="152">
                  <c:v>4.9074999988079071E-3</c:v>
                </c:pt>
                <c:pt idx="153">
                  <c:v>9.3452500004786998E-3</c:v>
                </c:pt>
                <c:pt idx="154">
                  <c:v>1.2369500007480383E-2</c:v>
                </c:pt>
                <c:pt idx="155">
                  <c:v>-3.1069999968167394E-3</c:v>
                </c:pt>
                <c:pt idx="156">
                  <c:v>4.2509999984758906E-3</c:v>
                </c:pt>
                <c:pt idx="157">
                  <c:v>5.4190000009839423E-3</c:v>
                </c:pt>
                <c:pt idx="158">
                  <c:v>1.676750005572103E-3</c:v>
                </c:pt>
                <c:pt idx="159">
                  <c:v>-8.1399999180575833E-4</c:v>
                </c:pt>
                <c:pt idx="160">
                  <c:v>-2.13999992411118E-4</c:v>
                </c:pt>
                <c:pt idx="161">
                  <c:v>5.3315000041038729E-3</c:v>
                </c:pt>
                <c:pt idx="164">
                  <c:v>-1.3291249997564591E-2</c:v>
                </c:pt>
                <c:pt idx="168">
                  <c:v>1.7454999979236163E-3</c:v>
                </c:pt>
                <c:pt idx="169">
                  <c:v>1.5942500031087548E-3</c:v>
                </c:pt>
                <c:pt idx="170">
                  <c:v>-1.9039999970118515E-3</c:v>
                </c:pt>
                <c:pt idx="171">
                  <c:v>-4.4489999927463941E-3</c:v>
                </c:pt>
                <c:pt idx="172">
                  <c:v>1.7947250002180226E-2</c:v>
                </c:pt>
                <c:pt idx="175">
                  <c:v>1.4429000002564862E-2</c:v>
                </c:pt>
                <c:pt idx="178">
                  <c:v>-1.2315999993006699E-2</c:v>
                </c:pt>
                <c:pt idx="196">
                  <c:v>1.2101499996788334E-2</c:v>
                </c:pt>
                <c:pt idx="197">
                  <c:v>8.3900000026915222E-4</c:v>
                </c:pt>
                <c:pt idx="199">
                  <c:v>1.6250000044237822E-3</c:v>
                </c:pt>
                <c:pt idx="264">
                  <c:v>-3.7939999965601601E-3</c:v>
                </c:pt>
                <c:pt idx="282">
                  <c:v>-8.2184999992023222E-3</c:v>
                </c:pt>
                <c:pt idx="284">
                  <c:v>1.3601250000647269E-2</c:v>
                </c:pt>
                <c:pt idx="325">
                  <c:v>2.6960000031976961E-3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07-4E06-AAA4-120ACFAFBC6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14655.5</c:v>
                </c:pt>
                <c:pt idx="213">
                  <c:v>14658.5</c:v>
                </c:pt>
                <c:pt idx="214">
                  <c:v>14671</c:v>
                </c:pt>
                <c:pt idx="215">
                  <c:v>14674</c:v>
                </c:pt>
                <c:pt idx="216">
                  <c:v>14693</c:v>
                </c:pt>
                <c:pt idx="217">
                  <c:v>14748.5</c:v>
                </c:pt>
                <c:pt idx="218">
                  <c:v>14750</c:v>
                </c:pt>
                <c:pt idx="219">
                  <c:v>14751.5</c:v>
                </c:pt>
                <c:pt idx="220">
                  <c:v>14755</c:v>
                </c:pt>
                <c:pt idx="221">
                  <c:v>14762.5</c:v>
                </c:pt>
                <c:pt idx="222">
                  <c:v>14765.5</c:v>
                </c:pt>
                <c:pt idx="223">
                  <c:v>14768.5</c:v>
                </c:pt>
                <c:pt idx="224">
                  <c:v>14782.5</c:v>
                </c:pt>
                <c:pt idx="225">
                  <c:v>14786</c:v>
                </c:pt>
                <c:pt idx="226">
                  <c:v>14792</c:v>
                </c:pt>
                <c:pt idx="227">
                  <c:v>14793.5</c:v>
                </c:pt>
                <c:pt idx="228">
                  <c:v>14795</c:v>
                </c:pt>
                <c:pt idx="229">
                  <c:v>14796.5</c:v>
                </c:pt>
                <c:pt idx="230">
                  <c:v>14809</c:v>
                </c:pt>
                <c:pt idx="231">
                  <c:v>14810.5</c:v>
                </c:pt>
                <c:pt idx="232">
                  <c:v>15211</c:v>
                </c:pt>
                <c:pt idx="233">
                  <c:v>15212.5</c:v>
                </c:pt>
                <c:pt idx="234">
                  <c:v>15214</c:v>
                </c:pt>
                <c:pt idx="235">
                  <c:v>15215.5</c:v>
                </c:pt>
                <c:pt idx="236">
                  <c:v>15225</c:v>
                </c:pt>
                <c:pt idx="237">
                  <c:v>15231</c:v>
                </c:pt>
                <c:pt idx="238">
                  <c:v>15232.5</c:v>
                </c:pt>
                <c:pt idx="239">
                  <c:v>15256</c:v>
                </c:pt>
                <c:pt idx="240">
                  <c:v>15257.5</c:v>
                </c:pt>
                <c:pt idx="241">
                  <c:v>15304</c:v>
                </c:pt>
                <c:pt idx="242">
                  <c:v>15307</c:v>
                </c:pt>
                <c:pt idx="243">
                  <c:v>15318</c:v>
                </c:pt>
                <c:pt idx="244">
                  <c:v>15321</c:v>
                </c:pt>
                <c:pt idx="245">
                  <c:v>15322.5</c:v>
                </c:pt>
                <c:pt idx="246">
                  <c:v>15335</c:v>
                </c:pt>
                <c:pt idx="247">
                  <c:v>15336.5</c:v>
                </c:pt>
                <c:pt idx="248">
                  <c:v>15343</c:v>
                </c:pt>
                <c:pt idx="249">
                  <c:v>15344.5</c:v>
                </c:pt>
                <c:pt idx="250">
                  <c:v>15350.5</c:v>
                </c:pt>
                <c:pt idx="251">
                  <c:v>15352</c:v>
                </c:pt>
                <c:pt idx="252">
                  <c:v>15361.5</c:v>
                </c:pt>
                <c:pt idx="253">
                  <c:v>15367.5</c:v>
                </c:pt>
                <c:pt idx="254">
                  <c:v>15369</c:v>
                </c:pt>
                <c:pt idx="255">
                  <c:v>15377</c:v>
                </c:pt>
                <c:pt idx="256">
                  <c:v>15378.5</c:v>
                </c:pt>
                <c:pt idx="257">
                  <c:v>15380</c:v>
                </c:pt>
                <c:pt idx="258">
                  <c:v>15389.5</c:v>
                </c:pt>
                <c:pt idx="259">
                  <c:v>15779</c:v>
                </c:pt>
                <c:pt idx="260">
                  <c:v>15780.5</c:v>
                </c:pt>
                <c:pt idx="261">
                  <c:v>15782</c:v>
                </c:pt>
                <c:pt idx="262">
                  <c:v>15785</c:v>
                </c:pt>
                <c:pt idx="263">
                  <c:v>15786.5</c:v>
                </c:pt>
                <c:pt idx="264">
                  <c:v>15788</c:v>
                </c:pt>
                <c:pt idx="265">
                  <c:v>15788</c:v>
                </c:pt>
                <c:pt idx="266">
                  <c:v>15793</c:v>
                </c:pt>
                <c:pt idx="267">
                  <c:v>15822.5</c:v>
                </c:pt>
                <c:pt idx="268">
                  <c:v>15833</c:v>
                </c:pt>
                <c:pt idx="269">
                  <c:v>15833.5</c:v>
                </c:pt>
                <c:pt idx="270">
                  <c:v>15836.5</c:v>
                </c:pt>
                <c:pt idx="271">
                  <c:v>15845.5</c:v>
                </c:pt>
                <c:pt idx="272">
                  <c:v>15852</c:v>
                </c:pt>
                <c:pt idx="273">
                  <c:v>15853.5</c:v>
                </c:pt>
                <c:pt idx="274">
                  <c:v>15855</c:v>
                </c:pt>
                <c:pt idx="275">
                  <c:v>15856.5</c:v>
                </c:pt>
                <c:pt idx="276">
                  <c:v>15858</c:v>
                </c:pt>
                <c:pt idx="277">
                  <c:v>15887.5</c:v>
                </c:pt>
                <c:pt idx="278">
                  <c:v>15890.5</c:v>
                </c:pt>
                <c:pt idx="279">
                  <c:v>15897</c:v>
                </c:pt>
                <c:pt idx="280">
                  <c:v>15898.5</c:v>
                </c:pt>
                <c:pt idx="281">
                  <c:v>15934</c:v>
                </c:pt>
                <c:pt idx="282">
                  <c:v>15937</c:v>
                </c:pt>
                <c:pt idx="283">
                  <c:v>16412.5</c:v>
                </c:pt>
                <c:pt idx="284">
                  <c:v>16447.5</c:v>
                </c:pt>
                <c:pt idx="285">
                  <c:v>16505.5</c:v>
                </c:pt>
                <c:pt idx="286">
                  <c:v>16617</c:v>
                </c:pt>
                <c:pt idx="287">
                  <c:v>16618.5</c:v>
                </c:pt>
                <c:pt idx="288">
                  <c:v>16620</c:v>
                </c:pt>
                <c:pt idx="289">
                  <c:v>16621.5</c:v>
                </c:pt>
                <c:pt idx="290">
                  <c:v>16911.5</c:v>
                </c:pt>
                <c:pt idx="291">
                  <c:v>16913</c:v>
                </c:pt>
                <c:pt idx="292">
                  <c:v>16916.5</c:v>
                </c:pt>
                <c:pt idx="293">
                  <c:v>16917.5</c:v>
                </c:pt>
                <c:pt idx="294">
                  <c:v>16918</c:v>
                </c:pt>
                <c:pt idx="295">
                  <c:v>16921</c:v>
                </c:pt>
                <c:pt idx="296">
                  <c:v>16922.5</c:v>
                </c:pt>
                <c:pt idx="297">
                  <c:v>16936.5</c:v>
                </c:pt>
                <c:pt idx="298">
                  <c:v>16939.5</c:v>
                </c:pt>
                <c:pt idx="299">
                  <c:v>16941</c:v>
                </c:pt>
                <c:pt idx="300">
                  <c:v>16950.5</c:v>
                </c:pt>
                <c:pt idx="301">
                  <c:v>16953.5</c:v>
                </c:pt>
                <c:pt idx="302">
                  <c:v>16955</c:v>
                </c:pt>
                <c:pt idx="303">
                  <c:v>16956.5</c:v>
                </c:pt>
                <c:pt idx="304">
                  <c:v>16958</c:v>
                </c:pt>
                <c:pt idx="305">
                  <c:v>16959.5</c:v>
                </c:pt>
                <c:pt idx="306">
                  <c:v>16960</c:v>
                </c:pt>
                <c:pt idx="307">
                  <c:v>16963</c:v>
                </c:pt>
                <c:pt idx="308">
                  <c:v>16966</c:v>
                </c:pt>
                <c:pt idx="309">
                  <c:v>16967.5</c:v>
                </c:pt>
                <c:pt idx="310">
                  <c:v>16969</c:v>
                </c:pt>
                <c:pt idx="311">
                  <c:v>16973.5</c:v>
                </c:pt>
                <c:pt idx="312">
                  <c:v>16974</c:v>
                </c:pt>
                <c:pt idx="313">
                  <c:v>16980</c:v>
                </c:pt>
                <c:pt idx="314">
                  <c:v>16981.5</c:v>
                </c:pt>
                <c:pt idx="315">
                  <c:v>16984.5</c:v>
                </c:pt>
                <c:pt idx="316">
                  <c:v>16986</c:v>
                </c:pt>
                <c:pt idx="317">
                  <c:v>16994</c:v>
                </c:pt>
                <c:pt idx="318">
                  <c:v>16995.5</c:v>
                </c:pt>
                <c:pt idx="319">
                  <c:v>16997</c:v>
                </c:pt>
                <c:pt idx="320">
                  <c:v>16998.5</c:v>
                </c:pt>
                <c:pt idx="321">
                  <c:v>17000</c:v>
                </c:pt>
                <c:pt idx="322">
                  <c:v>17006</c:v>
                </c:pt>
                <c:pt idx="323">
                  <c:v>17007.5</c:v>
                </c:pt>
                <c:pt idx="324">
                  <c:v>17008</c:v>
                </c:pt>
                <c:pt idx="325">
                  <c:v>17008</c:v>
                </c:pt>
                <c:pt idx="326">
                  <c:v>17009.5</c:v>
                </c:pt>
                <c:pt idx="327">
                  <c:v>17011</c:v>
                </c:pt>
                <c:pt idx="328">
                  <c:v>17014</c:v>
                </c:pt>
                <c:pt idx="329">
                  <c:v>17021.5</c:v>
                </c:pt>
                <c:pt idx="330">
                  <c:v>17022</c:v>
                </c:pt>
                <c:pt idx="331">
                  <c:v>17023.5</c:v>
                </c:pt>
                <c:pt idx="332">
                  <c:v>17025</c:v>
                </c:pt>
                <c:pt idx="333">
                  <c:v>17028</c:v>
                </c:pt>
                <c:pt idx="334">
                  <c:v>17045</c:v>
                </c:pt>
                <c:pt idx="335">
                  <c:v>17046.5</c:v>
                </c:pt>
                <c:pt idx="336">
                  <c:v>17049.5</c:v>
                </c:pt>
                <c:pt idx="337">
                  <c:v>17051.5</c:v>
                </c:pt>
                <c:pt idx="338">
                  <c:v>17057.5</c:v>
                </c:pt>
                <c:pt idx="339">
                  <c:v>17059</c:v>
                </c:pt>
                <c:pt idx="340">
                  <c:v>17060.5</c:v>
                </c:pt>
                <c:pt idx="341">
                  <c:v>17062</c:v>
                </c:pt>
                <c:pt idx="342">
                  <c:v>17079</c:v>
                </c:pt>
                <c:pt idx="343">
                  <c:v>17084</c:v>
                </c:pt>
                <c:pt idx="344">
                  <c:v>17085.5</c:v>
                </c:pt>
                <c:pt idx="345">
                  <c:v>17087</c:v>
                </c:pt>
                <c:pt idx="346">
                  <c:v>17090</c:v>
                </c:pt>
                <c:pt idx="347">
                  <c:v>17093</c:v>
                </c:pt>
                <c:pt idx="348">
                  <c:v>17096.5</c:v>
                </c:pt>
                <c:pt idx="349">
                  <c:v>17101</c:v>
                </c:pt>
                <c:pt idx="350">
                  <c:v>17102.5</c:v>
                </c:pt>
                <c:pt idx="351">
                  <c:v>17104</c:v>
                </c:pt>
                <c:pt idx="352">
                  <c:v>17105.5</c:v>
                </c:pt>
                <c:pt idx="353">
                  <c:v>17115</c:v>
                </c:pt>
                <c:pt idx="354">
                  <c:v>17135</c:v>
                </c:pt>
                <c:pt idx="355">
                  <c:v>17143</c:v>
                </c:pt>
                <c:pt idx="356">
                  <c:v>17592</c:v>
                </c:pt>
                <c:pt idx="357">
                  <c:v>17686</c:v>
                </c:pt>
                <c:pt idx="358">
                  <c:v>17728</c:v>
                </c:pt>
                <c:pt idx="359">
                  <c:v>18033.5</c:v>
                </c:pt>
                <c:pt idx="360">
                  <c:v>18149</c:v>
                </c:pt>
                <c:pt idx="361">
                  <c:v>18169</c:v>
                </c:pt>
                <c:pt idx="362">
                  <c:v>18237</c:v>
                </c:pt>
                <c:pt idx="363">
                  <c:v>18761.5</c:v>
                </c:pt>
                <c:pt idx="364">
                  <c:v>18765</c:v>
                </c:pt>
                <c:pt idx="365">
                  <c:v>18768</c:v>
                </c:pt>
                <c:pt idx="366">
                  <c:v>18777</c:v>
                </c:pt>
                <c:pt idx="367">
                  <c:v>19243</c:v>
                </c:pt>
                <c:pt idx="368">
                  <c:v>19336</c:v>
                </c:pt>
                <c:pt idx="369">
                  <c:v>19367</c:v>
                </c:pt>
                <c:pt idx="370">
                  <c:v>19378</c:v>
                </c:pt>
                <c:pt idx="371">
                  <c:v>19904</c:v>
                </c:pt>
                <c:pt idx="372">
                  <c:v>19935</c:v>
                </c:pt>
                <c:pt idx="373">
                  <c:v>20503</c:v>
                </c:pt>
                <c:pt idx="374">
                  <c:v>21040</c:v>
                </c:pt>
                <c:pt idx="375">
                  <c:v>21063</c:v>
                </c:pt>
                <c:pt idx="376">
                  <c:v>21493</c:v>
                </c:pt>
                <c:pt idx="377">
                  <c:v>21595</c:v>
                </c:pt>
                <c:pt idx="378">
                  <c:v>21610.5</c:v>
                </c:pt>
                <c:pt idx="379">
                  <c:v>22208</c:v>
                </c:pt>
                <c:pt idx="380">
                  <c:v>22725</c:v>
                </c:pt>
                <c:pt idx="381">
                  <c:v>23259</c:v>
                </c:pt>
              </c:numCache>
            </c:numRef>
          </c:xVal>
          <c:yVal>
            <c:numRef>
              <c:f>Active!$J$21:$J$2660</c:f>
              <c:numCache>
                <c:formatCode>General</c:formatCode>
                <c:ptCount val="2640"/>
                <c:pt idx="61">
                  <c:v>-5.0199999968754128E-3</c:v>
                </c:pt>
                <c:pt idx="62">
                  <c:v>-4.9957500013988465E-3</c:v>
                </c:pt>
                <c:pt idx="63">
                  <c:v>-2.7934999961871654E-3</c:v>
                </c:pt>
                <c:pt idx="64">
                  <c:v>1.488500005507376E-3</c:v>
                </c:pt>
                <c:pt idx="65">
                  <c:v>2.7240000054007396E-3</c:v>
                </c:pt>
                <c:pt idx="66">
                  <c:v>-1.8024999953922816E-3</c:v>
                </c:pt>
                <c:pt idx="67">
                  <c:v>-4.4094999902881682E-3</c:v>
                </c:pt>
                <c:pt idx="68">
                  <c:v>-3.5264999969513156E-3</c:v>
                </c:pt>
                <c:pt idx="69">
                  <c:v>-4.6960000036051497E-3</c:v>
                </c:pt>
                <c:pt idx="70">
                  <c:v>1.2952499964740127E-3</c:v>
                </c:pt>
                <c:pt idx="71">
                  <c:v>-2.8804999965359457E-3</c:v>
                </c:pt>
                <c:pt idx="72">
                  <c:v>-2.732000000833068E-3</c:v>
                </c:pt>
                <c:pt idx="73">
                  <c:v>-2.3834999956307001E-3</c:v>
                </c:pt>
                <c:pt idx="83">
                  <c:v>-1.2559999959194101E-3</c:v>
                </c:pt>
                <c:pt idx="84">
                  <c:v>-2.5574999017408118E-4</c:v>
                </c:pt>
                <c:pt idx="86">
                  <c:v>2.1760000017820857E-3</c:v>
                </c:pt>
                <c:pt idx="92">
                  <c:v>2.8125000026193447E-3</c:v>
                </c:pt>
                <c:pt idx="93">
                  <c:v>2.8125000026193447E-3</c:v>
                </c:pt>
                <c:pt idx="100">
                  <c:v>6.5242500058957376E-3</c:v>
                </c:pt>
                <c:pt idx="101">
                  <c:v>-1.0652500059222803E-3</c:v>
                </c:pt>
                <c:pt idx="102">
                  <c:v>-1.0652499986463226E-3</c:v>
                </c:pt>
                <c:pt idx="111">
                  <c:v>-4.5574999894597568E-3</c:v>
                </c:pt>
                <c:pt idx="112">
                  <c:v>-3.3574999906704761E-3</c:v>
                </c:pt>
                <c:pt idx="113">
                  <c:v>-1.9574999969336204E-3</c:v>
                </c:pt>
                <c:pt idx="114">
                  <c:v>-5.0604999996721745E-3</c:v>
                </c:pt>
                <c:pt idx="115">
                  <c:v>-3.2604999942122959E-3</c:v>
                </c:pt>
                <c:pt idx="116">
                  <c:v>-2.4604999998700805E-3</c:v>
                </c:pt>
                <c:pt idx="117">
                  <c:v>4.2637500082491897E-3</c:v>
                </c:pt>
                <c:pt idx="118">
                  <c:v>4.9637500051176175E-3</c:v>
                </c:pt>
                <c:pt idx="119">
                  <c:v>6.663750005827751E-3</c:v>
                </c:pt>
                <c:pt idx="120">
                  <c:v>-2.9229999927338213E-3</c:v>
                </c:pt>
                <c:pt idx="121">
                  <c:v>-2.5229999955627136E-3</c:v>
                </c:pt>
                <c:pt idx="122">
                  <c:v>-1.7229999939445406E-3</c:v>
                </c:pt>
                <c:pt idx="123">
                  <c:v>-3.1735000011394732E-3</c:v>
                </c:pt>
                <c:pt idx="126">
                  <c:v>-4.6509999956469983E-3</c:v>
                </c:pt>
                <c:pt idx="127">
                  <c:v>-3.6509999990812503E-3</c:v>
                </c:pt>
                <c:pt idx="128">
                  <c:v>-2.5509999977657571E-3</c:v>
                </c:pt>
                <c:pt idx="132">
                  <c:v>4.0012500030570664E-3</c:v>
                </c:pt>
                <c:pt idx="135">
                  <c:v>-9.3149999884190038E-4</c:v>
                </c:pt>
                <c:pt idx="136">
                  <c:v>4.1412500067963265E-3</c:v>
                </c:pt>
                <c:pt idx="188">
                  <c:v>3.6760000002686866E-3</c:v>
                </c:pt>
                <c:pt idx="202">
                  <c:v>1.2780000033671968E-3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07-4E06-AAA4-120ACFAFBC6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14655.5</c:v>
                </c:pt>
                <c:pt idx="213">
                  <c:v>14658.5</c:v>
                </c:pt>
                <c:pt idx="214">
                  <c:v>14671</c:v>
                </c:pt>
                <c:pt idx="215">
                  <c:v>14674</c:v>
                </c:pt>
                <c:pt idx="216">
                  <c:v>14693</c:v>
                </c:pt>
                <c:pt idx="217">
                  <c:v>14748.5</c:v>
                </c:pt>
                <c:pt idx="218">
                  <c:v>14750</c:v>
                </c:pt>
                <c:pt idx="219">
                  <c:v>14751.5</c:v>
                </c:pt>
                <c:pt idx="220">
                  <c:v>14755</c:v>
                </c:pt>
                <c:pt idx="221">
                  <c:v>14762.5</c:v>
                </c:pt>
                <c:pt idx="222">
                  <c:v>14765.5</c:v>
                </c:pt>
                <c:pt idx="223">
                  <c:v>14768.5</c:v>
                </c:pt>
                <c:pt idx="224">
                  <c:v>14782.5</c:v>
                </c:pt>
                <c:pt idx="225">
                  <c:v>14786</c:v>
                </c:pt>
                <c:pt idx="226">
                  <c:v>14792</c:v>
                </c:pt>
                <c:pt idx="227">
                  <c:v>14793.5</c:v>
                </c:pt>
                <c:pt idx="228">
                  <c:v>14795</c:v>
                </c:pt>
                <c:pt idx="229">
                  <c:v>14796.5</c:v>
                </c:pt>
                <c:pt idx="230">
                  <c:v>14809</c:v>
                </c:pt>
                <c:pt idx="231">
                  <c:v>14810.5</c:v>
                </c:pt>
                <c:pt idx="232">
                  <c:v>15211</c:v>
                </c:pt>
                <c:pt idx="233">
                  <c:v>15212.5</c:v>
                </c:pt>
                <c:pt idx="234">
                  <c:v>15214</c:v>
                </c:pt>
                <c:pt idx="235">
                  <c:v>15215.5</c:v>
                </c:pt>
                <c:pt idx="236">
                  <c:v>15225</c:v>
                </c:pt>
                <c:pt idx="237">
                  <c:v>15231</c:v>
                </c:pt>
                <c:pt idx="238">
                  <c:v>15232.5</c:v>
                </c:pt>
                <c:pt idx="239">
                  <c:v>15256</c:v>
                </c:pt>
                <c:pt idx="240">
                  <c:v>15257.5</c:v>
                </c:pt>
                <c:pt idx="241">
                  <c:v>15304</c:v>
                </c:pt>
                <c:pt idx="242">
                  <c:v>15307</c:v>
                </c:pt>
                <c:pt idx="243">
                  <c:v>15318</c:v>
                </c:pt>
                <c:pt idx="244">
                  <c:v>15321</c:v>
                </c:pt>
                <c:pt idx="245">
                  <c:v>15322.5</c:v>
                </c:pt>
                <c:pt idx="246">
                  <c:v>15335</c:v>
                </c:pt>
                <c:pt idx="247">
                  <c:v>15336.5</c:v>
                </c:pt>
                <c:pt idx="248">
                  <c:v>15343</c:v>
                </c:pt>
                <c:pt idx="249">
                  <c:v>15344.5</c:v>
                </c:pt>
                <c:pt idx="250">
                  <c:v>15350.5</c:v>
                </c:pt>
                <c:pt idx="251">
                  <c:v>15352</c:v>
                </c:pt>
                <c:pt idx="252">
                  <c:v>15361.5</c:v>
                </c:pt>
                <c:pt idx="253">
                  <c:v>15367.5</c:v>
                </c:pt>
                <c:pt idx="254">
                  <c:v>15369</c:v>
                </c:pt>
                <c:pt idx="255">
                  <c:v>15377</c:v>
                </c:pt>
                <c:pt idx="256">
                  <c:v>15378.5</c:v>
                </c:pt>
                <c:pt idx="257">
                  <c:v>15380</c:v>
                </c:pt>
                <c:pt idx="258">
                  <c:v>15389.5</c:v>
                </c:pt>
                <c:pt idx="259">
                  <c:v>15779</c:v>
                </c:pt>
                <c:pt idx="260">
                  <c:v>15780.5</c:v>
                </c:pt>
                <c:pt idx="261">
                  <c:v>15782</c:v>
                </c:pt>
                <c:pt idx="262">
                  <c:v>15785</c:v>
                </c:pt>
                <c:pt idx="263">
                  <c:v>15786.5</c:v>
                </c:pt>
                <c:pt idx="264">
                  <c:v>15788</c:v>
                </c:pt>
                <c:pt idx="265">
                  <c:v>15788</c:v>
                </c:pt>
                <c:pt idx="266">
                  <c:v>15793</c:v>
                </c:pt>
                <c:pt idx="267">
                  <c:v>15822.5</c:v>
                </c:pt>
                <c:pt idx="268">
                  <c:v>15833</c:v>
                </c:pt>
                <c:pt idx="269">
                  <c:v>15833.5</c:v>
                </c:pt>
                <c:pt idx="270">
                  <c:v>15836.5</c:v>
                </c:pt>
                <c:pt idx="271">
                  <c:v>15845.5</c:v>
                </c:pt>
                <c:pt idx="272">
                  <c:v>15852</c:v>
                </c:pt>
                <c:pt idx="273">
                  <c:v>15853.5</c:v>
                </c:pt>
                <c:pt idx="274">
                  <c:v>15855</c:v>
                </c:pt>
                <c:pt idx="275">
                  <c:v>15856.5</c:v>
                </c:pt>
                <c:pt idx="276">
                  <c:v>15858</c:v>
                </c:pt>
                <c:pt idx="277">
                  <c:v>15887.5</c:v>
                </c:pt>
                <c:pt idx="278">
                  <c:v>15890.5</c:v>
                </c:pt>
                <c:pt idx="279">
                  <c:v>15897</c:v>
                </c:pt>
                <c:pt idx="280">
                  <c:v>15898.5</c:v>
                </c:pt>
                <c:pt idx="281">
                  <c:v>15934</c:v>
                </c:pt>
                <c:pt idx="282">
                  <c:v>15937</c:v>
                </c:pt>
                <c:pt idx="283">
                  <c:v>16412.5</c:v>
                </c:pt>
                <c:pt idx="284">
                  <c:v>16447.5</c:v>
                </c:pt>
                <c:pt idx="285">
                  <c:v>16505.5</c:v>
                </c:pt>
                <c:pt idx="286">
                  <c:v>16617</c:v>
                </c:pt>
                <c:pt idx="287">
                  <c:v>16618.5</c:v>
                </c:pt>
                <c:pt idx="288">
                  <c:v>16620</c:v>
                </c:pt>
                <c:pt idx="289">
                  <c:v>16621.5</c:v>
                </c:pt>
                <c:pt idx="290">
                  <c:v>16911.5</c:v>
                </c:pt>
                <c:pt idx="291">
                  <c:v>16913</c:v>
                </c:pt>
                <c:pt idx="292">
                  <c:v>16916.5</c:v>
                </c:pt>
                <c:pt idx="293">
                  <c:v>16917.5</c:v>
                </c:pt>
                <c:pt idx="294">
                  <c:v>16918</c:v>
                </c:pt>
                <c:pt idx="295">
                  <c:v>16921</c:v>
                </c:pt>
                <c:pt idx="296">
                  <c:v>16922.5</c:v>
                </c:pt>
                <c:pt idx="297">
                  <c:v>16936.5</c:v>
                </c:pt>
                <c:pt idx="298">
                  <c:v>16939.5</c:v>
                </c:pt>
                <c:pt idx="299">
                  <c:v>16941</c:v>
                </c:pt>
                <c:pt idx="300">
                  <c:v>16950.5</c:v>
                </c:pt>
                <c:pt idx="301">
                  <c:v>16953.5</c:v>
                </c:pt>
                <c:pt idx="302">
                  <c:v>16955</c:v>
                </c:pt>
                <c:pt idx="303">
                  <c:v>16956.5</c:v>
                </c:pt>
                <c:pt idx="304">
                  <c:v>16958</c:v>
                </c:pt>
                <c:pt idx="305">
                  <c:v>16959.5</c:v>
                </c:pt>
                <c:pt idx="306">
                  <c:v>16960</c:v>
                </c:pt>
                <c:pt idx="307">
                  <c:v>16963</c:v>
                </c:pt>
                <c:pt idx="308">
                  <c:v>16966</c:v>
                </c:pt>
                <c:pt idx="309">
                  <c:v>16967.5</c:v>
                </c:pt>
                <c:pt idx="310">
                  <c:v>16969</c:v>
                </c:pt>
                <c:pt idx="311">
                  <c:v>16973.5</c:v>
                </c:pt>
                <c:pt idx="312">
                  <c:v>16974</c:v>
                </c:pt>
                <c:pt idx="313">
                  <c:v>16980</c:v>
                </c:pt>
                <c:pt idx="314">
                  <c:v>16981.5</c:v>
                </c:pt>
                <c:pt idx="315">
                  <c:v>16984.5</c:v>
                </c:pt>
                <c:pt idx="316">
                  <c:v>16986</c:v>
                </c:pt>
                <c:pt idx="317">
                  <c:v>16994</c:v>
                </c:pt>
                <c:pt idx="318">
                  <c:v>16995.5</c:v>
                </c:pt>
                <c:pt idx="319">
                  <c:v>16997</c:v>
                </c:pt>
                <c:pt idx="320">
                  <c:v>16998.5</c:v>
                </c:pt>
                <c:pt idx="321">
                  <c:v>17000</c:v>
                </c:pt>
                <c:pt idx="322">
                  <c:v>17006</c:v>
                </c:pt>
                <c:pt idx="323">
                  <c:v>17007.5</c:v>
                </c:pt>
                <c:pt idx="324">
                  <c:v>17008</c:v>
                </c:pt>
                <c:pt idx="325">
                  <c:v>17008</c:v>
                </c:pt>
                <c:pt idx="326">
                  <c:v>17009.5</c:v>
                </c:pt>
                <c:pt idx="327">
                  <c:v>17011</c:v>
                </c:pt>
                <c:pt idx="328">
                  <c:v>17014</c:v>
                </c:pt>
                <c:pt idx="329">
                  <c:v>17021.5</c:v>
                </c:pt>
                <c:pt idx="330">
                  <c:v>17022</c:v>
                </c:pt>
                <c:pt idx="331">
                  <c:v>17023.5</c:v>
                </c:pt>
                <c:pt idx="332">
                  <c:v>17025</c:v>
                </c:pt>
                <c:pt idx="333">
                  <c:v>17028</c:v>
                </c:pt>
                <c:pt idx="334">
                  <c:v>17045</c:v>
                </c:pt>
                <c:pt idx="335">
                  <c:v>17046.5</c:v>
                </c:pt>
                <c:pt idx="336">
                  <c:v>17049.5</c:v>
                </c:pt>
                <c:pt idx="337">
                  <c:v>17051.5</c:v>
                </c:pt>
                <c:pt idx="338">
                  <c:v>17057.5</c:v>
                </c:pt>
                <c:pt idx="339">
                  <c:v>17059</c:v>
                </c:pt>
                <c:pt idx="340">
                  <c:v>17060.5</c:v>
                </c:pt>
                <c:pt idx="341">
                  <c:v>17062</c:v>
                </c:pt>
                <c:pt idx="342">
                  <c:v>17079</c:v>
                </c:pt>
                <c:pt idx="343">
                  <c:v>17084</c:v>
                </c:pt>
                <c:pt idx="344">
                  <c:v>17085.5</c:v>
                </c:pt>
                <c:pt idx="345">
                  <c:v>17087</c:v>
                </c:pt>
                <c:pt idx="346">
                  <c:v>17090</c:v>
                </c:pt>
                <c:pt idx="347">
                  <c:v>17093</c:v>
                </c:pt>
                <c:pt idx="348">
                  <c:v>17096.5</c:v>
                </c:pt>
                <c:pt idx="349">
                  <c:v>17101</c:v>
                </c:pt>
                <c:pt idx="350">
                  <c:v>17102.5</c:v>
                </c:pt>
                <c:pt idx="351">
                  <c:v>17104</c:v>
                </c:pt>
                <c:pt idx="352">
                  <c:v>17105.5</c:v>
                </c:pt>
                <c:pt idx="353">
                  <c:v>17115</c:v>
                </c:pt>
                <c:pt idx="354">
                  <c:v>17135</c:v>
                </c:pt>
                <c:pt idx="355">
                  <c:v>17143</c:v>
                </c:pt>
                <c:pt idx="356">
                  <c:v>17592</c:v>
                </c:pt>
                <c:pt idx="357">
                  <c:v>17686</c:v>
                </c:pt>
                <c:pt idx="358">
                  <c:v>17728</c:v>
                </c:pt>
                <c:pt idx="359">
                  <c:v>18033.5</c:v>
                </c:pt>
                <c:pt idx="360">
                  <c:v>18149</c:v>
                </c:pt>
                <c:pt idx="361">
                  <c:v>18169</c:v>
                </c:pt>
                <c:pt idx="362">
                  <c:v>18237</c:v>
                </c:pt>
                <c:pt idx="363">
                  <c:v>18761.5</c:v>
                </c:pt>
                <c:pt idx="364">
                  <c:v>18765</c:v>
                </c:pt>
                <c:pt idx="365">
                  <c:v>18768</c:v>
                </c:pt>
                <c:pt idx="366">
                  <c:v>18777</c:v>
                </c:pt>
                <c:pt idx="367">
                  <c:v>19243</c:v>
                </c:pt>
                <c:pt idx="368">
                  <c:v>19336</c:v>
                </c:pt>
                <c:pt idx="369">
                  <c:v>19367</c:v>
                </c:pt>
                <c:pt idx="370">
                  <c:v>19378</c:v>
                </c:pt>
                <c:pt idx="371">
                  <c:v>19904</c:v>
                </c:pt>
                <c:pt idx="372">
                  <c:v>19935</c:v>
                </c:pt>
                <c:pt idx="373">
                  <c:v>20503</c:v>
                </c:pt>
                <c:pt idx="374">
                  <c:v>21040</c:v>
                </c:pt>
                <c:pt idx="375">
                  <c:v>21063</c:v>
                </c:pt>
                <c:pt idx="376">
                  <c:v>21493</c:v>
                </c:pt>
                <c:pt idx="377">
                  <c:v>21595</c:v>
                </c:pt>
                <c:pt idx="378">
                  <c:v>21610.5</c:v>
                </c:pt>
                <c:pt idx="379">
                  <c:v>22208</c:v>
                </c:pt>
                <c:pt idx="380">
                  <c:v>22725</c:v>
                </c:pt>
                <c:pt idx="381">
                  <c:v>23259</c:v>
                </c:pt>
              </c:numCache>
            </c:numRef>
          </c:xVal>
          <c:yVal>
            <c:numRef>
              <c:f>Active!$K$21:$K$2660</c:f>
              <c:numCache>
                <c:formatCode>General</c:formatCode>
                <c:ptCount val="2640"/>
                <c:pt idx="162">
                  <c:v>1.4737500096089207E-3</c:v>
                </c:pt>
                <c:pt idx="163">
                  <c:v>3.7490000031539239E-3</c:v>
                </c:pt>
                <c:pt idx="165">
                  <c:v>1.1508750001667067E-2</c:v>
                </c:pt>
                <c:pt idx="166">
                  <c:v>1.2903750000987202E-2</c:v>
                </c:pt>
                <c:pt idx="167">
                  <c:v>7.8967500012367964E-3</c:v>
                </c:pt>
                <c:pt idx="173">
                  <c:v>-4.6329999968293123E-3</c:v>
                </c:pt>
                <c:pt idx="174">
                  <c:v>-4.484499993850477E-3</c:v>
                </c:pt>
                <c:pt idx="176">
                  <c:v>-5.2414999954635277E-3</c:v>
                </c:pt>
                <c:pt idx="177">
                  <c:v>-9.1899999824818224E-4</c:v>
                </c:pt>
                <c:pt idx="179">
                  <c:v>2.9755000068689696E-3</c:v>
                </c:pt>
                <c:pt idx="182">
                  <c:v>1.2695000041276217E-3</c:v>
                </c:pt>
                <c:pt idx="183">
                  <c:v>6.3455000054091215E-3</c:v>
                </c:pt>
                <c:pt idx="184">
                  <c:v>7.3677500040503219E-3</c:v>
                </c:pt>
                <c:pt idx="185">
                  <c:v>7.3677500040503219E-3</c:v>
                </c:pt>
                <c:pt idx="186">
                  <c:v>1.4920000030542724E-3</c:v>
                </c:pt>
                <c:pt idx="187">
                  <c:v>1.4920000030542724E-3</c:v>
                </c:pt>
                <c:pt idx="189">
                  <c:v>3.2550000469200313E-4</c:v>
                </c:pt>
                <c:pt idx="190">
                  <c:v>6.0367500045686029E-3</c:v>
                </c:pt>
                <c:pt idx="191">
                  <c:v>1.3610000096377917E-3</c:v>
                </c:pt>
                <c:pt idx="192">
                  <c:v>-9.9549999868031591E-4</c:v>
                </c:pt>
                <c:pt idx="193">
                  <c:v>2.6530000031925738E-3</c:v>
                </c:pt>
                <c:pt idx="194">
                  <c:v>4.5772500016028062E-3</c:v>
                </c:pt>
                <c:pt idx="195">
                  <c:v>5.0149999879067764E-4</c:v>
                </c:pt>
                <c:pt idx="198">
                  <c:v>4.7320000012405217E-3</c:v>
                </c:pt>
                <c:pt idx="200">
                  <c:v>2.0220000005792826E-3</c:v>
                </c:pt>
                <c:pt idx="201">
                  <c:v>2.5180000011459924E-3</c:v>
                </c:pt>
                <c:pt idx="203">
                  <c:v>-8.5309999994933605E-3</c:v>
                </c:pt>
                <c:pt idx="204">
                  <c:v>4.3492500044521876E-3</c:v>
                </c:pt>
                <c:pt idx="205">
                  <c:v>-8.6634999897796661E-3</c:v>
                </c:pt>
                <c:pt idx="206">
                  <c:v>-4.4389999893610366E-3</c:v>
                </c:pt>
                <c:pt idx="207">
                  <c:v>-4.6979999970062636E-3</c:v>
                </c:pt>
                <c:pt idx="208">
                  <c:v>-4.9269999944954179E-3</c:v>
                </c:pt>
                <c:pt idx="209">
                  <c:v>-1.2977499995031394E-2</c:v>
                </c:pt>
                <c:pt idx="210">
                  <c:v>-3.298499999800697E-3</c:v>
                </c:pt>
                <c:pt idx="211">
                  <c:v>-2.7984999978798442E-3</c:v>
                </c:pt>
                <c:pt idx="216">
                  <c:v>-9.5965000000433065E-3</c:v>
                </c:pt>
                <c:pt idx="220">
                  <c:v>3.9725000024191104E-3</c:v>
                </c:pt>
                <c:pt idx="225">
                  <c:v>5.3069999994477257E-3</c:v>
                </c:pt>
                <c:pt idx="253">
                  <c:v>2.5412500035599805E-3</c:v>
                </c:pt>
                <c:pt idx="254">
                  <c:v>-4.3449999793665484E-4</c:v>
                </c:pt>
                <c:pt idx="265">
                  <c:v>-3.7939999965601601E-3</c:v>
                </c:pt>
                <c:pt idx="268">
                  <c:v>-4.6664999899803661E-3</c:v>
                </c:pt>
                <c:pt idx="269">
                  <c:v>4.7082500022952445E-3</c:v>
                </c:pt>
                <c:pt idx="281">
                  <c:v>-3.2669999927747995E-3</c:v>
                </c:pt>
                <c:pt idx="283">
                  <c:v>2.9687499991268851E-3</c:v>
                </c:pt>
                <c:pt idx="285">
                  <c:v>-2.5427749998925719E-2</c:v>
                </c:pt>
                <c:pt idx="357">
                  <c:v>5.5699999938951805E-4</c:v>
                </c:pt>
                <c:pt idx="358">
                  <c:v>1.3600000238511711E-4</c:v>
                </c:pt>
                <c:pt idx="359">
                  <c:v>2.8825000481447205E-4</c:v>
                </c:pt>
                <c:pt idx="360">
                  <c:v>-3.3244999940507114E-3</c:v>
                </c:pt>
                <c:pt idx="361">
                  <c:v>-3.9344999968307093E-3</c:v>
                </c:pt>
                <c:pt idx="362">
                  <c:v>-4.368499998236075E-3</c:v>
                </c:pt>
                <c:pt idx="363">
                  <c:v>-2.8557499972521327E-3</c:v>
                </c:pt>
                <c:pt idx="364">
                  <c:v>-7.6324999972712249E-3</c:v>
                </c:pt>
                <c:pt idx="365">
                  <c:v>-7.3839999968186021E-3</c:v>
                </c:pt>
                <c:pt idx="366">
                  <c:v>-9.0385000003152527E-3</c:v>
                </c:pt>
                <c:pt idx="367">
                  <c:v>-8.2714999953168444E-3</c:v>
                </c:pt>
                <c:pt idx="368">
                  <c:v>-1.0867999997572042E-2</c:v>
                </c:pt>
                <c:pt idx="369">
                  <c:v>-1.1133499996503815E-2</c:v>
                </c:pt>
                <c:pt idx="370">
                  <c:v>-1.068900000245776E-2</c:v>
                </c:pt>
                <c:pt idx="371">
                  <c:v>-1.2051999998220708E-2</c:v>
                </c:pt>
                <c:pt idx="372">
                  <c:v>-1.1217499995836988E-2</c:v>
                </c:pt>
                <c:pt idx="373">
                  <c:v>-6.9014999971841462E-3</c:v>
                </c:pt>
                <c:pt idx="374">
                  <c:v>-1.1720000002242159E-2</c:v>
                </c:pt>
                <c:pt idx="375">
                  <c:v>-1.1331500063533895E-2</c:v>
                </c:pt>
                <c:pt idx="376">
                  <c:v>-1.5096499992068857E-2</c:v>
                </c:pt>
                <c:pt idx="377">
                  <c:v>-1.5307499896152876E-2</c:v>
                </c:pt>
                <c:pt idx="378">
                  <c:v>-1.0830249993887264E-2</c:v>
                </c:pt>
                <c:pt idx="379">
                  <c:v>-2.100399999471847E-2</c:v>
                </c:pt>
                <c:pt idx="380">
                  <c:v>-1.7412499997590203E-2</c:v>
                </c:pt>
                <c:pt idx="381">
                  <c:v>-1.707949999399716E-2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07-4E06-AAA4-120ACFAFBC6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14655.5</c:v>
                </c:pt>
                <c:pt idx="213">
                  <c:v>14658.5</c:v>
                </c:pt>
                <c:pt idx="214">
                  <c:v>14671</c:v>
                </c:pt>
                <c:pt idx="215">
                  <c:v>14674</c:v>
                </c:pt>
                <c:pt idx="216">
                  <c:v>14693</c:v>
                </c:pt>
                <c:pt idx="217">
                  <c:v>14748.5</c:v>
                </c:pt>
                <c:pt idx="218">
                  <c:v>14750</c:v>
                </c:pt>
                <c:pt idx="219">
                  <c:v>14751.5</c:v>
                </c:pt>
                <c:pt idx="220">
                  <c:v>14755</c:v>
                </c:pt>
                <c:pt idx="221">
                  <c:v>14762.5</c:v>
                </c:pt>
                <c:pt idx="222">
                  <c:v>14765.5</c:v>
                </c:pt>
                <c:pt idx="223">
                  <c:v>14768.5</c:v>
                </c:pt>
                <c:pt idx="224">
                  <c:v>14782.5</c:v>
                </c:pt>
                <c:pt idx="225">
                  <c:v>14786</c:v>
                </c:pt>
                <c:pt idx="226">
                  <c:v>14792</c:v>
                </c:pt>
                <c:pt idx="227">
                  <c:v>14793.5</c:v>
                </c:pt>
                <c:pt idx="228">
                  <c:v>14795</c:v>
                </c:pt>
                <c:pt idx="229">
                  <c:v>14796.5</c:v>
                </c:pt>
                <c:pt idx="230">
                  <c:v>14809</c:v>
                </c:pt>
                <c:pt idx="231">
                  <c:v>14810.5</c:v>
                </c:pt>
                <c:pt idx="232">
                  <c:v>15211</c:v>
                </c:pt>
                <c:pt idx="233">
                  <c:v>15212.5</c:v>
                </c:pt>
                <c:pt idx="234">
                  <c:v>15214</c:v>
                </c:pt>
                <c:pt idx="235">
                  <c:v>15215.5</c:v>
                </c:pt>
                <c:pt idx="236">
                  <c:v>15225</c:v>
                </c:pt>
                <c:pt idx="237">
                  <c:v>15231</c:v>
                </c:pt>
                <c:pt idx="238">
                  <c:v>15232.5</c:v>
                </c:pt>
                <c:pt idx="239">
                  <c:v>15256</c:v>
                </c:pt>
                <c:pt idx="240">
                  <c:v>15257.5</c:v>
                </c:pt>
                <c:pt idx="241">
                  <c:v>15304</c:v>
                </c:pt>
                <c:pt idx="242">
                  <c:v>15307</c:v>
                </c:pt>
                <c:pt idx="243">
                  <c:v>15318</c:v>
                </c:pt>
                <c:pt idx="244">
                  <c:v>15321</c:v>
                </c:pt>
                <c:pt idx="245">
                  <c:v>15322.5</c:v>
                </c:pt>
                <c:pt idx="246">
                  <c:v>15335</c:v>
                </c:pt>
                <c:pt idx="247">
                  <c:v>15336.5</c:v>
                </c:pt>
                <c:pt idx="248">
                  <c:v>15343</c:v>
                </c:pt>
                <c:pt idx="249">
                  <c:v>15344.5</c:v>
                </c:pt>
                <c:pt idx="250">
                  <c:v>15350.5</c:v>
                </c:pt>
                <c:pt idx="251">
                  <c:v>15352</c:v>
                </c:pt>
                <c:pt idx="252">
                  <c:v>15361.5</c:v>
                </c:pt>
                <c:pt idx="253">
                  <c:v>15367.5</c:v>
                </c:pt>
                <c:pt idx="254">
                  <c:v>15369</c:v>
                </c:pt>
                <c:pt idx="255">
                  <c:v>15377</c:v>
                </c:pt>
                <c:pt idx="256">
                  <c:v>15378.5</c:v>
                </c:pt>
                <c:pt idx="257">
                  <c:v>15380</c:v>
                </c:pt>
                <c:pt idx="258">
                  <c:v>15389.5</c:v>
                </c:pt>
                <c:pt idx="259">
                  <c:v>15779</c:v>
                </c:pt>
                <c:pt idx="260">
                  <c:v>15780.5</c:v>
                </c:pt>
                <c:pt idx="261">
                  <c:v>15782</c:v>
                </c:pt>
                <c:pt idx="262">
                  <c:v>15785</c:v>
                </c:pt>
                <c:pt idx="263">
                  <c:v>15786.5</c:v>
                </c:pt>
                <c:pt idx="264">
                  <c:v>15788</c:v>
                </c:pt>
                <c:pt idx="265">
                  <c:v>15788</c:v>
                </c:pt>
                <c:pt idx="266">
                  <c:v>15793</c:v>
                </c:pt>
                <c:pt idx="267">
                  <c:v>15822.5</c:v>
                </c:pt>
                <c:pt idx="268">
                  <c:v>15833</c:v>
                </c:pt>
                <c:pt idx="269">
                  <c:v>15833.5</c:v>
                </c:pt>
                <c:pt idx="270">
                  <c:v>15836.5</c:v>
                </c:pt>
                <c:pt idx="271">
                  <c:v>15845.5</c:v>
                </c:pt>
                <c:pt idx="272">
                  <c:v>15852</c:v>
                </c:pt>
                <c:pt idx="273">
                  <c:v>15853.5</c:v>
                </c:pt>
                <c:pt idx="274">
                  <c:v>15855</c:v>
                </c:pt>
                <c:pt idx="275">
                  <c:v>15856.5</c:v>
                </c:pt>
                <c:pt idx="276">
                  <c:v>15858</c:v>
                </c:pt>
                <c:pt idx="277">
                  <c:v>15887.5</c:v>
                </c:pt>
                <c:pt idx="278">
                  <c:v>15890.5</c:v>
                </c:pt>
                <c:pt idx="279">
                  <c:v>15897</c:v>
                </c:pt>
                <c:pt idx="280">
                  <c:v>15898.5</c:v>
                </c:pt>
                <c:pt idx="281">
                  <c:v>15934</c:v>
                </c:pt>
                <c:pt idx="282">
                  <c:v>15937</c:v>
                </c:pt>
                <c:pt idx="283">
                  <c:v>16412.5</c:v>
                </c:pt>
                <c:pt idx="284">
                  <c:v>16447.5</c:v>
                </c:pt>
                <c:pt idx="285">
                  <c:v>16505.5</c:v>
                </c:pt>
                <c:pt idx="286">
                  <c:v>16617</c:v>
                </c:pt>
                <c:pt idx="287">
                  <c:v>16618.5</c:v>
                </c:pt>
                <c:pt idx="288">
                  <c:v>16620</c:v>
                </c:pt>
                <c:pt idx="289">
                  <c:v>16621.5</c:v>
                </c:pt>
                <c:pt idx="290">
                  <c:v>16911.5</c:v>
                </c:pt>
                <c:pt idx="291">
                  <c:v>16913</c:v>
                </c:pt>
                <c:pt idx="292">
                  <c:v>16916.5</c:v>
                </c:pt>
                <c:pt idx="293">
                  <c:v>16917.5</c:v>
                </c:pt>
                <c:pt idx="294">
                  <c:v>16918</c:v>
                </c:pt>
                <c:pt idx="295">
                  <c:v>16921</c:v>
                </c:pt>
                <c:pt idx="296">
                  <c:v>16922.5</c:v>
                </c:pt>
                <c:pt idx="297">
                  <c:v>16936.5</c:v>
                </c:pt>
                <c:pt idx="298">
                  <c:v>16939.5</c:v>
                </c:pt>
                <c:pt idx="299">
                  <c:v>16941</c:v>
                </c:pt>
                <c:pt idx="300">
                  <c:v>16950.5</c:v>
                </c:pt>
                <c:pt idx="301">
                  <c:v>16953.5</c:v>
                </c:pt>
                <c:pt idx="302">
                  <c:v>16955</c:v>
                </c:pt>
                <c:pt idx="303">
                  <c:v>16956.5</c:v>
                </c:pt>
                <c:pt idx="304">
                  <c:v>16958</c:v>
                </c:pt>
                <c:pt idx="305">
                  <c:v>16959.5</c:v>
                </c:pt>
                <c:pt idx="306">
                  <c:v>16960</c:v>
                </c:pt>
                <c:pt idx="307">
                  <c:v>16963</c:v>
                </c:pt>
                <c:pt idx="308">
                  <c:v>16966</c:v>
                </c:pt>
                <c:pt idx="309">
                  <c:v>16967.5</c:v>
                </c:pt>
                <c:pt idx="310">
                  <c:v>16969</c:v>
                </c:pt>
                <c:pt idx="311">
                  <c:v>16973.5</c:v>
                </c:pt>
                <c:pt idx="312">
                  <c:v>16974</c:v>
                </c:pt>
                <c:pt idx="313">
                  <c:v>16980</c:v>
                </c:pt>
                <c:pt idx="314">
                  <c:v>16981.5</c:v>
                </c:pt>
                <c:pt idx="315">
                  <c:v>16984.5</c:v>
                </c:pt>
                <c:pt idx="316">
                  <c:v>16986</c:v>
                </c:pt>
                <c:pt idx="317">
                  <c:v>16994</c:v>
                </c:pt>
                <c:pt idx="318">
                  <c:v>16995.5</c:v>
                </c:pt>
                <c:pt idx="319">
                  <c:v>16997</c:v>
                </c:pt>
                <c:pt idx="320">
                  <c:v>16998.5</c:v>
                </c:pt>
                <c:pt idx="321">
                  <c:v>17000</c:v>
                </c:pt>
                <c:pt idx="322">
                  <c:v>17006</c:v>
                </c:pt>
                <c:pt idx="323">
                  <c:v>17007.5</c:v>
                </c:pt>
                <c:pt idx="324">
                  <c:v>17008</c:v>
                </c:pt>
                <c:pt idx="325">
                  <c:v>17008</c:v>
                </c:pt>
                <c:pt idx="326">
                  <c:v>17009.5</c:v>
                </c:pt>
                <c:pt idx="327">
                  <c:v>17011</c:v>
                </c:pt>
                <c:pt idx="328">
                  <c:v>17014</c:v>
                </c:pt>
                <c:pt idx="329">
                  <c:v>17021.5</c:v>
                </c:pt>
                <c:pt idx="330">
                  <c:v>17022</c:v>
                </c:pt>
                <c:pt idx="331">
                  <c:v>17023.5</c:v>
                </c:pt>
                <c:pt idx="332">
                  <c:v>17025</c:v>
                </c:pt>
                <c:pt idx="333">
                  <c:v>17028</c:v>
                </c:pt>
                <c:pt idx="334">
                  <c:v>17045</c:v>
                </c:pt>
                <c:pt idx="335">
                  <c:v>17046.5</c:v>
                </c:pt>
                <c:pt idx="336">
                  <c:v>17049.5</c:v>
                </c:pt>
                <c:pt idx="337">
                  <c:v>17051.5</c:v>
                </c:pt>
                <c:pt idx="338">
                  <c:v>17057.5</c:v>
                </c:pt>
                <c:pt idx="339">
                  <c:v>17059</c:v>
                </c:pt>
                <c:pt idx="340">
                  <c:v>17060.5</c:v>
                </c:pt>
                <c:pt idx="341">
                  <c:v>17062</c:v>
                </c:pt>
                <c:pt idx="342">
                  <c:v>17079</c:v>
                </c:pt>
                <c:pt idx="343">
                  <c:v>17084</c:v>
                </c:pt>
                <c:pt idx="344">
                  <c:v>17085.5</c:v>
                </c:pt>
                <c:pt idx="345">
                  <c:v>17087</c:v>
                </c:pt>
                <c:pt idx="346">
                  <c:v>17090</c:v>
                </c:pt>
                <c:pt idx="347">
                  <c:v>17093</c:v>
                </c:pt>
                <c:pt idx="348">
                  <c:v>17096.5</c:v>
                </c:pt>
                <c:pt idx="349">
                  <c:v>17101</c:v>
                </c:pt>
                <c:pt idx="350">
                  <c:v>17102.5</c:v>
                </c:pt>
                <c:pt idx="351">
                  <c:v>17104</c:v>
                </c:pt>
                <c:pt idx="352">
                  <c:v>17105.5</c:v>
                </c:pt>
                <c:pt idx="353">
                  <c:v>17115</c:v>
                </c:pt>
                <c:pt idx="354">
                  <c:v>17135</c:v>
                </c:pt>
                <c:pt idx="355">
                  <c:v>17143</c:v>
                </c:pt>
                <c:pt idx="356">
                  <c:v>17592</c:v>
                </c:pt>
                <c:pt idx="357">
                  <c:v>17686</c:v>
                </c:pt>
                <c:pt idx="358">
                  <c:v>17728</c:v>
                </c:pt>
                <c:pt idx="359">
                  <c:v>18033.5</c:v>
                </c:pt>
                <c:pt idx="360">
                  <c:v>18149</c:v>
                </c:pt>
                <c:pt idx="361">
                  <c:v>18169</c:v>
                </c:pt>
                <c:pt idx="362">
                  <c:v>18237</c:v>
                </c:pt>
                <c:pt idx="363">
                  <c:v>18761.5</c:v>
                </c:pt>
                <c:pt idx="364">
                  <c:v>18765</c:v>
                </c:pt>
                <c:pt idx="365">
                  <c:v>18768</c:v>
                </c:pt>
                <c:pt idx="366">
                  <c:v>18777</c:v>
                </c:pt>
                <c:pt idx="367">
                  <c:v>19243</c:v>
                </c:pt>
                <c:pt idx="368">
                  <c:v>19336</c:v>
                </c:pt>
                <c:pt idx="369">
                  <c:v>19367</c:v>
                </c:pt>
                <c:pt idx="370">
                  <c:v>19378</c:v>
                </c:pt>
                <c:pt idx="371">
                  <c:v>19904</c:v>
                </c:pt>
                <c:pt idx="372">
                  <c:v>19935</c:v>
                </c:pt>
                <c:pt idx="373">
                  <c:v>20503</c:v>
                </c:pt>
                <c:pt idx="374">
                  <c:v>21040</c:v>
                </c:pt>
                <c:pt idx="375">
                  <c:v>21063</c:v>
                </c:pt>
                <c:pt idx="376">
                  <c:v>21493</c:v>
                </c:pt>
                <c:pt idx="377">
                  <c:v>21595</c:v>
                </c:pt>
                <c:pt idx="378">
                  <c:v>21610.5</c:v>
                </c:pt>
                <c:pt idx="379">
                  <c:v>22208</c:v>
                </c:pt>
                <c:pt idx="380">
                  <c:v>22725</c:v>
                </c:pt>
                <c:pt idx="381">
                  <c:v>23259</c:v>
                </c:pt>
              </c:numCache>
            </c:numRef>
          </c:xVal>
          <c:yVal>
            <c:numRef>
              <c:f>Active!$L$21:$L$2660</c:f>
              <c:numCache>
                <c:formatCode>General</c:formatCode>
                <c:ptCount val="2640"/>
                <c:pt idx="212">
                  <c:v>1.6097250227176119E-2</c:v>
                </c:pt>
                <c:pt idx="213">
                  <c:v>1.1545749963261187E-2</c:v>
                </c:pt>
                <c:pt idx="214">
                  <c:v>2.8144999596406706E-3</c:v>
                </c:pt>
                <c:pt idx="215">
                  <c:v>3.4630001755431294E-3</c:v>
                </c:pt>
                <c:pt idx="217">
                  <c:v>9.800750129215885E-3</c:v>
                </c:pt>
                <c:pt idx="218">
                  <c:v>2.2250001493375748E-3</c:v>
                </c:pt>
                <c:pt idx="219">
                  <c:v>7.7492498094215989E-3</c:v>
                </c:pt>
                <c:pt idx="221">
                  <c:v>6.4937499482766725E-3</c:v>
                </c:pt>
                <c:pt idx="222">
                  <c:v>6.3422501261811703E-3</c:v>
                </c:pt>
                <c:pt idx="223">
                  <c:v>1.7590750037925318E-2</c:v>
                </c:pt>
                <c:pt idx="224">
                  <c:v>1.0583750088699162E-2</c:v>
                </c:pt>
                <c:pt idx="226">
                  <c:v>4.0040002349996939E-3</c:v>
                </c:pt>
                <c:pt idx="227">
                  <c:v>7.3282498997286893E-3</c:v>
                </c:pt>
                <c:pt idx="228">
                  <c:v>4.1524999032844789E-3</c:v>
                </c:pt>
                <c:pt idx="229">
                  <c:v>5.5767500016372651E-3</c:v>
                </c:pt>
                <c:pt idx="230">
                  <c:v>1.3454998043016531E-3</c:v>
                </c:pt>
                <c:pt idx="231">
                  <c:v>3.6697497780551203E-3</c:v>
                </c:pt>
                <c:pt idx="232">
                  <c:v>1.6445000510429963E-3</c:v>
                </c:pt>
                <c:pt idx="233">
                  <c:v>8.4687498238054104E-3</c:v>
                </c:pt>
                <c:pt idx="234">
                  <c:v>-8.0700005491962656E-4</c:v>
                </c:pt>
                <c:pt idx="235">
                  <c:v>5.9172498877160251E-3</c:v>
                </c:pt>
                <c:pt idx="236">
                  <c:v>1.0374999401392415E-3</c:v>
                </c:pt>
                <c:pt idx="237">
                  <c:v>-9.6550007583573461E-4</c:v>
                </c:pt>
                <c:pt idx="238">
                  <c:v>1.6458749858429655E-2</c:v>
                </c:pt>
                <c:pt idx="239">
                  <c:v>-1.7280000465689227E-3</c:v>
                </c:pt>
                <c:pt idx="240">
                  <c:v>3.1962501670932397E-3</c:v>
                </c:pt>
                <c:pt idx="241">
                  <c:v>3.479998413240537E-4</c:v>
                </c:pt>
                <c:pt idx="242">
                  <c:v>6.7964999834657647E-3</c:v>
                </c:pt>
                <c:pt idx="243">
                  <c:v>6.4100006420630962E-4</c:v>
                </c:pt>
                <c:pt idx="244">
                  <c:v>-2.7104999098810367E-3</c:v>
                </c:pt>
                <c:pt idx="245">
                  <c:v>1.0213750218099449E-2</c:v>
                </c:pt>
                <c:pt idx="246">
                  <c:v>-1.1749986151698977E-4</c:v>
                </c:pt>
                <c:pt idx="247">
                  <c:v>7.3067498233285733E-3</c:v>
                </c:pt>
                <c:pt idx="248">
                  <c:v>1.3784998736809939E-3</c:v>
                </c:pt>
                <c:pt idx="249">
                  <c:v>1.7002750064420979E-2</c:v>
                </c:pt>
                <c:pt idx="250">
                  <c:v>5.2997502352809533E-3</c:v>
                </c:pt>
                <c:pt idx="251">
                  <c:v>-6.7600013426272199E-4</c:v>
                </c:pt>
                <c:pt idx="252">
                  <c:v>5.7442498145974241E-3</c:v>
                </c:pt>
                <c:pt idx="255">
                  <c:v>-3.3850011095637456E-4</c:v>
                </c:pt>
                <c:pt idx="256">
                  <c:v>4.4857497996417806E-3</c:v>
                </c:pt>
                <c:pt idx="257">
                  <c:v>-1.9900001789210364E-3</c:v>
                </c:pt>
                <c:pt idx="258">
                  <c:v>3.2302499457728118E-3</c:v>
                </c:pt>
                <c:pt idx="259">
                  <c:v>-4.9394999296055175E-3</c:v>
                </c:pt>
                <c:pt idx="260">
                  <c:v>-6.1525009368779138E-4</c:v>
                </c:pt>
                <c:pt idx="261">
                  <c:v>-4.9909999215742573E-3</c:v>
                </c:pt>
                <c:pt idx="262">
                  <c:v>-5.542499988223426E-3</c:v>
                </c:pt>
                <c:pt idx="263">
                  <c:v>9.1817498760065064E-3</c:v>
                </c:pt>
                <c:pt idx="266">
                  <c:v>-7.9465001472271979E-3</c:v>
                </c:pt>
                <c:pt idx="267">
                  <c:v>-1.236250129295513E-3</c:v>
                </c:pt>
                <c:pt idx="270">
                  <c:v>-6.7432498326525092E-3</c:v>
                </c:pt>
                <c:pt idx="271">
                  <c:v>-3.8977497752057388E-3</c:v>
                </c:pt>
                <c:pt idx="272">
                  <c:v>-6.5260002156719565E-3</c:v>
                </c:pt>
                <c:pt idx="273">
                  <c:v>-1.6017500020097941E-3</c:v>
                </c:pt>
                <c:pt idx="274">
                  <c:v>-4.8774998285807669E-3</c:v>
                </c:pt>
                <c:pt idx="275">
                  <c:v>-2.4532500319764949E-3</c:v>
                </c:pt>
                <c:pt idx="276">
                  <c:v>-5.2289997765910812E-3</c:v>
                </c:pt>
                <c:pt idx="277">
                  <c:v>9.8125015938421711E-4</c:v>
                </c:pt>
                <c:pt idx="278">
                  <c:v>5.2974991558585316E-4</c:v>
                </c:pt>
                <c:pt idx="279">
                  <c:v>-7.3984998962259851E-3</c:v>
                </c:pt>
                <c:pt idx="280">
                  <c:v>-1.6742501175031066E-3</c:v>
                </c:pt>
                <c:pt idx="286">
                  <c:v>-4.8585000622551888E-3</c:v>
                </c:pt>
                <c:pt idx="287">
                  <c:v>-6.3342501598526724E-3</c:v>
                </c:pt>
                <c:pt idx="288">
                  <c:v>-6.0100000482634641E-3</c:v>
                </c:pt>
                <c:pt idx="289">
                  <c:v>-2.8857500437879935E-3</c:v>
                </c:pt>
                <c:pt idx="290">
                  <c:v>-5.9307499032001942E-3</c:v>
                </c:pt>
                <c:pt idx="291">
                  <c:v>-6.3065000067581423E-3</c:v>
                </c:pt>
                <c:pt idx="292">
                  <c:v>-2.3283250207896344E-2</c:v>
                </c:pt>
                <c:pt idx="293">
                  <c:v>5.9662502171704546E-3</c:v>
                </c:pt>
                <c:pt idx="294">
                  <c:v>-8.7590000039199367E-3</c:v>
                </c:pt>
                <c:pt idx="295">
                  <c:v>-5.9104997999384068E-3</c:v>
                </c:pt>
                <c:pt idx="296">
                  <c:v>-6.6862501480500214E-3</c:v>
                </c:pt>
                <c:pt idx="297">
                  <c:v>2.9067501091049053E-3</c:v>
                </c:pt>
                <c:pt idx="298">
                  <c:v>-2.7944750181632116E-2</c:v>
                </c:pt>
                <c:pt idx="299">
                  <c:v>-6.4205002272501588E-3</c:v>
                </c:pt>
                <c:pt idx="300">
                  <c:v>-1.9002498447662219E-3</c:v>
                </c:pt>
                <c:pt idx="301">
                  <c:v>-5.1749804697465152E-5</c:v>
                </c:pt>
                <c:pt idx="302">
                  <c:v>-1.2527499842690304E-2</c:v>
                </c:pt>
                <c:pt idx="303">
                  <c:v>6.9674977567046881E-4</c:v>
                </c:pt>
                <c:pt idx="304">
                  <c:v>-5.8790000330191106E-3</c:v>
                </c:pt>
                <c:pt idx="305">
                  <c:v>-7.4547499607433565E-3</c:v>
                </c:pt>
                <c:pt idx="306">
                  <c:v>-9.4799998696544208E-3</c:v>
                </c:pt>
                <c:pt idx="307">
                  <c:v>-6.6315001313341781E-3</c:v>
                </c:pt>
                <c:pt idx="308">
                  <c:v>-6.6830001160269603E-3</c:v>
                </c:pt>
                <c:pt idx="309">
                  <c:v>7.74124978488544E-3</c:v>
                </c:pt>
                <c:pt idx="310">
                  <c:v>-5.734499944082927E-3</c:v>
                </c:pt>
                <c:pt idx="311">
                  <c:v>3.382501017767936E-4</c:v>
                </c:pt>
                <c:pt idx="312">
                  <c:v>-1.168700004927814E-2</c:v>
                </c:pt>
                <c:pt idx="313">
                  <c:v>-5.9900001069763675E-3</c:v>
                </c:pt>
                <c:pt idx="314">
                  <c:v>-1.9657497614389285E-3</c:v>
                </c:pt>
                <c:pt idx="315">
                  <c:v>-9.1725022502942011E-4</c:v>
                </c:pt>
                <c:pt idx="316">
                  <c:v>-5.7930001348722726E-3</c:v>
                </c:pt>
                <c:pt idx="317">
                  <c:v>-7.4970000860048458E-3</c:v>
                </c:pt>
                <c:pt idx="318">
                  <c:v>-1.872750130132772E-3</c:v>
                </c:pt>
                <c:pt idx="319">
                  <c:v>-6.7485000326996669E-3</c:v>
                </c:pt>
                <c:pt idx="320">
                  <c:v>9.7575007384875789E-4</c:v>
                </c:pt>
                <c:pt idx="321">
                  <c:v>-5.7000000306288712E-3</c:v>
                </c:pt>
                <c:pt idx="322">
                  <c:v>-7.3029997947742231E-3</c:v>
                </c:pt>
                <c:pt idx="323">
                  <c:v>1.1621249919699039E-2</c:v>
                </c:pt>
                <c:pt idx="324">
                  <c:v>-8.104000189632643E-3</c:v>
                </c:pt>
                <c:pt idx="326">
                  <c:v>-1.0797498252941296E-3</c:v>
                </c:pt>
                <c:pt idx="327">
                  <c:v>-5.7555000676074997E-3</c:v>
                </c:pt>
                <c:pt idx="328">
                  <c:v>-8.1069998777820729E-3</c:v>
                </c:pt>
                <c:pt idx="329">
                  <c:v>9.1142497767577879E-3</c:v>
                </c:pt>
                <c:pt idx="330">
                  <c:v>-8.6110000047483481E-3</c:v>
                </c:pt>
                <c:pt idx="331">
                  <c:v>-1.4867498030071147E-3</c:v>
                </c:pt>
                <c:pt idx="332">
                  <c:v>-5.4624998447252437E-3</c:v>
                </c:pt>
                <c:pt idx="333">
                  <c:v>-6.7140001192456111E-3</c:v>
                </c:pt>
                <c:pt idx="334">
                  <c:v>-5.1724997683777474E-3</c:v>
                </c:pt>
                <c:pt idx="335">
                  <c:v>1.9517499677021988E-3</c:v>
                </c:pt>
                <c:pt idx="336">
                  <c:v>-2.5997498305514455E-3</c:v>
                </c:pt>
                <c:pt idx="337">
                  <c:v>-1.5007501933723688E-3</c:v>
                </c:pt>
                <c:pt idx="338">
                  <c:v>1.4962501445552334E-3</c:v>
                </c:pt>
                <c:pt idx="339">
                  <c:v>-4.9794998340075836E-3</c:v>
                </c:pt>
                <c:pt idx="340">
                  <c:v>1.4475003263214603E-4</c:v>
                </c:pt>
                <c:pt idx="341">
                  <c:v>-5.2309999518911354E-3</c:v>
                </c:pt>
                <c:pt idx="342">
                  <c:v>-6.3895001367200166E-3</c:v>
                </c:pt>
                <c:pt idx="343">
                  <c:v>1.5658000156690832E-2</c:v>
                </c:pt>
                <c:pt idx="344">
                  <c:v>-1.4177499760990031E-3</c:v>
                </c:pt>
                <c:pt idx="345">
                  <c:v>-5.1934998919023201E-3</c:v>
                </c:pt>
                <c:pt idx="346">
                  <c:v>-6.4450001664226875E-3</c:v>
                </c:pt>
                <c:pt idx="347">
                  <c:v>-6.4965001583914272E-3</c:v>
                </c:pt>
                <c:pt idx="348">
                  <c:v>-1.2732498871628195E-3</c:v>
                </c:pt>
                <c:pt idx="349">
                  <c:v>-5.2005000834469683E-3</c:v>
                </c:pt>
                <c:pt idx="350">
                  <c:v>-5.7624983310233802E-4</c:v>
                </c:pt>
                <c:pt idx="351">
                  <c:v>-5.5520000314572826E-3</c:v>
                </c:pt>
                <c:pt idx="352">
                  <c:v>-3.5277500137453899E-3</c:v>
                </c:pt>
                <c:pt idx="353">
                  <c:v>-5.1074999864795245E-3</c:v>
                </c:pt>
                <c:pt idx="354">
                  <c:v>-3.5174997901776806E-3</c:v>
                </c:pt>
                <c:pt idx="355">
                  <c:v>-3.621500130975619E-3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07-4E06-AAA4-120ACFAFBC6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14655.5</c:v>
                </c:pt>
                <c:pt idx="213">
                  <c:v>14658.5</c:v>
                </c:pt>
                <c:pt idx="214">
                  <c:v>14671</c:v>
                </c:pt>
                <c:pt idx="215">
                  <c:v>14674</c:v>
                </c:pt>
                <c:pt idx="216">
                  <c:v>14693</c:v>
                </c:pt>
                <c:pt idx="217">
                  <c:v>14748.5</c:v>
                </c:pt>
                <c:pt idx="218">
                  <c:v>14750</c:v>
                </c:pt>
                <c:pt idx="219">
                  <c:v>14751.5</c:v>
                </c:pt>
                <c:pt idx="220">
                  <c:v>14755</c:v>
                </c:pt>
                <c:pt idx="221">
                  <c:v>14762.5</c:v>
                </c:pt>
                <c:pt idx="222">
                  <c:v>14765.5</c:v>
                </c:pt>
                <c:pt idx="223">
                  <c:v>14768.5</c:v>
                </c:pt>
                <c:pt idx="224">
                  <c:v>14782.5</c:v>
                </c:pt>
                <c:pt idx="225">
                  <c:v>14786</c:v>
                </c:pt>
                <c:pt idx="226">
                  <c:v>14792</c:v>
                </c:pt>
                <c:pt idx="227">
                  <c:v>14793.5</c:v>
                </c:pt>
                <c:pt idx="228">
                  <c:v>14795</c:v>
                </c:pt>
                <c:pt idx="229">
                  <c:v>14796.5</c:v>
                </c:pt>
                <c:pt idx="230">
                  <c:v>14809</c:v>
                </c:pt>
                <c:pt idx="231">
                  <c:v>14810.5</c:v>
                </c:pt>
                <c:pt idx="232">
                  <c:v>15211</c:v>
                </c:pt>
                <c:pt idx="233">
                  <c:v>15212.5</c:v>
                </c:pt>
                <c:pt idx="234">
                  <c:v>15214</c:v>
                </c:pt>
                <c:pt idx="235">
                  <c:v>15215.5</c:v>
                </c:pt>
                <c:pt idx="236">
                  <c:v>15225</c:v>
                </c:pt>
                <c:pt idx="237">
                  <c:v>15231</c:v>
                </c:pt>
                <c:pt idx="238">
                  <c:v>15232.5</c:v>
                </c:pt>
                <c:pt idx="239">
                  <c:v>15256</c:v>
                </c:pt>
                <c:pt idx="240">
                  <c:v>15257.5</c:v>
                </c:pt>
                <c:pt idx="241">
                  <c:v>15304</c:v>
                </c:pt>
                <c:pt idx="242">
                  <c:v>15307</c:v>
                </c:pt>
                <c:pt idx="243">
                  <c:v>15318</c:v>
                </c:pt>
                <c:pt idx="244">
                  <c:v>15321</c:v>
                </c:pt>
                <c:pt idx="245">
                  <c:v>15322.5</c:v>
                </c:pt>
                <c:pt idx="246">
                  <c:v>15335</c:v>
                </c:pt>
                <c:pt idx="247">
                  <c:v>15336.5</c:v>
                </c:pt>
                <c:pt idx="248">
                  <c:v>15343</c:v>
                </c:pt>
                <c:pt idx="249">
                  <c:v>15344.5</c:v>
                </c:pt>
                <c:pt idx="250">
                  <c:v>15350.5</c:v>
                </c:pt>
                <c:pt idx="251">
                  <c:v>15352</c:v>
                </c:pt>
                <c:pt idx="252">
                  <c:v>15361.5</c:v>
                </c:pt>
                <c:pt idx="253">
                  <c:v>15367.5</c:v>
                </c:pt>
                <c:pt idx="254">
                  <c:v>15369</c:v>
                </c:pt>
                <c:pt idx="255">
                  <c:v>15377</c:v>
                </c:pt>
                <c:pt idx="256">
                  <c:v>15378.5</c:v>
                </c:pt>
                <c:pt idx="257">
                  <c:v>15380</c:v>
                </c:pt>
                <c:pt idx="258">
                  <c:v>15389.5</c:v>
                </c:pt>
                <c:pt idx="259">
                  <c:v>15779</c:v>
                </c:pt>
                <c:pt idx="260">
                  <c:v>15780.5</c:v>
                </c:pt>
                <c:pt idx="261">
                  <c:v>15782</c:v>
                </c:pt>
                <c:pt idx="262">
                  <c:v>15785</c:v>
                </c:pt>
                <c:pt idx="263">
                  <c:v>15786.5</c:v>
                </c:pt>
                <c:pt idx="264">
                  <c:v>15788</c:v>
                </c:pt>
                <c:pt idx="265">
                  <c:v>15788</c:v>
                </c:pt>
                <c:pt idx="266">
                  <c:v>15793</c:v>
                </c:pt>
                <c:pt idx="267">
                  <c:v>15822.5</c:v>
                </c:pt>
                <c:pt idx="268">
                  <c:v>15833</c:v>
                </c:pt>
                <c:pt idx="269">
                  <c:v>15833.5</c:v>
                </c:pt>
                <c:pt idx="270">
                  <c:v>15836.5</c:v>
                </c:pt>
                <c:pt idx="271">
                  <c:v>15845.5</c:v>
                </c:pt>
                <c:pt idx="272">
                  <c:v>15852</c:v>
                </c:pt>
                <c:pt idx="273">
                  <c:v>15853.5</c:v>
                </c:pt>
                <c:pt idx="274">
                  <c:v>15855</c:v>
                </c:pt>
                <c:pt idx="275">
                  <c:v>15856.5</c:v>
                </c:pt>
                <c:pt idx="276">
                  <c:v>15858</c:v>
                </c:pt>
                <c:pt idx="277">
                  <c:v>15887.5</c:v>
                </c:pt>
                <c:pt idx="278">
                  <c:v>15890.5</c:v>
                </c:pt>
                <c:pt idx="279">
                  <c:v>15897</c:v>
                </c:pt>
                <c:pt idx="280">
                  <c:v>15898.5</c:v>
                </c:pt>
                <c:pt idx="281">
                  <c:v>15934</c:v>
                </c:pt>
                <c:pt idx="282">
                  <c:v>15937</c:v>
                </c:pt>
                <c:pt idx="283">
                  <c:v>16412.5</c:v>
                </c:pt>
                <c:pt idx="284">
                  <c:v>16447.5</c:v>
                </c:pt>
                <c:pt idx="285">
                  <c:v>16505.5</c:v>
                </c:pt>
                <c:pt idx="286">
                  <c:v>16617</c:v>
                </c:pt>
                <c:pt idx="287">
                  <c:v>16618.5</c:v>
                </c:pt>
                <c:pt idx="288">
                  <c:v>16620</c:v>
                </c:pt>
                <c:pt idx="289">
                  <c:v>16621.5</c:v>
                </c:pt>
                <c:pt idx="290">
                  <c:v>16911.5</c:v>
                </c:pt>
                <c:pt idx="291">
                  <c:v>16913</c:v>
                </c:pt>
                <c:pt idx="292">
                  <c:v>16916.5</c:v>
                </c:pt>
                <c:pt idx="293">
                  <c:v>16917.5</c:v>
                </c:pt>
                <c:pt idx="294">
                  <c:v>16918</c:v>
                </c:pt>
                <c:pt idx="295">
                  <c:v>16921</c:v>
                </c:pt>
                <c:pt idx="296">
                  <c:v>16922.5</c:v>
                </c:pt>
                <c:pt idx="297">
                  <c:v>16936.5</c:v>
                </c:pt>
                <c:pt idx="298">
                  <c:v>16939.5</c:v>
                </c:pt>
                <c:pt idx="299">
                  <c:v>16941</c:v>
                </c:pt>
                <c:pt idx="300">
                  <c:v>16950.5</c:v>
                </c:pt>
                <c:pt idx="301">
                  <c:v>16953.5</c:v>
                </c:pt>
                <c:pt idx="302">
                  <c:v>16955</c:v>
                </c:pt>
                <c:pt idx="303">
                  <c:v>16956.5</c:v>
                </c:pt>
                <c:pt idx="304">
                  <c:v>16958</c:v>
                </c:pt>
                <c:pt idx="305">
                  <c:v>16959.5</c:v>
                </c:pt>
                <c:pt idx="306">
                  <c:v>16960</c:v>
                </c:pt>
                <c:pt idx="307">
                  <c:v>16963</c:v>
                </c:pt>
                <c:pt idx="308">
                  <c:v>16966</c:v>
                </c:pt>
                <c:pt idx="309">
                  <c:v>16967.5</c:v>
                </c:pt>
                <c:pt idx="310">
                  <c:v>16969</c:v>
                </c:pt>
                <c:pt idx="311">
                  <c:v>16973.5</c:v>
                </c:pt>
                <c:pt idx="312">
                  <c:v>16974</c:v>
                </c:pt>
                <c:pt idx="313">
                  <c:v>16980</c:v>
                </c:pt>
                <c:pt idx="314">
                  <c:v>16981.5</c:v>
                </c:pt>
                <c:pt idx="315">
                  <c:v>16984.5</c:v>
                </c:pt>
                <c:pt idx="316">
                  <c:v>16986</c:v>
                </c:pt>
                <c:pt idx="317">
                  <c:v>16994</c:v>
                </c:pt>
                <c:pt idx="318">
                  <c:v>16995.5</c:v>
                </c:pt>
                <c:pt idx="319">
                  <c:v>16997</c:v>
                </c:pt>
                <c:pt idx="320">
                  <c:v>16998.5</c:v>
                </c:pt>
                <c:pt idx="321">
                  <c:v>17000</c:v>
                </c:pt>
                <c:pt idx="322">
                  <c:v>17006</c:v>
                </c:pt>
                <c:pt idx="323">
                  <c:v>17007.5</c:v>
                </c:pt>
                <c:pt idx="324">
                  <c:v>17008</c:v>
                </c:pt>
                <c:pt idx="325">
                  <c:v>17008</c:v>
                </c:pt>
                <c:pt idx="326">
                  <c:v>17009.5</c:v>
                </c:pt>
                <c:pt idx="327">
                  <c:v>17011</c:v>
                </c:pt>
                <c:pt idx="328">
                  <c:v>17014</c:v>
                </c:pt>
                <c:pt idx="329">
                  <c:v>17021.5</c:v>
                </c:pt>
                <c:pt idx="330">
                  <c:v>17022</c:v>
                </c:pt>
                <c:pt idx="331">
                  <c:v>17023.5</c:v>
                </c:pt>
                <c:pt idx="332">
                  <c:v>17025</c:v>
                </c:pt>
                <c:pt idx="333">
                  <c:v>17028</c:v>
                </c:pt>
                <c:pt idx="334">
                  <c:v>17045</c:v>
                </c:pt>
                <c:pt idx="335">
                  <c:v>17046.5</c:v>
                </c:pt>
                <c:pt idx="336">
                  <c:v>17049.5</c:v>
                </c:pt>
                <c:pt idx="337">
                  <c:v>17051.5</c:v>
                </c:pt>
                <c:pt idx="338">
                  <c:v>17057.5</c:v>
                </c:pt>
                <c:pt idx="339">
                  <c:v>17059</c:v>
                </c:pt>
                <c:pt idx="340">
                  <c:v>17060.5</c:v>
                </c:pt>
                <c:pt idx="341">
                  <c:v>17062</c:v>
                </c:pt>
                <c:pt idx="342">
                  <c:v>17079</c:v>
                </c:pt>
                <c:pt idx="343">
                  <c:v>17084</c:v>
                </c:pt>
                <c:pt idx="344">
                  <c:v>17085.5</c:v>
                </c:pt>
                <c:pt idx="345">
                  <c:v>17087</c:v>
                </c:pt>
                <c:pt idx="346">
                  <c:v>17090</c:v>
                </c:pt>
                <c:pt idx="347">
                  <c:v>17093</c:v>
                </c:pt>
                <c:pt idx="348">
                  <c:v>17096.5</c:v>
                </c:pt>
                <c:pt idx="349">
                  <c:v>17101</c:v>
                </c:pt>
                <c:pt idx="350">
                  <c:v>17102.5</c:v>
                </c:pt>
                <c:pt idx="351">
                  <c:v>17104</c:v>
                </c:pt>
                <c:pt idx="352">
                  <c:v>17105.5</c:v>
                </c:pt>
                <c:pt idx="353">
                  <c:v>17115</c:v>
                </c:pt>
                <c:pt idx="354">
                  <c:v>17135</c:v>
                </c:pt>
                <c:pt idx="355">
                  <c:v>17143</c:v>
                </c:pt>
                <c:pt idx="356">
                  <c:v>17592</c:v>
                </c:pt>
                <c:pt idx="357">
                  <c:v>17686</c:v>
                </c:pt>
                <c:pt idx="358">
                  <c:v>17728</c:v>
                </c:pt>
                <c:pt idx="359">
                  <c:v>18033.5</c:v>
                </c:pt>
                <c:pt idx="360">
                  <c:v>18149</c:v>
                </c:pt>
                <c:pt idx="361">
                  <c:v>18169</c:v>
                </c:pt>
                <c:pt idx="362">
                  <c:v>18237</c:v>
                </c:pt>
                <c:pt idx="363">
                  <c:v>18761.5</c:v>
                </c:pt>
                <c:pt idx="364">
                  <c:v>18765</c:v>
                </c:pt>
                <c:pt idx="365">
                  <c:v>18768</c:v>
                </c:pt>
                <c:pt idx="366">
                  <c:v>18777</c:v>
                </c:pt>
                <c:pt idx="367">
                  <c:v>19243</c:v>
                </c:pt>
                <c:pt idx="368">
                  <c:v>19336</c:v>
                </c:pt>
                <c:pt idx="369">
                  <c:v>19367</c:v>
                </c:pt>
                <c:pt idx="370">
                  <c:v>19378</c:v>
                </c:pt>
                <c:pt idx="371">
                  <c:v>19904</c:v>
                </c:pt>
                <c:pt idx="372">
                  <c:v>19935</c:v>
                </c:pt>
                <c:pt idx="373">
                  <c:v>20503</c:v>
                </c:pt>
                <c:pt idx="374">
                  <c:v>21040</c:v>
                </c:pt>
                <c:pt idx="375">
                  <c:v>21063</c:v>
                </c:pt>
                <c:pt idx="376">
                  <c:v>21493</c:v>
                </c:pt>
                <c:pt idx="377">
                  <c:v>21595</c:v>
                </c:pt>
                <c:pt idx="378">
                  <c:v>21610.5</c:v>
                </c:pt>
                <c:pt idx="379">
                  <c:v>22208</c:v>
                </c:pt>
                <c:pt idx="380">
                  <c:v>22725</c:v>
                </c:pt>
                <c:pt idx="381">
                  <c:v>23259</c:v>
                </c:pt>
              </c:numCache>
            </c:numRef>
          </c:xVal>
          <c:yVal>
            <c:numRef>
              <c:f>Active!$M$21:$M$2660</c:f>
              <c:numCache>
                <c:formatCode>General</c:formatCode>
                <c:ptCount val="26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07-4E06-AAA4-120ACFAFBC6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14655.5</c:v>
                </c:pt>
                <c:pt idx="213">
                  <c:v>14658.5</c:v>
                </c:pt>
                <c:pt idx="214">
                  <c:v>14671</c:v>
                </c:pt>
                <c:pt idx="215">
                  <c:v>14674</c:v>
                </c:pt>
                <c:pt idx="216">
                  <c:v>14693</c:v>
                </c:pt>
                <c:pt idx="217">
                  <c:v>14748.5</c:v>
                </c:pt>
                <c:pt idx="218">
                  <c:v>14750</c:v>
                </c:pt>
                <c:pt idx="219">
                  <c:v>14751.5</c:v>
                </c:pt>
                <c:pt idx="220">
                  <c:v>14755</c:v>
                </c:pt>
                <c:pt idx="221">
                  <c:v>14762.5</c:v>
                </c:pt>
                <c:pt idx="222">
                  <c:v>14765.5</c:v>
                </c:pt>
                <c:pt idx="223">
                  <c:v>14768.5</c:v>
                </c:pt>
                <c:pt idx="224">
                  <c:v>14782.5</c:v>
                </c:pt>
                <c:pt idx="225">
                  <c:v>14786</c:v>
                </c:pt>
                <c:pt idx="226">
                  <c:v>14792</c:v>
                </c:pt>
                <c:pt idx="227">
                  <c:v>14793.5</c:v>
                </c:pt>
                <c:pt idx="228">
                  <c:v>14795</c:v>
                </c:pt>
                <c:pt idx="229">
                  <c:v>14796.5</c:v>
                </c:pt>
                <c:pt idx="230">
                  <c:v>14809</c:v>
                </c:pt>
                <c:pt idx="231">
                  <c:v>14810.5</c:v>
                </c:pt>
                <c:pt idx="232">
                  <c:v>15211</c:v>
                </c:pt>
                <c:pt idx="233">
                  <c:v>15212.5</c:v>
                </c:pt>
                <c:pt idx="234">
                  <c:v>15214</c:v>
                </c:pt>
                <c:pt idx="235">
                  <c:v>15215.5</c:v>
                </c:pt>
                <c:pt idx="236">
                  <c:v>15225</c:v>
                </c:pt>
                <c:pt idx="237">
                  <c:v>15231</c:v>
                </c:pt>
                <c:pt idx="238">
                  <c:v>15232.5</c:v>
                </c:pt>
                <c:pt idx="239">
                  <c:v>15256</c:v>
                </c:pt>
                <c:pt idx="240">
                  <c:v>15257.5</c:v>
                </c:pt>
                <c:pt idx="241">
                  <c:v>15304</c:v>
                </c:pt>
                <c:pt idx="242">
                  <c:v>15307</c:v>
                </c:pt>
                <c:pt idx="243">
                  <c:v>15318</c:v>
                </c:pt>
                <c:pt idx="244">
                  <c:v>15321</c:v>
                </c:pt>
                <c:pt idx="245">
                  <c:v>15322.5</c:v>
                </c:pt>
                <c:pt idx="246">
                  <c:v>15335</c:v>
                </c:pt>
                <c:pt idx="247">
                  <c:v>15336.5</c:v>
                </c:pt>
                <c:pt idx="248">
                  <c:v>15343</c:v>
                </c:pt>
                <c:pt idx="249">
                  <c:v>15344.5</c:v>
                </c:pt>
                <c:pt idx="250">
                  <c:v>15350.5</c:v>
                </c:pt>
                <c:pt idx="251">
                  <c:v>15352</c:v>
                </c:pt>
                <c:pt idx="252">
                  <c:v>15361.5</c:v>
                </c:pt>
                <c:pt idx="253">
                  <c:v>15367.5</c:v>
                </c:pt>
                <c:pt idx="254">
                  <c:v>15369</c:v>
                </c:pt>
                <c:pt idx="255">
                  <c:v>15377</c:v>
                </c:pt>
                <c:pt idx="256">
                  <c:v>15378.5</c:v>
                </c:pt>
                <c:pt idx="257">
                  <c:v>15380</c:v>
                </c:pt>
                <c:pt idx="258">
                  <c:v>15389.5</c:v>
                </c:pt>
                <c:pt idx="259">
                  <c:v>15779</c:v>
                </c:pt>
                <c:pt idx="260">
                  <c:v>15780.5</c:v>
                </c:pt>
                <c:pt idx="261">
                  <c:v>15782</c:v>
                </c:pt>
                <c:pt idx="262">
                  <c:v>15785</c:v>
                </c:pt>
                <c:pt idx="263">
                  <c:v>15786.5</c:v>
                </c:pt>
                <c:pt idx="264">
                  <c:v>15788</c:v>
                </c:pt>
                <c:pt idx="265">
                  <c:v>15788</c:v>
                </c:pt>
                <c:pt idx="266">
                  <c:v>15793</c:v>
                </c:pt>
                <c:pt idx="267">
                  <c:v>15822.5</c:v>
                </c:pt>
                <c:pt idx="268">
                  <c:v>15833</c:v>
                </c:pt>
                <c:pt idx="269">
                  <c:v>15833.5</c:v>
                </c:pt>
                <c:pt idx="270">
                  <c:v>15836.5</c:v>
                </c:pt>
                <c:pt idx="271">
                  <c:v>15845.5</c:v>
                </c:pt>
                <c:pt idx="272">
                  <c:v>15852</c:v>
                </c:pt>
                <c:pt idx="273">
                  <c:v>15853.5</c:v>
                </c:pt>
                <c:pt idx="274">
                  <c:v>15855</c:v>
                </c:pt>
                <c:pt idx="275">
                  <c:v>15856.5</c:v>
                </c:pt>
                <c:pt idx="276">
                  <c:v>15858</c:v>
                </c:pt>
                <c:pt idx="277">
                  <c:v>15887.5</c:v>
                </c:pt>
                <c:pt idx="278">
                  <c:v>15890.5</c:v>
                </c:pt>
                <c:pt idx="279">
                  <c:v>15897</c:v>
                </c:pt>
                <c:pt idx="280">
                  <c:v>15898.5</c:v>
                </c:pt>
                <c:pt idx="281">
                  <c:v>15934</c:v>
                </c:pt>
                <c:pt idx="282">
                  <c:v>15937</c:v>
                </c:pt>
                <c:pt idx="283">
                  <c:v>16412.5</c:v>
                </c:pt>
                <c:pt idx="284">
                  <c:v>16447.5</c:v>
                </c:pt>
                <c:pt idx="285">
                  <c:v>16505.5</c:v>
                </c:pt>
                <c:pt idx="286">
                  <c:v>16617</c:v>
                </c:pt>
                <c:pt idx="287">
                  <c:v>16618.5</c:v>
                </c:pt>
                <c:pt idx="288">
                  <c:v>16620</c:v>
                </c:pt>
                <c:pt idx="289">
                  <c:v>16621.5</c:v>
                </c:pt>
                <c:pt idx="290">
                  <c:v>16911.5</c:v>
                </c:pt>
                <c:pt idx="291">
                  <c:v>16913</c:v>
                </c:pt>
                <c:pt idx="292">
                  <c:v>16916.5</c:v>
                </c:pt>
                <c:pt idx="293">
                  <c:v>16917.5</c:v>
                </c:pt>
                <c:pt idx="294">
                  <c:v>16918</c:v>
                </c:pt>
                <c:pt idx="295">
                  <c:v>16921</c:v>
                </c:pt>
                <c:pt idx="296">
                  <c:v>16922.5</c:v>
                </c:pt>
                <c:pt idx="297">
                  <c:v>16936.5</c:v>
                </c:pt>
                <c:pt idx="298">
                  <c:v>16939.5</c:v>
                </c:pt>
                <c:pt idx="299">
                  <c:v>16941</c:v>
                </c:pt>
                <c:pt idx="300">
                  <c:v>16950.5</c:v>
                </c:pt>
                <c:pt idx="301">
                  <c:v>16953.5</c:v>
                </c:pt>
                <c:pt idx="302">
                  <c:v>16955</c:v>
                </c:pt>
                <c:pt idx="303">
                  <c:v>16956.5</c:v>
                </c:pt>
                <c:pt idx="304">
                  <c:v>16958</c:v>
                </c:pt>
                <c:pt idx="305">
                  <c:v>16959.5</c:v>
                </c:pt>
                <c:pt idx="306">
                  <c:v>16960</c:v>
                </c:pt>
                <c:pt idx="307">
                  <c:v>16963</c:v>
                </c:pt>
                <c:pt idx="308">
                  <c:v>16966</c:v>
                </c:pt>
                <c:pt idx="309">
                  <c:v>16967.5</c:v>
                </c:pt>
                <c:pt idx="310">
                  <c:v>16969</c:v>
                </c:pt>
                <c:pt idx="311">
                  <c:v>16973.5</c:v>
                </c:pt>
                <c:pt idx="312">
                  <c:v>16974</c:v>
                </c:pt>
                <c:pt idx="313">
                  <c:v>16980</c:v>
                </c:pt>
                <c:pt idx="314">
                  <c:v>16981.5</c:v>
                </c:pt>
                <c:pt idx="315">
                  <c:v>16984.5</c:v>
                </c:pt>
                <c:pt idx="316">
                  <c:v>16986</c:v>
                </c:pt>
                <c:pt idx="317">
                  <c:v>16994</c:v>
                </c:pt>
                <c:pt idx="318">
                  <c:v>16995.5</c:v>
                </c:pt>
                <c:pt idx="319">
                  <c:v>16997</c:v>
                </c:pt>
                <c:pt idx="320">
                  <c:v>16998.5</c:v>
                </c:pt>
                <c:pt idx="321">
                  <c:v>17000</c:v>
                </c:pt>
                <c:pt idx="322">
                  <c:v>17006</c:v>
                </c:pt>
                <c:pt idx="323">
                  <c:v>17007.5</c:v>
                </c:pt>
                <c:pt idx="324">
                  <c:v>17008</c:v>
                </c:pt>
                <c:pt idx="325">
                  <c:v>17008</c:v>
                </c:pt>
                <c:pt idx="326">
                  <c:v>17009.5</c:v>
                </c:pt>
                <c:pt idx="327">
                  <c:v>17011</c:v>
                </c:pt>
                <c:pt idx="328">
                  <c:v>17014</c:v>
                </c:pt>
                <c:pt idx="329">
                  <c:v>17021.5</c:v>
                </c:pt>
                <c:pt idx="330">
                  <c:v>17022</c:v>
                </c:pt>
                <c:pt idx="331">
                  <c:v>17023.5</c:v>
                </c:pt>
                <c:pt idx="332">
                  <c:v>17025</c:v>
                </c:pt>
                <c:pt idx="333">
                  <c:v>17028</c:v>
                </c:pt>
                <c:pt idx="334">
                  <c:v>17045</c:v>
                </c:pt>
                <c:pt idx="335">
                  <c:v>17046.5</c:v>
                </c:pt>
                <c:pt idx="336">
                  <c:v>17049.5</c:v>
                </c:pt>
                <c:pt idx="337">
                  <c:v>17051.5</c:v>
                </c:pt>
                <c:pt idx="338">
                  <c:v>17057.5</c:v>
                </c:pt>
                <c:pt idx="339">
                  <c:v>17059</c:v>
                </c:pt>
                <c:pt idx="340">
                  <c:v>17060.5</c:v>
                </c:pt>
                <c:pt idx="341">
                  <c:v>17062</c:v>
                </c:pt>
                <c:pt idx="342">
                  <c:v>17079</c:v>
                </c:pt>
                <c:pt idx="343">
                  <c:v>17084</c:v>
                </c:pt>
                <c:pt idx="344">
                  <c:v>17085.5</c:v>
                </c:pt>
                <c:pt idx="345">
                  <c:v>17087</c:v>
                </c:pt>
                <c:pt idx="346">
                  <c:v>17090</c:v>
                </c:pt>
                <c:pt idx="347">
                  <c:v>17093</c:v>
                </c:pt>
                <c:pt idx="348">
                  <c:v>17096.5</c:v>
                </c:pt>
                <c:pt idx="349">
                  <c:v>17101</c:v>
                </c:pt>
                <c:pt idx="350">
                  <c:v>17102.5</c:v>
                </c:pt>
                <c:pt idx="351">
                  <c:v>17104</c:v>
                </c:pt>
                <c:pt idx="352">
                  <c:v>17105.5</c:v>
                </c:pt>
                <c:pt idx="353">
                  <c:v>17115</c:v>
                </c:pt>
                <c:pt idx="354">
                  <c:v>17135</c:v>
                </c:pt>
                <c:pt idx="355">
                  <c:v>17143</c:v>
                </c:pt>
                <c:pt idx="356">
                  <c:v>17592</c:v>
                </c:pt>
                <c:pt idx="357">
                  <c:v>17686</c:v>
                </c:pt>
                <c:pt idx="358">
                  <c:v>17728</c:v>
                </c:pt>
                <c:pt idx="359">
                  <c:v>18033.5</c:v>
                </c:pt>
                <c:pt idx="360">
                  <c:v>18149</c:v>
                </c:pt>
                <c:pt idx="361">
                  <c:v>18169</c:v>
                </c:pt>
                <c:pt idx="362">
                  <c:v>18237</c:v>
                </c:pt>
                <c:pt idx="363">
                  <c:v>18761.5</c:v>
                </c:pt>
                <c:pt idx="364">
                  <c:v>18765</c:v>
                </c:pt>
                <c:pt idx="365">
                  <c:v>18768</c:v>
                </c:pt>
                <c:pt idx="366">
                  <c:v>18777</c:v>
                </c:pt>
                <c:pt idx="367">
                  <c:v>19243</c:v>
                </c:pt>
                <c:pt idx="368">
                  <c:v>19336</c:v>
                </c:pt>
                <c:pt idx="369">
                  <c:v>19367</c:v>
                </c:pt>
                <c:pt idx="370">
                  <c:v>19378</c:v>
                </c:pt>
                <c:pt idx="371">
                  <c:v>19904</c:v>
                </c:pt>
                <c:pt idx="372">
                  <c:v>19935</c:v>
                </c:pt>
                <c:pt idx="373">
                  <c:v>20503</c:v>
                </c:pt>
                <c:pt idx="374">
                  <c:v>21040</c:v>
                </c:pt>
                <c:pt idx="375">
                  <c:v>21063</c:v>
                </c:pt>
                <c:pt idx="376">
                  <c:v>21493</c:v>
                </c:pt>
                <c:pt idx="377">
                  <c:v>21595</c:v>
                </c:pt>
                <c:pt idx="378">
                  <c:v>21610.5</c:v>
                </c:pt>
                <c:pt idx="379">
                  <c:v>22208</c:v>
                </c:pt>
                <c:pt idx="380">
                  <c:v>22725</c:v>
                </c:pt>
                <c:pt idx="381">
                  <c:v>23259</c:v>
                </c:pt>
              </c:numCache>
            </c:numRef>
          </c:xVal>
          <c:yVal>
            <c:numRef>
              <c:f>Active!$N$21:$N$2660</c:f>
              <c:numCache>
                <c:formatCode>General</c:formatCode>
                <c:ptCount val="26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07-4E06-AAA4-120ACFAFBC6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14655.5</c:v>
                </c:pt>
                <c:pt idx="213">
                  <c:v>14658.5</c:v>
                </c:pt>
                <c:pt idx="214">
                  <c:v>14671</c:v>
                </c:pt>
                <c:pt idx="215">
                  <c:v>14674</c:v>
                </c:pt>
                <c:pt idx="216">
                  <c:v>14693</c:v>
                </c:pt>
                <c:pt idx="217">
                  <c:v>14748.5</c:v>
                </c:pt>
                <c:pt idx="218">
                  <c:v>14750</c:v>
                </c:pt>
                <c:pt idx="219">
                  <c:v>14751.5</c:v>
                </c:pt>
                <c:pt idx="220">
                  <c:v>14755</c:v>
                </c:pt>
                <c:pt idx="221">
                  <c:v>14762.5</c:v>
                </c:pt>
                <c:pt idx="222">
                  <c:v>14765.5</c:v>
                </c:pt>
                <c:pt idx="223">
                  <c:v>14768.5</c:v>
                </c:pt>
                <c:pt idx="224">
                  <c:v>14782.5</c:v>
                </c:pt>
                <c:pt idx="225">
                  <c:v>14786</c:v>
                </c:pt>
                <c:pt idx="226">
                  <c:v>14792</c:v>
                </c:pt>
                <c:pt idx="227">
                  <c:v>14793.5</c:v>
                </c:pt>
                <c:pt idx="228">
                  <c:v>14795</c:v>
                </c:pt>
                <c:pt idx="229">
                  <c:v>14796.5</c:v>
                </c:pt>
                <c:pt idx="230">
                  <c:v>14809</c:v>
                </c:pt>
                <c:pt idx="231">
                  <c:v>14810.5</c:v>
                </c:pt>
                <c:pt idx="232">
                  <c:v>15211</c:v>
                </c:pt>
                <c:pt idx="233">
                  <c:v>15212.5</c:v>
                </c:pt>
                <c:pt idx="234">
                  <c:v>15214</c:v>
                </c:pt>
                <c:pt idx="235">
                  <c:v>15215.5</c:v>
                </c:pt>
                <c:pt idx="236">
                  <c:v>15225</c:v>
                </c:pt>
                <c:pt idx="237">
                  <c:v>15231</c:v>
                </c:pt>
                <c:pt idx="238">
                  <c:v>15232.5</c:v>
                </c:pt>
                <c:pt idx="239">
                  <c:v>15256</c:v>
                </c:pt>
                <c:pt idx="240">
                  <c:v>15257.5</c:v>
                </c:pt>
                <c:pt idx="241">
                  <c:v>15304</c:v>
                </c:pt>
                <c:pt idx="242">
                  <c:v>15307</c:v>
                </c:pt>
                <c:pt idx="243">
                  <c:v>15318</c:v>
                </c:pt>
                <c:pt idx="244">
                  <c:v>15321</c:v>
                </c:pt>
                <c:pt idx="245">
                  <c:v>15322.5</c:v>
                </c:pt>
                <c:pt idx="246">
                  <c:v>15335</c:v>
                </c:pt>
                <c:pt idx="247">
                  <c:v>15336.5</c:v>
                </c:pt>
                <c:pt idx="248">
                  <c:v>15343</c:v>
                </c:pt>
                <c:pt idx="249">
                  <c:v>15344.5</c:v>
                </c:pt>
                <c:pt idx="250">
                  <c:v>15350.5</c:v>
                </c:pt>
                <c:pt idx="251">
                  <c:v>15352</c:v>
                </c:pt>
                <c:pt idx="252">
                  <c:v>15361.5</c:v>
                </c:pt>
                <c:pt idx="253">
                  <c:v>15367.5</c:v>
                </c:pt>
                <c:pt idx="254">
                  <c:v>15369</c:v>
                </c:pt>
                <c:pt idx="255">
                  <c:v>15377</c:v>
                </c:pt>
                <c:pt idx="256">
                  <c:v>15378.5</c:v>
                </c:pt>
                <c:pt idx="257">
                  <c:v>15380</c:v>
                </c:pt>
                <c:pt idx="258">
                  <c:v>15389.5</c:v>
                </c:pt>
                <c:pt idx="259">
                  <c:v>15779</c:v>
                </c:pt>
                <c:pt idx="260">
                  <c:v>15780.5</c:v>
                </c:pt>
                <c:pt idx="261">
                  <c:v>15782</c:v>
                </c:pt>
                <c:pt idx="262">
                  <c:v>15785</c:v>
                </c:pt>
                <c:pt idx="263">
                  <c:v>15786.5</c:v>
                </c:pt>
                <c:pt idx="264">
                  <c:v>15788</c:v>
                </c:pt>
                <c:pt idx="265">
                  <c:v>15788</c:v>
                </c:pt>
                <c:pt idx="266">
                  <c:v>15793</c:v>
                </c:pt>
                <c:pt idx="267">
                  <c:v>15822.5</c:v>
                </c:pt>
                <c:pt idx="268">
                  <c:v>15833</c:v>
                </c:pt>
                <c:pt idx="269">
                  <c:v>15833.5</c:v>
                </c:pt>
                <c:pt idx="270">
                  <c:v>15836.5</c:v>
                </c:pt>
                <c:pt idx="271">
                  <c:v>15845.5</c:v>
                </c:pt>
                <c:pt idx="272">
                  <c:v>15852</c:v>
                </c:pt>
                <c:pt idx="273">
                  <c:v>15853.5</c:v>
                </c:pt>
                <c:pt idx="274">
                  <c:v>15855</c:v>
                </c:pt>
                <c:pt idx="275">
                  <c:v>15856.5</c:v>
                </c:pt>
                <c:pt idx="276">
                  <c:v>15858</c:v>
                </c:pt>
                <c:pt idx="277">
                  <c:v>15887.5</c:v>
                </c:pt>
                <c:pt idx="278">
                  <c:v>15890.5</c:v>
                </c:pt>
                <c:pt idx="279">
                  <c:v>15897</c:v>
                </c:pt>
                <c:pt idx="280">
                  <c:v>15898.5</c:v>
                </c:pt>
                <c:pt idx="281">
                  <c:v>15934</c:v>
                </c:pt>
                <c:pt idx="282">
                  <c:v>15937</c:v>
                </c:pt>
                <c:pt idx="283">
                  <c:v>16412.5</c:v>
                </c:pt>
                <c:pt idx="284">
                  <c:v>16447.5</c:v>
                </c:pt>
                <c:pt idx="285">
                  <c:v>16505.5</c:v>
                </c:pt>
                <c:pt idx="286">
                  <c:v>16617</c:v>
                </c:pt>
                <c:pt idx="287">
                  <c:v>16618.5</c:v>
                </c:pt>
                <c:pt idx="288">
                  <c:v>16620</c:v>
                </c:pt>
                <c:pt idx="289">
                  <c:v>16621.5</c:v>
                </c:pt>
                <c:pt idx="290">
                  <c:v>16911.5</c:v>
                </c:pt>
                <c:pt idx="291">
                  <c:v>16913</c:v>
                </c:pt>
                <c:pt idx="292">
                  <c:v>16916.5</c:v>
                </c:pt>
                <c:pt idx="293">
                  <c:v>16917.5</c:v>
                </c:pt>
                <c:pt idx="294">
                  <c:v>16918</c:v>
                </c:pt>
                <c:pt idx="295">
                  <c:v>16921</c:v>
                </c:pt>
                <c:pt idx="296">
                  <c:v>16922.5</c:v>
                </c:pt>
                <c:pt idx="297">
                  <c:v>16936.5</c:v>
                </c:pt>
                <c:pt idx="298">
                  <c:v>16939.5</c:v>
                </c:pt>
                <c:pt idx="299">
                  <c:v>16941</c:v>
                </c:pt>
                <c:pt idx="300">
                  <c:v>16950.5</c:v>
                </c:pt>
                <c:pt idx="301">
                  <c:v>16953.5</c:v>
                </c:pt>
                <c:pt idx="302">
                  <c:v>16955</c:v>
                </c:pt>
                <c:pt idx="303">
                  <c:v>16956.5</c:v>
                </c:pt>
                <c:pt idx="304">
                  <c:v>16958</c:v>
                </c:pt>
                <c:pt idx="305">
                  <c:v>16959.5</c:v>
                </c:pt>
                <c:pt idx="306">
                  <c:v>16960</c:v>
                </c:pt>
                <c:pt idx="307">
                  <c:v>16963</c:v>
                </c:pt>
                <c:pt idx="308">
                  <c:v>16966</c:v>
                </c:pt>
                <c:pt idx="309">
                  <c:v>16967.5</c:v>
                </c:pt>
                <c:pt idx="310">
                  <c:v>16969</c:v>
                </c:pt>
                <c:pt idx="311">
                  <c:v>16973.5</c:v>
                </c:pt>
                <c:pt idx="312">
                  <c:v>16974</c:v>
                </c:pt>
                <c:pt idx="313">
                  <c:v>16980</c:v>
                </c:pt>
                <c:pt idx="314">
                  <c:v>16981.5</c:v>
                </c:pt>
                <c:pt idx="315">
                  <c:v>16984.5</c:v>
                </c:pt>
                <c:pt idx="316">
                  <c:v>16986</c:v>
                </c:pt>
                <c:pt idx="317">
                  <c:v>16994</c:v>
                </c:pt>
                <c:pt idx="318">
                  <c:v>16995.5</c:v>
                </c:pt>
                <c:pt idx="319">
                  <c:v>16997</c:v>
                </c:pt>
                <c:pt idx="320">
                  <c:v>16998.5</c:v>
                </c:pt>
                <c:pt idx="321">
                  <c:v>17000</c:v>
                </c:pt>
                <c:pt idx="322">
                  <c:v>17006</c:v>
                </c:pt>
                <c:pt idx="323">
                  <c:v>17007.5</c:v>
                </c:pt>
                <c:pt idx="324">
                  <c:v>17008</c:v>
                </c:pt>
                <c:pt idx="325">
                  <c:v>17008</c:v>
                </c:pt>
                <c:pt idx="326">
                  <c:v>17009.5</c:v>
                </c:pt>
                <c:pt idx="327">
                  <c:v>17011</c:v>
                </c:pt>
                <c:pt idx="328">
                  <c:v>17014</c:v>
                </c:pt>
                <c:pt idx="329">
                  <c:v>17021.5</c:v>
                </c:pt>
                <c:pt idx="330">
                  <c:v>17022</c:v>
                </c:pt>
                <c:pt idx="331">
                  <c:v>17023.5</c:v>
                </c:pt>
                <c:pt idx="332">
                  <c:v>17025</c:v>
                </c:pt>
                <c:pt idx="333">
                  <c:v>17028</c:v>
                </c:pt>
                <c:pt idx="334">
                  <c:v>17045</c:v>
                </c:pt>
                <c:pt idx="335">
                  <c:v>17046.5</c:v>
                </c:pt>
                <c:pt idx="336">
                  <c:v>17049.5</c:v>
                </c:pt>
                <c:pt idx="337">
                  <c:v>17051.5</c:v>
                </c:pt>
                <c:pt idx="338">
                  <c:v>17057.5</c:v>
                </c:pt>
                <c:pt idx="339">
                  <c:v>17059</c:v>
                </c:pt>
                <c:pt idx="340">
                  <c:v>17060.5</c:v>
                </c:pt>
                <c:pt idx="341">
                  <c:v>17062</c:v>
                </c:pt>
                <c:pt idx="342">
                  <c:v>17079</c:v>
                </c:pt>
                <c:pt idx="343">
                  <c:v>17084</c:v>
                </c:pt>
                <c:pt idx="344">
                  <c:v>17085.5</c:v>
                </c:pt>
                <c:pt idx="345">
                  <c:v>17087</c:v>
                </c:pt>
                <c:pt idx="346">
                  <c:v>17090</c:v>
                </c:pt>
                <c:pt idx="347">
                  <c:v>17093</c:v>
                </c:pt>
                <c:pt idx="348">
                  <c:v>17096.5</c:v>
                </c:pt>
                <c:pt idx="349">
                  <c:v>17101</c:v>
                </c:pt>
                <c:pt idx="350">
                  <c:v>17102.5</c:v>
                </c:pt>
                <c:pt idx="351">
                  <c:v>17104</c:v>
                </c:pt>
                <c:pt idx="352">
                  <c:v>17105.5</c:v>
                </c:pt>
                <c:pt idx="353">
                  <c:v>17115</c:v>
                </c:pt>
                <c:pt idx="354">
                  <c:v>17135</c:v>
                </c:pt>
                <c:pt idx="355">
                  <c:v>17143</c:v>
                </c:pt>
                <c:pt idx="356">
                  <c:v>17592</c:v>
                </c:pt>
                <c:pt idx="357">
                  <c:v>17686</c:v>
                </c:pt>
                <c:pt idx="358">
                  <c:v>17728</c:v>
                </c:pt>
                <c:pt idx="359">
                  <c:v>18033.5</c:v>
                </c:pt>
                <c:pt idx="360">
                  <c:v>18149</c:v>
                </c:pt>
                <c:pt idx="361">
                  <c:v>18169</c:v>
                </c:pt>
                <c:pt idx="362">
                  <c:v>18237</c:v>
                </c:pt>
                <c:pt idx="363">
                  <c:v>18761.5</c:v>
                </c:pt>
                <c:pt idx="364">
                  <c:v>18765</c:v>
                </c:pt>
                <c:pt idx="365">
                  <c:v>18768</c:v>
                </c:pt>
                <c:pt idx="366">
                  <c:v>18777</c:v>
                </c:pt>
                <c:pt idx="367">
                  <c:v>19243</c:v>
                </c:pt>
                <c:pt idx="368">
                  <c:v>19336</c:v>
                </c:pt>
                <c:pt idx="369">
                  <c:v>19367</c:v>
                </c:pt>
                <c:pt idx="370">
                  <c:v>19378</c:v>
                </c:pt>
                <c:pt idx="371">
                  <c:v>19904</c:v>
                </c:pt>
                <c:pt idx="372">
                  <c:v>19935</c:v>
                </c:pt>
                <c:pt idx="373">
                  <c:v>20503</c:v>
                </c:pt>
                <c:pt idx="374">
                  <c:v>21040</c:v>
                </c:pt>
                <c:pt idx="375">
                  <c:v>21063</c:v>
                </c:pt>
                <c:pt idx="376">
                  <c:v>21493</c:v>
                </c:pt>
                <c:pt idx="377">
                  <c:v>21595</c:v>
                </c:pt>
                <c:pt idx="378">
                  <c:v>21610.5</c:v>
                </c:pt>
                <c:pt idx="379">
                  <c:v>22208</c:v>
                </c:pt>
                <c:pt idx="380">
                  <c:v>22725</c:v>
                </c:pt>
                <c:pt idx="381">
                  <c:v>23259</c:v>
                </c:pt>
              </c:numCache>
            </c:numRef>
          </c:xVal>
          <c:yVal>
            <c:numRef>
              <c:f>Active!$O$21:$O$2660</c:f>
              <c:numCache>
                <c:formatCode>General</c:formatCode>
                <c:ptCount val="2640"/>
                <c:pt idx="0">
                  <c:v>2.8637353128308719E-2</c:v>
                </c:pt>
                <c:pt idx="1">
                  <c:v>2.8222948609379191E-2</c:v>
                </c:pt>
                <c:pt idx="2">
                  <c:v>2.8218756190121538E-2</c:v>
                </c:pt>
                <c:pt idx="3">
                  <c:v>2.8217788708754386E-2</c:v>
                </c:pt>
                <c:pt idx="4">
                  <c:v>2.8216821227387234E-2</c:v>
                </c:pt>
                <c:pt idx="5">
                  <c:v>2.8215853746020085E-2</c:v>
                </c:pt>
                <c:pt idx="6">
                  <c:v>2.7478310450462236E-2</c:v>
                </c:pt>
                <c:pt idx="7">
                  <c:v>2.7107765086843538E-2</c:v>
                </c:pt>
                <c:pt idx="8">
                  <c:v>2.7099702742117281E-2</c:v>
                </c:pt>
                <c:pt idx="9">
                  <c:v>2.7098735260750132E-2</c:v>
                </c:pt>
                <c:pt idx="10">
                  <c:v>2.709776777938298E-2</c:v>
                </c:pt>
                <c:pt idx="11">
                  <c:v>2.7092607878758179E-2</c:v>
                </c:pt>
                <c:pt idx="12">
                  <c:v>2.6797526061777228E-2</c:v>
                </c:pt>
                <c:pt idx="13">
                  <c:v>2.6797203567988179E-2</c:v>
                </c:pt>
                <c:pt idx="14">
                  <c:v>2.6771404064864161E-2</c:v>
                </c:pt>
                <c:pt idx="15">
                  <c:v>2.6768501620762709E-2</c:v>
                </c:pt>
                <c:pt idx="16">
                  <c:v>2.6763341720137904E-2</c:v>
                </c:pt>
                <c:pt idx="17">
                  <c:v>2.6056112840750777E-2</c:v>
                </c:pt>
                <c:pt idx="18">
                  <c:v>2.5664605380843815E-2</c:v>
                </c:pt>
                <c:pt idx="19">
                  <c:v>2.5322116976872484E-2</c:v>
                </c:pt>
                <c:pt idx="20">
                  <c:v>2.5319214532771032E-2</c:v>
                </c:pt>
                <c:pt idx="21">
                  <c:v>2.5290190091756513E-2</c:v>
                </c:pt>
                <c:pt idx="22">
                  <c:v>2.4924159641184513E-2</c:v>
                </c:pt>
                <c:pt idx="23">
                  <c:v>2.4922869666028313E-2</c:v>
                </c:pt>
                <c:pt idx="24">
                  <c:v>2.4911904877200606E-2</c:v>
                </c:pt>
                <c:pt idx="25">
                  <c:v>2.4911904877200606E-2</c:v>
                </c:pt>
                <c:pt idx="26">
                  <c:v>2.4909969914466305E-2</c:v>
                </c:pt>
                <c:pt idx="27">
                  <c:v>2.4895780187748094E-2</c:v>
                </c:pt>
                <c:pt idx="28">
                  <c:v>2.4710023765255169E-2</c:v>
                </c:pt>
                <c:pt idx="29">
                  <c:v>2.4682934286974951E-2</c:v>
                </c:pt>
                <c:pt idx="30">
                  <c:v>2.4611985653383905E-2</c:v>
                </c:pt>
                <c:pt idx="31">
                  <c:v>2.4602955827290499E-2</c:v>
                </c:pt>
                <c:pt idx="32">
                  <c:v>2.4595860963931394E-2</c:v>
                </c:pt>
                <c:pt idx="33">
                  <c:v>2.4595860963931394E-2</c:v>
                </c:pt>
                <c:pt idx="34">
                  <c:v>2.4550711833464363E-2</c:v>
                </c:pt>
                <c:pt idx="35">
                  <c:v>2.4536522106746152E-2</c:v>
                </c:pt>
                <c:pt idx="36">
                  <c:v>2.4523622355184144E-2</c:v>
                </c:pt>
                <c:pt idx="37">
                  <c:v>2.3875732332982257E-2</c:v>
                </c:pt>
                <c:pt idx="38">
                  <c:v>2.3872829888880807E-2</c:v>
                </c:pt>
                <c:pt idx="39">
                  <c:v>2.3870572432357455E-2</c:v>
                </c:pt>
                <c:pt idx="40">
                  <c:v>2.3869604950990303E-2</c:v>
                </c:pt>
                <c:pt idx="41">
                  <c:v>2.3867669988256002E-2</c:v>
                </c:pt>
                <c:pt idx="42">
                  <c:v>2.386670250688885E-2</c:v>
                </c:pt>
                <c:pt idx="43">
                  <c:v>2.3865735025521702E-2</c:v>
                </c:pt>
                <c:pt idx="44">
                  <c:v>2.3858640162162596E-2</c:v>
                </c:pt>
                <c:pt idx="45">
                  <c:v>2.3851867792592542E-2</c:v>
                </c:pt>
                <c:pt idx="46">
                  <c:v>2.3845740410600589E-2</c:v>
                </c:pt>
                <c:pt idx="47">
                  <c:v>2.3841547991342936E-2</c:v>
                </c:pt>
                <c:pt idx="48">
                  <c:v>2.3836710584507183E-2</c:v>
                </c:pt>
                <c:pt idx="49">
                  <c:v>2.3830583202515226E-2</c:v>
                </c:pt>
                <c:pt idx="50">
                  <c:v>2.1933352241532797E-2</c:v>
                </c:pt>
                <c:pt idx="51">
                  <c:v>1.980295827106706E-2</c:v>
                </c:pt>
                <c:pt idx="52">
                  <c:v>1.9101856773671891E-2</c:v>
                </c:pt>
                <c:pt idx="53">
                  <c:v>1.9067672432032563E-2</c:v>
                </c:pt>
                <c:pt idx="54">
                  <c:v>1.8731633903842238E-2</c:v>
                </c:pt>
                <c:pt idx="55">
                  <c:v>1.8728408965951737E-2</c:v>
                </c:pt>
                <c:pt idx="56">
                  <c:v>1.8699384524937218E-2</c:v>
                </c:pt>
                <c:pt idx="57">
                  <c:v>1.8409140114792021E-2</c:v>
                </c:pt>
                <c:pt idx="58">
                  <c:v>1.7986673251136238E-2</c:v>
                </c:pt>
                <c:pt idx="59">
                  <c:v>1.7985705769769086E-2</c:v>
                </c:pt>
                <c:pt idx="60">
                  <c:v>1.7964743673480821E-2</c:v>
                </c:pt>
                <c:pt idx="61">
                  <c:v>1.7621610281931391E-2</c:v>
                </c:pt>
                <c:pt idx="62">
                  <c:v>1.7620642800564239E-2</c:v>
                </c:pt>
                <c:pt idx="63">
                  <c:v>1.7333300834520497E-2</c:v>
                </c:pt>
                <c:pt idx="64">
                  <c:v>1.61491036411281E-2</c:v>
                </c:pt>
                <c:pt idx="65">
                  <c:v>1.4324433782681967E-2</c:v>
                </c:pt>
                <c:pt idx="66">
                  <c:v>1.3580763105132166E-2</c:v>
                </c:pt>
                <c:pt idx="67">
                  <c:v>1.357173327903876E-2</c:v>
                </c:pt>
                <c:pt idx="68">
                  <c:v>1.3549803701383345E-2</c:v>
                </c:pt>
                <c:pt idx="69">
                  <c:v>1.3524649185837428E-2</c:v>
                </c:pt>
                <c:pt idx="70">
                  <c:v>1.3223117493075474E-2</c:v>
                </c:pt>
                <c:pt idx="71">
                  <c:v>1.3222150011708324E-2</c:v>
                </c:pt>
                <c:pt idx="72">
                  <c:v>1.3220215048974023E-2</c:v>
                </c:pt>
                <c:pt idx="73">
                  <c:v>1.3218280086239721E-2</c:v>
                </c:pt>
                <c:pt idx="74">
                  <c:v>1.287514669469029E-2</c:v>
                </c:pt>
                <c:pt idx="75">
                  <c:v>1.2846122253675769E-2</c:v>
                </c:pt>
                <c:pt idx="76">
                  <c:v>1.2843219809574319E-2</c:v>
                </c:pt>
                <c:pt idx="77">
                  <c:v>1.2820967738129853E-2</c:v>
                </c:pt>
                <c:pt idx="78">
                  <c:v>1.2513953650954045E-2</c:v>
                </c:pt>
                <c:pt idx="79">
                  <c:v>1.247589938384612E-2</c:v>
                </c:pt>
                <c:pt idx="80">
                  <c:v>1.2452679831034505E-2</c:v>
                </c:pt>
                <c:pt idx="81">
                  <c:v>1.2432685216113392E-2</c:v>
                </c:pt>
                <c:pt idx="82">
                  <c:v>1.2423655390019986E-2</c:v>
                </c:pt>
                <c:pt idx="83">
                  <c:v>1.1770282973404246E-2</c:v>
                </c:pt>
                <c:pt idx="84">
                  <c:v>1.0706375963327578E-2</c:v>
                </c:pt>
                <c:pt idx="85">
                  <c:v>1.0588988224113298E-2</c:v>
                </c:pt>
                <c:pt idx="86">
                  <c:v>1.0263591990961628E-2</c:v>
                </c:pt>
                <c:pt idx="87">
                  <c:v>1.0258432090336826E-2</c:v>
                </c:pt>
                <c:pt idx="88">
                  <c:v>9.8920791459757781E-3</c:v>
                </c:pt>
                <c:pt idx="89">
                  <c:v>9.8920791459757781E-3</c:v>
                </c:pt>
                <c:pt idx="90">
                  <c:v>9.5760352327065659E-3</c:v>
                </c:pt>
                <c:pt idx="91">
                  <c:v>8.8162398657042531E-3</c:v>
                </c:pt>
                <c:pt idx="92">
                  <c:v>8.4402121076716987E-3</c:v>
                </c:pt>
                <c:pt idx="93">
                  <c:v>8.4402121076716987E-3</c:v>
                </c:pt>
                <c:pt idx="94">
                  <c:v>8.1261031571367871E-3</c:v>
                </c:pt>
                <c:pt idx="95">
                  <c:v>8.0738591633106524E-3</c:v>
                </c:pt>
                <c:pt idx="96">
                  <c:v>8.0719242005763501E-3</c:v>
                </c:pt>
                <c:pt idx="97">
                  <c:v>8.0719242005763501E-3</c:v>
                </c:pt>
                <c:pt idx="98">
                  <c:v>8.0699892378420495E-3</c:v>
                </c:pt>
                <c:pt idx="99">
                  <c:v>7.7146010823087099E-3</c:v>
                </c:pt>
                <c:pt idx="100">
                  <c:v>7.7136336009415597E-3</c:v>
                </c:pt>
                <c:pt idx="101">
                  <c:v>7.4046845510314513E-3</c:v>
                </c:pt>
                <c:pt idx="102">
                  <c:v>7.4046845510314513E-3</c:v>
                </c:pt>
                <c:pt idx="103">
                  <c:v>7.0309142495222493E-3</c:v>
                </c:pt>
                <c:pt idx="104">
                  <c:v>6.9786702556961138E-3</c:v>
                </c:pt>
                <c:pt idx="105">
                  <c:v>6.9696404296027076E-3</c:v>
                </c:pt>
                <c:pt idx="106">
                  <c:v>6.9638355413998033E-3</c:v>
                </c:pt>
                <c:pt idx="107">
                  <c:v>6.9625455662436029E-3</c:v>
                </c:pt>
                <c:pt idx="108">
                  <c:v>6.9373910506976859E-3</c:v>
                </c:pt>
                <c:pt idx="109">
                  <c:v>6.6207021498503726E-3</c:v>
                </c:pt>
                <c:pt idx="110">
                  <c:v>6.6123173113350666E-3</c:v>
                </c:pt>
                <c:pt idx="111">
                  <c:v>6.2859535968162461E-3</c:v>
                </c:pt>
                <c:pt idx="112">
                  <c:v>6.2859535968162461E-3</c:v>
                </c:pt>
                <c:pt idx="113">
                  <c:v>6.2859535968162461E-3</c:v>
                </c:pt>
                <c:pt idx="114">
                  <c:v>6.2820836713476441E-3</c:v>
                </c:pt>
                <c:pt idx="115">
                  <c:v>6.2820836713476441E-3</c:v>
                </c:pt>
                <c:pt idx="116">
                  <c:v>6.2820836713476441E-3</c:v>
                </c:pt>
                <c:pt idx="117">
                  <c:v>6.2811161899804929E-3</c:v>
                </c:pt>
                <c:pt idx="118">
                  <c:v>6.2811161899804929E-3</c:v>
                </c:pt>
                <c:pt idx="119">
                  <c:v>6.2811161899804929E-3</c:v>
                </c:pt>
                <c:pt idx="120">
                  <c:v>6.2659589818951332E-3</c:v>
                </c:pt>
                <c:pt idx="121">
                  <c:v>6.2659589818951332E-3</c:v>
                </c:pt>
                <c:pt idx="122">
                  <c:v>6.2659589818951332E-3</c:v>
                </c:pt>
                <c:pt idx="123">
                  <c:v>6.265313994317033E-3</c:v>
                </c:pt>
                <c:pt idx="124">
                  <c:v>6.2491893048645213E-3</c:v>
                </c:pt>
                <c:pt idx="125">
                  <c:v>6.2382245160368145E-3</c:v>
                </c:pt>
                <c:pt idx="126">
                  <c:v>6.2298396775215086E-3</c:v>
                </c:pt>
                <c:pt idx="127">
                  <c:v>6.2298396775215086E-3</c:v>
                </c:pt>
                <c:pt idx="128">
                  <c:v>6.2298396775215086E-3</c:v>
                </c:pt>
                <c:pt idx="129">
                  <c:v>6.2259697520529057E-3</c:v>
                </c:pt>
                <c:pt idx="130">
                  <c:v>6.2008152365069895E-3</c:v>
                </c:pt>
                <c:pt idx="131">
                  <c:v>5.8789664350348721E-3</c:v>
                </c:pt>
                <c:pt idx="132">
                  <c:v>5.8779989536677218E-3</c:v>
                </c:pt>
                <c:pt idx="133">
                  <c:v>5.8699366089414659E-3</c:v>
                </c:pt>
                <c:pt idx="134">
                  <c:v>5.8699366089414659E-3</c:v>
                </c:pt>
                <c:pt idx="135">
                  <c:v>5.5455078571569477E-3</c:v>
                </c:pt>
                <c:pt idx="136">
                  <c:v>5.5426054130554951E-3</c:v>
                </c:pt>
                <c:pt idx="137">
                  <c:v>5.5093885527833231E-3</c:v>
                </c:pt>
                <c:pt idx="138">
                  <c:v>5.4855240123936073E-3</c:v>
                </c:pt>
                <c:pt idx="139">
                  <c:v>5.1552903724061839E-3</c:v>
                </c:pt>
                <c:pt idx="140">
                  <c:v>5.1340057823288697E-3</c:v>
                </c:pt>
                <c:pt idx="141">
                  <c:v>5.1011114158457478E-3</c:v>
                </c:pt>
                <c:pt idx="142">
                  <c:v>4.7779726392174291E-3</c:v>
                </c:pt>
                <c:pt idx="143">
                  <c:v>4.7770051578502788E-3</c:v>
                </c:pt>
                <c:pt idx="144">
                  <c:v>4.7508831609372115E-3</c:v>
                </c:pt>
                <c:pt idx="145">
                  <c:v>4.7508831609372115E-3</c:v>
                </c:pt>
                <c:pt idx="146">
                  <c:v>4.4016223873958264E-3</c:v>
                </c:pt>
                <c:pt idx="147">
                  <c:v>4.0742911915098556E-3</c:v>
                </c:pt>
                <c:pt idx="148">
                  <c:v>4.0742911915098556E-3</c:v>
                </c:pt>
                <c:pt idx="149">
                  <c:v>3.7121306664064614E-3</c:v>
                </c:pt>
                <c:pt idx="150">
                  <c:v>3.7031008403130552E-3</c:v>
                </c:pt>
                <c:pt idx="151">
                  <c:v>3.6608541539474761E-3</c:v>
                </c:pt>
                <c:pt idx="152">
                  <c:v>3.6608541539474761E-3</c:v>
                </c:pt>
                <c:pt idx="153">
                  <c:v>3.3548075481388204E-3</c:v>
                </c:pt>
                <c:pt idx="154">
                  <c:v>3.3538400667716692E-3</c:v>
                </c:pt>
                <c:pt idx="155">
                  <c:v>3.319655725132346E-3</c:v>
                </c:pt>
                <c:pt idx="156">
                  <c:v>3.2654767685719099E-3</c:v>
                </c:pt>
                <c:pt idx="157">
                  <c:v>2.9662025323333079E-3</c:v>
                </c:pt>
                <c:pt idx="158">
                  <c:v>2.5569579140285823E-3</c:v>
                </c:pt>
                <c:pt idx="159">
                  <c:v>2.5366408053184184E-3</c:v>
                </c:pt>
                <c:pt idx="160">
                  <c:v>2.5366408053184184E-3</c:v>
                </c:pt>
                <c:pt idx="161">
                  <c:v>2.5308359171155141E-3</c:v>
                </c:pt>
                <c:pt idx="162">
                  <c:v>2.1660954416997183E-3</c:v>
                </c:pt>
                <c:pt idx="163">
                  <c:v>1.8439241464385516E-3</c:v>
                </c:pt>
                <c:pt idx="164">
                  <c:v>1.824252025306488E-3</c:v>
                </c:pt>
                <c:pt idx="165">
                  <c:v>1.824252025306488E-3</c:v>
                </c:pt>
                <c:pt idx="166">
                  <c:v>1.8178021495254834E-3</c:v>
                </c:pt>
                <c:pt idx="167">
                  <c:v>1.5507772921919032E-3</c:v>
                </c:pt>
                <c:pt idx="168">
                  <c:v>1.516915444341631E-3</c:v>
                </c:pt>
                <c:pt idx="169">
                  <c:v>1.4830535964913578E-3</c:v>
                </c:pt>
                <c:pt idx="170">
                  <c:v>1.13056788505947E-3</c:v>
                </c:pt>
                <c:pt idx="171">
                  <c:v>1.072519003030431E-3</c:v>
                </c:pt>
                <c:pt idx="172">
                  <c:v>7.7743718604948199E-4</c:v>
                </c:pt>
                <c:pt idx="173">
                  <c:v>7.0616605866938385E-4</c:v>
                </c:pt>
                <c:pt idx="174">
                  <c:v>7.042310959350824E-4</c:v>
                </c:pt>
                <c:pt idx="175">
                  <c:v>3.9915197149357692E-4</c:v>
                </c:pt>
                <c:pt idx="176">
                  <c:v>3.727074807914595E-4</c:v>
                </c:pt>
                <c:pt idx="177">
                  <c:v>3.3723316399593504E-4</c:v>
                </c:pt>
                <c:pt idx="178">
                  <c:v>8.3108058224363839E-5</c:v>
                </c:pt>
                <c:pt idx="179">
                  <c:v>7.6445115866127095E-6</c:v>
                </c:pt>
                <c:pt idx="180">
                  <c:v>-1.2328796676777491E-4</c:v>
                </c:pt>
                <c:pt idx="181">
                  <c:v>-1.6682462828955524E-4</c:v>
                </c:pt>
                <c:pt idx="182">
                  <c:v>-2.5809037059076542E-4</c:v>
                </c:pt>
                <c:pt idx="183">
                  <c:v>-2.890497743395868E-4</c:v>
                </c:pt>
                <c:pt idx="184">
                  <c:v>-2.9259720601913959E-4</c:v>
                </c:pt>
                <c:pt idx="185">
                  <c:v>-2.9259720601913959E-4</c:v>
                </c:pt>
                <c:pt idx="186">
                  <c:v>-2.9356468738628988E-4</c:v>
                </c:pt>
                <c:pt idx="187">
                  <c:v>-2.9356468738628988E-4</c:v>
                </c:pt>
                <c:pt idx="188">
                  <c:v>-3.1420428988550471E-4</c:v>
                </c:pt>
                <c:pt idx="189">
                  <c:v>-3.148492774636049E-4</c:v>
                </c:pt>
                <c:pt idx="190">
                  <c:v>-3.3258643586136713E-4</c:v>
                </c:pt>
                <c:pt idx="191">
                  <c:v>-3.3355391722851742E-4</c:v>
                </c:pt>
                <c:pt idx="192">
                  <c:v>-3.4193875574382339E-4</c:v>
                </c:pt>
                <c:pt idx="193">
                  <c:v>-3.4387371847812397E-4</c:v>
                </c:pt>
                <c:pt idx="194">
                  <c:v>-3.4484119984527425E-4</c:v>
                </c:pt>
                <c:pt idx="195">
                  <c:v>-3.4580868121242454E-4</c:v>
                </c:pt>
                <c:pt idx="196">
                  <c:v>-3.4580868121242454E-4</c:v>
                </c:pt>
                <c:pt idx="197">
                  <c:v>-3.6193337066493629E-4</c:v>
                </c:pt>
                <c:pt idx="198">
                  <c:v>-3.7096319675834245E-4</c:v>
                </c:pt>
                <c:pt idx="199">
                  <c:v>-3.7999302285174862E-4</c:v>
                </c:pt>
                <c:pt idx="200">
                  <c:v>-3.838629483203515E-4</c:v>
                </c:pt>
                <c:pt idx="201">
                  <c:v>-3.8902284894515478E-4</c:v>
                </c:pt>
                <c:pt idx="202">
                  <c:v>-6.9861688643336334E-4</c:v>
                </c:pt>
                <c:pt idx="203">
                  <c:v>-7.1022666283917027E-4</c:v>
                </c:pt>
                <c:pt idx="204">
                  <c:v>-1.0259480823193341E-3</c:v>
                </c:pt>
                <c:pt idx="205">
                  <c:v>-1.074644644465916E-3</c:v>
                </c:pt>
                <c:pt idx="206">
                  <c:v>-1.3655340421892138E-3</c:v>
                </c:pt>
                <c:pt idx="207">
                  <c:v>-1.4416425764050642E-3</c:v>
                </c:pt>
                <c:pt idx="208">
                  <c:v>-1.4790518559348893E-3</c:v>
                </c:pt>
                <c:pt idx="209">
                  <c:v>-1.4796968435129895E-3</c:v>
                </c:pt>
                <c:pt idx="210">
                  <c:v>-1.5067863217932079E-3</c:v>
                </c:pt>
                <c:pt idx="211">
                  <c:v>-1.5067863217932079E-3</c:v>
                </c:pt>
                <c:pt idx="212">
                  <c:v>-1.7380143685422136E-3</c:v>
                </c:pt>
                <c:pt idx="213">
                  <c:v>-1.739949331276516E-3</c:v>
                </c:pt>
                <c:pt idx="214">
                  <c:v>-1.7480116760027701E-3</c:v>
                </c:pt>
                <c:pt idx="215">
                  <c:v>-1.7499466387370724E-3</c:v>
                </c:pt>
                <c:pt idx="216">
                  <c:v>-1.7622014027209813E-3</c:v>
                </c:pt>
                <c:pt idx="217">
                  <c:v>-1.7979982133055541E-3</c:v>
                </c:pt>
                <c:pt idx="218">
                  <c:v>-1.7989656946727061E-3</c:v>
                </c:pt>
                <c:pt idx="219">
                  <c:v>-1.7999331760398564E-3</c:v>
                </c:pt>
                <c:pt idx="220">
                  <c:v>-1.8021906325632071E-3</c:v>
                </c:pt>
                <c:pt idx="221">
                  <c:v>-1.8070280393989602E-3</c:v>
                </c:pt>
                <c:pt idx="222">
                  <c:v>-1.8089630021332626E-3</c:v>
                </c:pt>
                <c:pt idx="223">
                  <c:v>-1.8108979648675631E-3</c:v>
                </c:pt>
                <c:pt idx="224">
                  <c:v>-1.8199277909609693E-3</c:v>
                </c:pt>
                <c:pt idx="225">
                  <c:v>-1.8221852474843217E-3</c:v>
                </c:pt>
                <c:pt idx="226">
                  <c:v>-1.8260551729529229E-3</c:v>
                </c:pt>
                <c:pt idx="227">
                  <c:v>-1.8270226543200749E-3</c:v>
                </c:pt>
                <c:pt idx="228">
                  <c:v>-1.8279901356872252E-3</c:v>
                </c:pt>
                <c:pt idx="229">
                  <c:v>-1.8289576170543755E-3</c:v>
                </c:pt>
                <c:pt idx="230">
                  <c:v>-1.8370199617806313E-3</c:v>
                </c:pt>
                <c:pt idx="231">
                  <c:v>-1.8379874431477816E-3</c:v>
                </c:pt>
                <c:pt idx="232">
                  <c:v>-2.0963049681770058E-3</c:v>
                </c:pt>
                <c:pt idx="233">
                  <c:v>-2.0972724495441561E-3</c:v>
                </c:pt>
                <c:pt idx="234">
                  <c:v>-2.0982399309113064E-3</c:v>
                </c:pt>
                <c:pt idx="235">
                  <c:v>-2.0992074122784584E-3</c:v>
                </c:pt>
                <c:pt idx="236">
                  <c:v>-2.105334794270412E-3</c:v>
                </c:pt>
                <c:pt idx="237">
                  <c:v>-2.1092047197390149E-3</c:v>
                </c:pt>
                <c:pt idx="238">
                  <c:v>-2.1101722011061651E-3</c:v>
                </c:pt>
                <c:pt idx="239">
                  <c:v>-2.1253294091915249E-3</c:v>
                </c:pt>
                <c:pt idx="240">
                  <c:v>-2.1262968905586752E-3</c:v>
                </c:pt>
                <c:pt idx="241">
                  <c:v>-2.1562888129403462E-3</c:v>
                </c:pt>
                <c:pt idx="242">
                  <c:v>-2.1582237756746468E-3</c:v>
                </c:pt>
                <c:pt idx="243">
                  <c:v>-2.1653186390337524E-3</c:v>
                </c:pt>
                <c:pt idx="244">
                  <c:v>-2.167253601768053E-3</c:v>
                </c:pt>
                <c:pt idx="245">
                  <c:v>-2.168221083135205E-3</c:v>
                </c:pt>
                <c:pt idx="246">
                  <c:v>-2.1762834278614591E-3</c:v>
                </c:pt>
                <c:pt idx="247">
                  <c:v>-2.1772509092286112E-3</c:v>
                </c:pt>
                <c:pt idx="248">
                  <c:v>-2.1814433284862624E-3</c:v>
                </c:pt>
                <c:pt idx="249">
                  <c:v>-2.1824108098534144E-3</c:v>
                </c:pt>
                <c:pt idx="250">
                  <c:v>-2.1862807353220156E-3</c:v>
                </c:pt>
                <c:pt idx="251">
                  <c:v>-2.1872482166891676E-3</c:v>
                </c:pt>
                <c:pt idx="252">
                  <c:v>-2.1933755986811212E-3</c:v>
                </c:pt>
                <c:pt idx="253">
                  <c:v>-2.1972455241497241E-3</c:v>
                </c:pt>
                <c:pt idx="254">
                  <c:v>-2.1982130055168744E-3</c:v>
                </c:pt>
                <c:pt idx="255">
                  <c:v>-2.2033729061416776E-3</c:v>
                </c:pt>
                <c:pt idx="256">
                  <c:v>-2.2043403875088279E-3</c:v>
                </c:pt>
                <c:pt idx="257">
                  <c:v>-2.2053078688759799E-3</c:v>
                </c:pt>
                <c:pt idx="258">
                  <c:v>-2.2114352508679335E-3</c:v>
                </c:pt>
                <c:pt idx="259">
                  <c:v>-2.4626579125380521E-3</c:v>
                </c:pt>
                <c:pt idx="260">
                  <c:v>-2.4636253939052041E-3</c:v>
                </c:pt>
                <c:pt idx="261">
                  <c:v>-2.4645928752723544E-3</c:v>
                </c:pt>
                <c:pt idx="262">
                  <c:v>-2.466527838006655E-3</c:v>
                </c:pt>
                <c:pt idx="263">
                  <c:v>-2.4674953193738053E-3</c:v>
                </c:pt>
                <c:pt idx="264">
                  <c:v>-2.4684628007409573E-3</c:v>
                </c:pt>
                <c:pt idx="265">
                  <c:v>-2.4684628007409573E-3</c:v>
                </c:pt>
                <c:pt idx="266">
                  <c:v>-2.4716877386314583E-3</c:v>
                </c:pt>
                <c:pt idx="267">
                  <c:v>-2.4907148721854209E-3</c:v>
                </c:pt>
                <c:pt idx="268">
                  <c:v>-2.4974872417554764E-3</c:v>
                </c:pt>
                <c:pt idx="269">
                  <c:v>-2.4978097355445265E-3</c:v>
                </c:pt>
                <c:pt idx="270">
                  <c:v>-2.499744698278827E-3</c:v>
                </c:pt>
                <c:pt idx="271">
                  <c:v>-2.5055495864817322E-3</c:v>
                </c:pt>
                <c:pt idx="272">
                  <c:v>-2.5097420057393852E-3</c:v>
                </c:pt>
                <c:pt idx="273">
                  <c:v>-2.5107094871065355E-3</c:v>
                </c:pt>
                <c:pt idx="274">
                  <c:v>-2.5116769684736858E-3</c:v>
                </c:pt>
                <c:pt idx="275">
                  <c:v>-2.5126444498408361E-3</c:v>
                </c:pt>
                <c:pt idx="276">
                  <c:v>-2.5136119312079864E-3</c:v>
                </c:pt>
                <c:pt idx="277">
                  <c:v>-2.5326390647619507E-3</c:v>
                </c:pt>
                <c:pt idx="278">
                  <c:v>-2.5345740274962513E-3</c:v>
                </c:pt>
                <c:pt idx="279">
                  <c:v>-2.5387664467539043E-3</c:v>
                </c:pt>
                <c:pt idx="280">
                  <c:v>-2.5397339281210546E-3</c:v>
                </c:pt>
                <c:pt idx="281">
                  <c:v>-2.5626309871436201E-3</c:v>
                </c:pt>
                <c:pt idx="282">
                  <c:v>-2.5645659498779207E-3</c:v>
                </c:pt>
                <c:pt idx="283">
                  <c:v>-2.8712575432646784E-3</c:v>
                </c:pt>
                <c:pt idx="284">
                  <c:v>-2.8938321084981938E-3</c:v>
                </c:pt>
                <c:pt idx="285">
                  <c:v>-2.9312413880280188E-3</c:v>
                </c:pt>
                <c:pt idx="286">
                  <c:v>-3.003157502986218E-3</c:v>
                </c:pt>
                <c:pt idx="287">
                  <c:v>-3.0041249843533683E-3</c:v>
                </c:pt>
                <c:pt idx="288">
                  <c:v>-3.0050924657205186E-3</c:v>
                </c:pt>
                <c:pt idx="289">
                  <c:v>-3.0060599470876689E-3</c:v>
                </c:pt>
                <c:pt idx="290">
                  <c:v>-3.1931063447367958E-3</c:v>
                </c:pt>
                <c:pt idx="291">
                  <c:v>-3.1940738261039461E-3</c:v>
                </c:pt>
                <c:pt idx="292">
                  <c:v>-3.1963312826272967E-3</c:v>
                </c:pt>
                <c:pt idx="293">
                  <c:v>-3.1969762702053987E-3</c:v>
                </c:pt>
                <c:pt idx="294">
                  <c:v>-3.1972987639944488E-3</c:v>
                </c:pt>
                <c:pt idx="295">
                  <c:v>-3.1992337267287493E-3</c:v>
                </c:pt>
                <c:pt idx="296">
                  <c:v>-3.2002012080958996E-3</c:v>
                </c:pt>
                <c:pt idx="297">
                  <c:v>-3.2092310341893058E-3</c:v>
                </c:pt>
                <c:pt idx="298">
                  <c:v>-3.2111659969236081E-3</c:v>
                </c:pt>
                <c:pt idx="299">
                  <c:v>-3.2121334782907584E-3</c:v>
                </c:pt>
                <c:pt idx="300">
                  <c:v>-3.218260860282712E-3</c:v>
                </c:pt>
                <c:pt idx="301">
                  <c:v>-3.2201958230170143E-3</c:v>
                </c:pt>
                <c:pt idx="302">
                  <c:v>-3.2211633043841646E-3</c:v>
                </c:pt>
                <c:pt idx="303">
                  <c:v>-3.2221307857513148E-3</c:v>
                </c:pt>
                <c:pt idx="304">
                  <c:v>-3.2230982671184651E-3</c:v>
                </c:pt>
                <c:pt idx="305">
                  <c:v>-3.2240657484856154E-3</c:v>
                </c:pt>
                <c:pt idx="306">
                  <c:v>-3.2243882422746672E-3</c:v>
                </c:pt>
                <c:pt idx="307">
                  <c:v>-3.2263232050089678E-3</c:v>
                </c:pt>
                <c:pt idx="308">
                  <c:v>-3.2282581677432684E-3</c:v>
                </c:pt>
                <c:pt idx="309">
                  <c:v>-3.2292256491104204E-3</c:v>
                </c:pt>
                <c:pt idx="310">
                  <c:v>-3.2301931304775707E-3</c:v>
                </c:pt>
                <c:pt idx="311">
                  <c:v>-3.2330955745790216E-3</c:v>
                </c:pt>
                <c:pt idx="312">
                  <c:v>-3.2334180683680734E-3</c:v>
                </c:pt>
                <c:pt idx="313">
                  <c:v>-3.2372879938366746E-3</c:v>
                </c:pt>
                <c:pt idx="314">
                  <c:v>-3.2382554752038266E-3</c:v>
                </c:pt>
                <c:pt idx="315">
                  <c:v>-3.2401904379381272E-3</c:v>
                </c:pt>
                <c:pt idx="316">
                  <c:v>-3.2411579193052775E-3</c:v>
                </c:pt>
                <c:pt idx="317">
                  <c:v>-3.2463178199300807E-3</c:v>
                </c:pt>
                <c:pt idx="318">
                  <c:v>-3.2472853012972328E-3</c:v>
                </c:pt>
                <c:pt idx="319">
                  <c:v>-3.248252782664383E-3</c:v>
                </c:pt>
                <c:pt idx="320">
                  <c:v>-3.2492202640315333E-3</c:v>
                </c:pt>
                <c:pt idx="321">
                  <c:v>-3.2501877453986836E-3</c:v>
                </c:pt>
                <c:pt idx="322">
                  <c:v>-3.2540576708672865E-3</c:v>
                </c:pt>
                <c:pt idx="323">
                  <c:v>-3.2550251522344368E-3</c:v>
                </c:pt>
                <c:pt idx="324">
                  <c:v>-3.2553476460234869E-3</c:v>
                </c:pt>
                <c:pt idx="325">
                  <c:v>-3.2553476460234869E-3</c:v>
                </c:pt>
                <c:pt idx="326">
                  <c:v>-3.2563151273906372E-3</c:v>
                </c:pt>
                <c:pt idx="327">
                  <c:v>-3.2572826087577892E-3</c:v>
                </c:pt>
                <c:pt idx="328">
                  <c:v>-3.2592175714920898E-3</c:v>
                </c:pt>
                <c:pt idx="329">
                  <c:v>-3.264054978327843E-3</c:v>
                </c:pt>
                <c:pt idx="330">
                  <c:v>-3.2643774721168931E-3</c:v>
                </c:pt>
                <c:pt idx="331">
                  <c:v>-3.2653449534840433E-3</c:v>
                </c:pt>
                <c:pt idx="332">
                  <c:v>-3.2663124348511954E-3</c:v>
                </c:pt>
                <c:pt idx="333">
                  <c:v>-3.2682473975854959E-3</c:v>
                </c:pt>
                <c:pt idx="334">
                  <c:v>-3.2792121864132027E-3</c:v>
                </c:pt>
                <c:pt idx="335">
                  <c:v>-3.2801796677803547E-3</c:v>
                </c:pt>
                <c:pt idx="336">
                  <c:v>-3.2821146305146553E-3</c:v>
                </c:pt>
                <c:pt idx="337">
                  <c:v>-3.2834046056708557E-3</c:v>
                </c:pt>
                <c:pt idx="338">
                  <c:v>-3.2872745311394586E-3</c:v>
                </c:pt>
                <c:pt idx="339">
                  <c:v>-3.2882420125066088E-3</c:v>
                </c:pt>
                <c:pt idx="340">
                  <c:v>-3.2892094938737609E-3</c:v>
                </c:pt>
                <c:pt idx="341">
                  <c:v>-3.2901769752409112E-3</c:v>
                </c:pt>
                <c:pt idx="342">
                  <c:v>-3.3011417640686179E-3</c:v>
                </c:pt>
                <c:pt idx="343">
                  <c:v>-3.3043667019591206E-3</c:v>
                </c:pt>
                <c:pt idx="344">
                  <c:v>-3.3053341833262709E-3</c:v>
                </c:pt>
                <c:pt idx="345">
                  <c:v>-3.3063016646934212E-3</c:v>
                </c:pt>
                <c:pt idx="346">
                  <c:v>-3.3082366274277235E-3</c:v>
                </c:pt>
                <c:pt idx="347">
                  <c:v>-3.3101715901620241E-3</c:v>
                </c:pt>
                <c:pt idx="348">
                  <c:v>-3.3124290466853765E-3</c:v>
                </c:pt>
                <c:pt idx="349">
                  <c:v>-3.3153314907868273E-3</c:v>
                </c:pt>
                <c:pt idx="350">
                  <c:v>-3.3162989721539776E-3</c:v>
                </c:pt>
                <c:pt idx="351">
                  <c:v>-3.3172664535211296E-3</c:v>
                </c:pt>
                <c:pt idx="352">
                  <c:v>-3.3182339348882799E-3</c:v>
                </c:pt>
                <c:pt idx="353">
                  <c:v>-3.3243613168802335E-3</c:v>
                </c:pt>
                <c:pt idx="354">
                  <c:v>-3.3372610684422425E-3</c:v>
                </c:pt>
                <c:pt idx="355">
                  <c:v>-3.3424209690670458E-3</c:v>
                </c:pt>
                <c:pt idx="356">
                  <c:v>-3.6320203916341415E-3</c:v>
                </c:pt>
                <c:pt idx="357">
                  <c:v>-3.6926492239755821E-3</c:v>
                </c:pt>
                <c:pt idx="358">
                  <c:v>-3.7197387022558006E-3</c:v>
                </c:pt>
                <c:pt idx="359">
                  <c:v>-3.916782407365484E-3</c:v>
                </c:pt>
                <c:pt idx="360">
                  <c:v>-3.9912784726360839E-3</c:v>
                </c:pt>
                <c:pt idx="361">
                  <c:v>-4.004178224198093E-3</c:v>
                </c:pt>
                <c:pt idx="362">
                  <c:v>-4.0480373795089217E-3</c:v>
                </c:pt>
                <c:pt idx="363">
                  <c:v>-4.3863333642225992E-3</c:v>
                </c:pt>
                <c:pt idx="364">
                  <c:v>-4.3885908207459516E-3</c:v>
                </c:pt>
                <c:pt idx="365">
                  <c:v>-4.3905257834802522E-3</c:v>
                </c:pt>
                <c:pt idx="366">
                  <c:v>-4.3963306716831574E-3</c:v>
                </c:pt>
                <c:pt idx="367">
                  <c:v>-4.6968948830779598E-3</c:v>
                </c:pt>
                <c:pt idx="368">
                  <c:v>-4.7568787278413002E-3</c:v>
                </c:pt>
                <c:pt idx="369">
                  <c:v>-4.7768733427624131E-3</c:v>
                </c:pt>
                <c:pt idx="370">
                  <c:v>-4.7839682061215187E-3</c:v>
                </c:pt>
                <c:pt idx="371">
                  <c:v>-5.1232316722023465E-3</c:v>
                </c:pt>
                <c:pt idx="372">
                  <c:v>-5.1432262871234612E-3</c:v>
                </c:pt>
                <c:pt idx="373">
                  <c:v>-5.5095792314845075E-3</c:v>
                </c:pt>
                <c:pt idx="374">
                  <c:v>-5.8559375609244409E-3</c:v>
                </c:pt>
                <c:pt idx="375">
                  <c:v>-5.8707722752207505E-3</c:v>
                </c:pt>
                <c:pt idx="376">
                  <c:v>-6.1481169338039373E-3</c:v>
                </c:pt>
                <c:pt idx="377">
                  <c:v>-6.2139056667701829E-3</c:v>
                </c:pt>
                <c:pt idx="378">
                  <c:v>-6.2239029742307394E-3</c:v>
                </c:pt>
                <c:pt idx="379">
                  <c:v>-6.6092830521457483E-3</c:v>
                </c:pt>
                <c:pt idx="380">
                  <c:v>-6.9427416300236744E-3</c:v>
                </c:pt>
                <c:pt idx="381">
                  <c:v>-7.2871649967293055E-3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07-4E06-AAA4-120ACFAFB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37520"/>
        <c:axId val="1"/>
      </c:scatterChart>
      <c:valAx>
        <c:axId val="941137520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15235236743739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375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703382770933537"/>
          <c:y val="0.91249999999999998"/>
          <c:w val="0.7001606617354648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Vir - O-C Diagr.</a:t>
            </a:r>
          </a:p>
        </c:rich>
      </c:tx>
      <c:layout>
        <c:manualLayout>
          <c:xMode val="edge"/>
          <c:yMode val="edge"/>
          <c:x val="0.3774193548387097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55639882364099"/>
          <c:y val="0.15257555995684588"/>
          <c:w val="0.79960487619770415"/>
          <c:h val="0.622424681577379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14655.5</c:v>
                </c:pt>
                <c:pt idx="213">
                  <c:v>14658.5</c:v>
                </c:pt>
                <c:pt idx="214">
                  <c:v>14671</c:v>
                </c:pt>
                <c:pt idx="215">
                  <c:v>14674</c:v>
                </c:pt>
                <c:pt idx="216">
                  <c:v>14693</c:v>
                </c:pt>
                <c:pt idx="217">
                  <c:v>14748.5</c:v>
                </c:pt>
                <c:pt idx="218">
                  <c:v>14750</c:v>
                </c:pt>
                <c:pt idx="219">
                  <c:v>14751.5</c:v>
                </c:pt>
                <c:pt idx="220">
                  <c:v>14755</c:v>
                </c:pt>
                <c:pt idx="221">
                  <c:v>14762.5</c:v>
                </c:pt>
                <c:pt idx="222">
                  <c:v>14765.5</c:v>
                </c:pt>
                <c:pt idx="223">
                  <c:v>14768.5</c:v>
                </c:pt>
                <c:pt idx="224">
                  <c:v>14782.5</c:v>
                </c:pt>
                <c:pt idx="225">
                  <c:v>14786</c:v>
                </c:pt>
                <c:pt idx="226">
                  <c:v>14792</c:v>
                </c:pt>
                <c:pt idx="227">
                  <c:v>14793.5</c:v>
                </c:pt>
                <c:pt idx="228">
                  <c:v>14795</c:v>
                </c:pt>
                <c:pt idx="229">
                  <c:v>14796.5</c:v>
                </c:pt>
                <c:pt idx="230">
                  <c:v>14809</c:v>
                </c:pt>
                <c:pt idx="231">
                  <c:v>14810.5</c:v>
                </c:pt>
                <c:pt idx="232">
                  <c:v>15211</c:v>
                </c:pt>
                <c:pt idx="233">
                  <c:v>15212.5</c:v>
                </c:pt>
                <c:pt idx="234">
                  <c:v>15214</c:v>
                </c:pt>
                <c:pt idx="235">
                  <c:v>15215.5</c:v>
                </c:pt>
                <c:pt idx="236">
                  <c:v>15225</c:v>
                </c:pt>
                <c:pt idx="237">
                  <c:v>15231</c:v>
                </c:pt>
                <c:pt idx="238">
                  <c:v>15232.5</c:v>
                </c:pt>
                <c:pt idx="239">
                  <c:v>15256</c:v>
                </c:pt>
                <c:pt idx="240">
                  <c:v>15257.5</c:v>
                </c:pt>
                <c:pt idx="241">
                  <c:v>15304</c:v>
                </c:pt>
                <c:pt idx="242">
                  <c:v>15307</c:v>
                </c:pt>
                <c:pt idx="243">
                  <c:v>15318</c:v>
                </c:pt>
                <c:pt idx="244">
                  <c:v>15321</c:v>
                </c:pt>
                <c:pt idx="245">
                  <c:v>15322.5</c:v>
                </c:pt>
                <c:pt idx="246">
                  <c:v>15335</c:v>
                </c:pt>
                <c:pt idx="247">
                  <c:v>15336.5</c:v>
                </c:pt>
                <c:pt idx="248">
                  <c:v>15343</c:v>
                </c:pt>
                <c:pt idx="249">
                  <c:v>15344.5</c:v>
                </c:pt>
                <c:pt idx="250">
                  <c:v>15350.5</c:v>
                </c:pt>
                <c:pt idx="251">
                  <c:v>15352</c:v>
                </c:pt>
                <c:pt idx="252">
                  <c:v>15361.5</c:v>
                </c:pt>
                <c:pt idx="253">
                  <c:v>15367.5</c:v>
                </c:pt>
                <c:pt idx="254">
                  <c:v>15369</c:v>
                </c:pt>
                <c:pt idx="255">
                  <c:v>15377</c:v>
                </c:pt>
                <c:pt idx="256">
                  <c:v>15378.5</c:v>
                </c:pt>
                <c:pt idx="257">
                  <c:v>15380</c:v>
                </c:pt>
                <c:pt idx="258">
                  <c:v>15389.5</c:v>
                </c:pt>
                <c:pt idx="259">
                  <c:v>15779</c:v>
                </c:pt>
                <c:pt idx="260">
                  <c:v>15780.5</c:v>
                </c:pt>
                <c:pt idx="261">
                  <c:v>15782</c:v>
                </c:pt>
                <c:pt idx="262">
                  <c:v>15785</c:v>
                </c:pt>
                <c:pt idx="263">
                  <c:v>15786.5</c:v>
                </c:pt>
                <c:pt idx="264">
                  <c:v>15788</c:v>
                </c:pt>
                <c:pt idx="265">
                  <c:v>15788</c:v>
                </c:pt>
                <c:pt idx="266">
                  <c:v>15793</c:v>
                </c:pt>
                <c:pt idx="267">
                  <c:v>15822.5</c:v>
                </c:pt>
                <c:pt idx="268">
                  <c:v>15833</c:v>
                </c:pt>
                <c:pt idx="269">
                  <c:v>15833.5</c:v>
                </c:pt>
                <c:pt idx="270">
                  <c:v>15836.5</c:v>
                </c:pt>
                <c:pt idx="271">
                  <c:v>15845.5</c:v>
                </c:pt>
                <c:pt idx="272">
                  <c:v>15852</c:v>
                </c:pt>
                <c:pt idx="273">
                  <c:v>15853.5</c:v>
                </c:pt>
                <c:pt idx="274">
                  <c:v>15855</c:v>
                </c:pt>
                <c:pt idx="275">
                  <c:v>15856.5</c:v>
                </c:pt>
                <c:pt idx="276">
                  <c:v>15858</c:v>
                </c:pt>
                <c:pt idx="277">
                  <c:v>15887.5</c:v>
                </c:pt>
                <c:pt idx="278">
                  <c:v>15890.5</c:v>
                </c:pt>
                <c:pt idx="279">
                  <c:v>15897</c:v>
                </c:pt>
                <c:pt idx="280">
                  <c:v>15898.5</c:v>
                </c:pt>
                <c:pt idx="281">
                  <c:v>15934</c:v>
                </c:pt>
                <c:pt idx="282">
                  <c:v>15937</c:v>
                </c:pt>
                <c:pt idx="283">
                  <c:v>16412.5</c:v>
                </c:pt>
                <c:pt idx="284">
                  <c:v>16447.5</c:v>
                </c:pt>
                <c:pt idx="285">
                  <c:v>16505.5</c:v>
                </c:pt>
                <c:pt idx="286">
                  <c:v>16617</c:v>
                </c:pt>
                <c:pt idx="287">
                  <c:v>16618.5</c:v>
                </c:pt>
                <c:pt idx="288">
                  <c:v>16620</c:v>
                </c:pt>
                <c:pt idx="289">
                  <c:v>16621.5</c:v>
                </c:pt>
                <c:pt idx="290">
                  <c:v>16911.5</c:v>
                </c:pt>
                <c:pt idx="291">
                  <c:v>16913</c:v>
                </c:pt>
                <c:pt idx="292">
                  <c:v>16916.5</c:v>
                </c:pt>
                <c:pt idx="293">
                  <c:v>16917.5</c:v>
                </c:pt>
                <c:pt idx="294">
                  <c:v>16918</c:v>
                </c:pt>
                <c:pt idx="295">
                  <c:v>16921</c:v>
                </c:pt>
                <c:pt idx="296">
                  <c:v>16922.5</c:v>
                </c:pt>
                <c:pt idx="297">
                  <c:v>16936.5</c:v>
                </c:pt>
                <c:pt idx="298">
                  <c:v>16939.5</c:v>
                </c:pt>
                <c:pt idx="299">
                  <c:v>16941</c:v>
                </c:pt>
                <c:pt idx="300">
                  <c:v>16950.5</c:v>
                </c:pt>
                <c:pt idx="301">
                  <c:v>16953.5</c:v>
                </c:pt>
                <c:pt idx="302">
                  <c:v>16955</c:v>
                </c:pt>
                <c:pt idx="303">
                  <c:v>16956.5</c:v>
                </c:pt>
                <c:pt idx="304">
                  <c:v>16958</c:v>
                </c:pt>
                <c:pt idx="305">
                  <c:v>16959.5</c:v>
                </c:pt>
                <c:pt idx="306">
                  <c:v>16960</c:v>
                </c:pt>
                <c:pt idx="307">
                  <c:v>16963</c:v>
                </c:pt>
                <c:pt idx="308">
                  <c:v>16966</c:v>
                </c:pt>
                <c:pt idx="309">
                  <c:v>16967.5</c:v>
                </c:pt>
                <c:pt idx="310">
                  <c:v>16969</c:v>
                </c:pt>
                <c:pt idx="311">
                  <c:v>16973.5</c:v>
                </c:pt>
                <c:pt idx="312">
                  <c:v>16974</c:v>
                </c:pt>
                <c:pt idx="313">
                  <c:v>16980</c:v>
                </c:pt>
                <c:pt idx="314">
                  <c:v>16981.5</c:v>
                </c:pt>
                <c:pt idx="315">
                  <c:v>16984.5</c:v>
                </c:pt>
                <c:pt idx="316">
                  <c:v>16986</c:v>
                </c:pt>
                <c:pt idx="317">
                  <c:v>16994</c:v>
                </c:pt>
                <c:pt idx="318">
                  <c:v>16995.5</c:v>
                </c:pt>
                <c:pt idx="319">
                  <c:v>16997</c:v>
                </c:pt>
                <c:pt idx="320">
                  <c:v>16998.5</c:v>
                </c:pt>
                <c:pt idx="321">
                  <c:v>17000</c:v>
                </c:pt>
                <c:pt idx="322">
                  <c:v>17006</c:v>
                </c:pt>
                <c:pt idx="323">
                  <c:v>17007.5</c:v>
                </c:pt>
                <c:pt idx="324">
                  <c:v>17008</c:v>
                </c:pt>
                <c:pt idx="325">
                  <c:v>17008</c:v>
                </c:pt>
                <c:pt idx="326">
                  <c:v>17009.5</c:v>
                </c:pt>
                <c:pt idx="327">
                  <c:v>17011</c:v>
                </c:pt>
                <c:pt idx="328">
                  <c:v>17014</c:v>
                </c:pt>
                <c:pt idx="329">
                  <c:v>17021.5</c:v>
                </c:pt>
                <c:pt idx="330">
                  <c:v>17022</c:v>
                </c:pt>
                <c:pt idx="331">
                  <c:v>17023.5</c:v>
                </c:pt>
                <c:pt idx="332">
                  <c:v>17025</c:v>
                </c:pt>
                <c:pt idx="333">
                  <c:v>17028</c:v>
                </c:pt>
                <c:pt idx="334">
                  <c:v>17045</c:v>
                </c:pt>
                <c:pt idx="335">
                  <c:v>17046.5</c:v>
                </c:pt>
                <c:pt idx="336">
                  <c:v>17049.5</c:v>
                </c:pt>
                <c:pt idx="337">
                  <c:v>17051.5</c:v>
                </c:pt>
                <c:pt idx="338">
                  <c:v>17057.5</c:v>
                </c:pt>
                <c:pt idx="339">
                  <c:v>17059</c:v>
                </c:pt>
                <c:pt idx="340">
                  <c:v>17060.5</c:v>
                </c:pt>
                <c:pt idx="341">
                  <c:v>17062</c:v>
                </c:pt>
                <c:pt idx="342">
                  <c:v>17079</c:v>
                </c:pt>
                <c:pt idx="343">
                  <c:v>17084</c:v>
                </c:pt>
                <c:pt idx="344">
                  <c:v>17085.5</c:v>
                </c:pt>
                <c:pt idx="345">
                  <c:v>17087</c:v>
                </c:pt>
                <c:pt idx="346">
                  <c:v>17090</c:v>
                </c:pt>
                <c:pt idx="347">
                  <c:v>17093</c:v>
                </c:pt>
                <c:pt idx="348">
                  <c:v>17096.5</c:v>
                </c:pt>
                <c:pt idx="349">
                  <c:v>17101</c:v>
                </c:pt>
                <c:pt idx="350">
                  <c:v>17102.5</c:v>
                </c:pt>
                <c:pt idx="351">
                  <c:v>17104</c:v>
                </c:pt>
                <c:pt idx="352">
                  <c:v>17105.5</c:v>
                </c:pt>
                <c:pt idx="353">
                  <c:v>17115</c:v>
                </c:pt>
                <c:pt idx="354">
                  <c:v>17135</c:v>
                </c:pt>
                <c:pt idx="355">
                  <c:v>17143</c:v>
                </c:pt>
                <c:pt idx="356">
                  <c:v>17592</c:v>
                </c:pt>
                <c:pt idx="357">
                  <c:v>17686</c:v>
                </c:pt>
                <c:pt idx="358">
                  <c:v>17728</c:v>
                </c:pt>
                <c:pt idx="359">
                  <c:v>18033.5</c:v>
                </c:pt>
                <c:pt idx="360">
                  <c:v>18149</c:v>
                </c:pt>
                <c:pt idx="361">
                  <c:v>18169</c:v>
                </c:pt>
                <c:pt idx="362">
                  <c:v>18237</c:v>
                </c:pt>
                <c:pt idx="363">
                  <c:v>18761.5</c:v>
                </c:pt>
                <c:pt idx="364">
                  <c:v>18765</c:v>
                </c:pt>
                <c:pt idx="365">
                  <c:v>18768</c:v>
                </c:pt>
                <c:pt idx="366">
                  <c:v>18777</c:v>
                </c:pt>
                <c:pt idx="367">
                  <c:v>19243</c:v>
                </c:pt>
                <c:pt idx="368">
                  <c:v>19336</c:v>
                </c:pt>
                <c:pt idx="369">
                  <c:v>19367</c:v>
                </c:pt>
                <c:pt idx="370">
                  <c:v>19378</c:v>
                </c:pt>
                <c:pt idx="371">
                  <c:v>19904</c:v>
                </c:pt>
                <c:pt idx="372">
                  <c:v>19935</c:v>
                </c:pt>
                <c:pt idx="373">
                  <c:v>20503</c:v>
                </c:pt>
                <c:pt idx="374">
                  <c:v>21040</c:v>
                </c:pt>
                <c:pt idx="375">
                  <c:v>21063</c:v>
                </c:pt>
                <c:pt idx="376">
                  <c:v>21493</c:v>
                </c:pt>
                <c:pt idx="377">
                  <c:v>21595</c:v>
                </c:pt>
                <c:pt idx="378">
                  <c:v>21610.5</c:v>
                </c:pt>
                <c:pt idx="379">
                  <c:v>22208</c:v>
                </c:pt>
                <c:pt idx="380">
                  <c:v>22725</c:v>
                </c:pt>
                <c:pt idx="381">
                  <c:v>23259</c:v>
                </c:pt>
              </c:numCache>
            </c:numRef>
          </c:xVal>
          <c:yVal>
            <c:numRef>
              <c:f>Active!$H$21:$H$2660</c:f>
              <c:numCache>
                <c:formatCode>General</c:formatCode>
                <c:ptCount val="2640"/>
                <c:pt idx="0">
                  <c:v>1.8969500004459405E-2</c:v>
                </c:pt>
                <c:pt idx="1">
                  <c:v>4.7023250004713191E-2</c:v>
                </c:pt>
                <c:pt idx="2">
                  <c:v>1.9795000003796304E-2</c:v>
                </c:pt>
                <c:pt idx="3">
                  <c:v>3.0819250001513865E-2</c:v>
                </c:pt>
                <c:pt idx="4">
                  <c:v>3.684350000548875E-2</c:v>
                </c:pt>
                <c:pt idx="5">
                  <c:v>4.486775000259513E-2</c:v>
                </c:pt>
                <c:pt idx="6">
                  <c:v>7.0210000048973598E-3</c:v>
                </c:pt>
                <c:pt idx="7">
                  <c:v>2.6308750002499437E-2</c:v>
                </c:pt>
                <c:pt idx="8">
                  <c:v>8.1775000071502291E-3</c:v>
                </c:pt>
                <c:pt idx="9">
                  <c:v>1.4201750003849156E-2</c:v>
                </c:pt>
                <c:pt idx="10">
                  <c:v>1.4226000002963701E-2</c:v>
                </c:pt>
                <c:pt idx="11">
                  <c:v>3.7022000004071742E-2</c:v>
                </c:pt>
                <c:pt idx="12">
                  <c:v>5.1418250004644506E-2</c:v>
                </c:pt>
                <c:pt idx="13">
                  <c:v>3.4093000005668728E-2</c:v>
                </c:pt>
                <c:pt idx="14">
                  <c:v>3.8073000003350899E-2</c:v>
                </c:pt>
                <c:pt idx="15">
                  <c:v>4.9145750002935529E-2</c:v>
                </c:pt>
                <c:pt idx="16">
                  <c:v>3.1941750003170455E-2</c:v>
                </c:pt>
                <c:pt idx="17">
                  <c:v>1.8668500004423549E-2</c:v>
                </c:pt>
                <c:pt idx="18">
                  <c:v>4.7815000005357433E-2</c:v>
                </c:pt>
                <c:pt idx="19">
                  <c:v>1.5399500003695721E-2</c:v>
                </c:pt>
                <c:pt idx="20">
                  <c:v>1.9472250005492242E-2</c:v>
                </c:pt>
                <c:pt idx="21">
                  <c:v>-2.8800249994674232E-2</c:v>
                </c:pt>
                <c:pt idx="22">
                  <c:v>1.1041000001569046E-2</c:v>
                </c:pt>
                <c:pt idx="23">
                  <c:v>2.2740000003977912E-2</c:v>
                </c:pt>
                <c:pt idx="24">
                  <c:v>1.5681500000937376E-2</c:v>
                </c:pt>
                <c:pt idx="25">
                  <c:v>2.5681500002974644E-2</c:v>
                </c:pt>
                <c:pt idx="26">
                  <c:v>2.0730000003823079E-2</c:v>
                </c:pt>
                <c:pt idx="27">
                  <c:v>2.4190000040107407E-3</c:v>
                </c:pt>
                <c:pt idx="28">
                  <c:v>1.4075000002776505E-2</c:v>
                </c:pt>
                <c:pt idx="29">
                  <c:v>1.6754000003857072E-2</c:v>
                </c:pt>
                <c:pt idx="30">
                  <c:v>1.990000055229757E-4</c:v>
                </c:pt>
                <c:pt idx="31">
                  <c:v>2.1092000006319722E-2</c:v>
                </c:pt>
                <c:pt idx="32">
                  <c:v>1.7936500003997935E-2</c:v>
                </c:pt>
                <c:pt idx="33">
                  <c:v>2.8936500002600951E-2</c:v>
                </c:pt>
                <c:pt idx="34">
                  <c:v>8.4015000029467046E-3</c:v>
                </c:pt>
                <c:pt idx="35">
                  <c:v>1.3090500004182104E-2</c:v>
                </c:pt>
                <c:pt idx="36">
                  <c:v>3.7080500002048211E-2</c:v>
                </c:pt>
                <c:pt idx="37">
                  <c:v>8.6532500026805792E-3</c:v>
                </c:pt>
                <c:pt idx="38">
                  <c:v>0</c:v>
                </c:pt>
                <c:pt idx="39">
                  <c:v>9.4492500029446092E-3</c:v>
                </c:pt>
                <c:pt idx="40">
                  <c:v>8.4735000018554274E-3</c:v>
                </c:pt>
                <c:pt idx="41">
                  <c:v>8.5220000037224963E-3</c:v>
                </c:pt>
                <c:pt idx="42">
                  <c:v>1.1546250003448222E-2</c:v>
                </c:pt>
                <c:pt idx="43">
                  <c:v>7.5705000053858384E-3</c:v>
                </c:pt>
                <c:pt idx="44">
                  <c:v>6.4150000034715049E-3</c:v>
                </c:pt>
                <c:pt idx="45">
                  <c:v>1.4584750002541114E-2</c:v>
                </c:pt>
                <c:pt idx="46">
                  <c:v>8.4050000041315798E-3</c:v>
                </c:pt>
                <c:pt idx="47">
                  <c:v>7.1767500012356322E-3</c:v>
                </c:pt>
                <c:pt idx="48">
                  <c:v>9.2980000044917688E-3</c:v>
                </c:pt>
                <c:pt idx="49">
                  <c:v>3.1182500024442561E-3</c:v>
                </c:pt>
                <c:pt idx="50">
                  <c:v>-1.1327499996696133E-2</c:v>
                </c:pt>
                <c:pt idx="51">
                  <c:v>-4.9289999951724894E-3</c:v>
                </c:pt>
                <c:pt idx="52">
                  <c:v>-5.424999981187284E-4</c:v>
                </c:pt>
                <c:pt idx="53">
                  <c:v>-1.8189999973401427E-3</c:v>
                </c:pt>
                <c:pt idx="54">
                  <c:v>-9.5094999996945262E-3</c:v>
                </c:pt>
                <c:pt idx="55">
                  <c:v>-5.6619999959366396E-3</c:v>
                </c:pt>
                <c:pt idx="56">
                  <c:v>-4.2544999960227869E-3</c:v>
                </c:pt>
                <c:pt idx="57">
                  <c:v>-5.1994999957969412E-3</c:v>
                </c:pt>
                <c:pt idx="58">
                  <c:v>-7.6370000024326146E-3</c:v>
                </c:pt>
                <c:pt idx="59">
                  <c:v>1.8872500004363246E-3</c:v>
                </c:pt>
                <c:pt idx="60">
                  <c:v>1.746000001730863E-3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BB-4F04-8693-98E5FDE12098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14655.5</c:v>
                </c:pt>
                <c:pt idx="213">
                  <c:v>14658.5</c:v>
                </c:pt>
                <c:pt idx="214">
                  <c:v>14671</c:v>
                </c:pt>
                <c:pt idx="215">
                  <c:v>14674</c:v>
                </c:pt>
                <c:pt idx="216">
                  <c:v>14693</c:v>
                </c:pt>
                <c:pt idx="217">
                  <c:v>14748.5</c:v>
                </c:pt>
                <c:pt idx="218">
                  <c:v>14750</c:v>
                </c:pt>
                <c:pt idx="219">
                  <c:v>14751.5</c:v>
                </c:pt>
                <c:pt idx="220">
                  <c:v>14755</c:v>
                </c:pt>
                <c:pt idx="221">
                  <c:v>14762.5</c:v>
                </c:pt>
                <c:pt idx="222">
                  <c:v>14765.5</c:v>
                </c:pt>
                <c:pt idx="223">
                  <c:v>14768.5</c:v>
                </c:pt>
                <c:pt idx="224">
                  <c:v>14782.5</c:v>
                </c:pt>
                <c:pt idx="225">
                  <c:v>14786</c:v>
                </c:pt>
                <c:pt idx="226">
                  <c:v>14792</c:v>
                </c:pt>
                <c:pt idx="227">
                  <c:v>14793.5</c:v>
                </c:pt>
                <c:pt idx="228">
                  <c:v>14795</c:v>
                </c:pt>
                <c:pt idx="229">
                  <c:v>14796.5</c:v>
                </c:pt>
                <c:pt idx="230">
                  <c:v>14809</c:v>
                </c:pt>
                <c:pt idx="231">
                  <c:v>14810.5</c:v>
                </c:pt>
                <c:pt idx="232">
                  <c:v>15211</c:v>
                </c:pt>
                <c:pt idx="233">
                  <c:v>15212.5</c:v>
                </c:pt>
                <c:pt idx="234">
                  <c:v>15214</c:v>
                </c:pt>
                <c:pt idx="235">
                  <c:v>15215.5</c:v>
                </c:pt>
                <c:pt idx="236">
                  <c:v>15225</c:v>
                </c:pt>
                <c:pt idx="237">
                  <c:v>15231</c:v>
                </c:pt>
                <c:pt idx="238">
                  <c:v>15232.5</c:v>
                </c:pt>
                <c:pt idx="239">
                  <c:v>15256</c:v>
                </c:pt>
                <c:pt idx="240">
                  <c:v>15257.5</c:v>
                </c:pt>
                <c:pt idx="241">
                  <c:v>15304</c:v>
                </c:pt>
                <c:pt idx="242">
                  <c:v>15307</c:v>
                </c:pt>
                <c:pt idx="243">
                  <c:v>15318</c:v>
                </c:pt>
                <c:pt idx="244">
                  <c:v>15321</c:v>
                </c:pt>
                <c:pt idx="245">
                  <c:v>15322.5</c:v>
                </c:pt>
                <c:pt idx="246">
                  <c:v>15335</c:v>
                </c:pt>
                <c:pt idx="247">
                  <c:v>15336.5</c:v>
                </c:pt>
                <c:pt idx="248">
                  <c:v>15343</c:v>
                </c:pt>
                <c:pt idx="249">
                  <c:v>15344.5</c:v>
                </c:pt>
                <c:pt idx="250">
                  <c:v>15350.5</c:v>
                </c:pt>
                <c:pt idx="251">
                  <c:v>15352</c:v>
                </c:pt>
                <c:pt idx="252">
                  <c:v>15361.5</c:v>
                </c:pt>
                <c:pt idx="253">
                  <c:v>15367.5</c:v>
                </c:pt>
                <c:pt idx="254">
                  <c:v>15369</c:v>
                </c:pt>
                <c:pt idx="255">
                  <c:v>15377</c:v>
                </c:pt>
                <c:pt idx="256">
                  <c:v>15378.5</c:v>
                </c:pt>
                <c:pt idx="257">
                  <c:v>15380</c:v>
                </c:pt>
                <c:pt idx="258">
                  <c:v>15389.5</c:v>
                </c:pt>
                <c:pt idx="259">
                  <c:v>15779</c:v>
                </c:pt>
                <c:pt idx="260">
                  <c:v>15780.5</c:v>
                </c:pt>
                <c:pt idx="261">
                  <c:v>15782</c:v>
                </c:pt>
                <c:pt idx="262">
                  <c:v>15785</c:v>
                </c:pt>
                <c:pt idx="263">
                  <c:v>15786.5</c:v>
                </c:pt>
                <c:pt idx="264">
                  <c:v>15788</c:v>
                </c:pt>
                <c:pt idx="265">
                  <c:v>15788</c:v>
                </c:pt>
                <c:pt idx="266">
                  <c:v>15793</c:v>
                </c:pt>
                <c:pt idx="267">
                  <c:v>15822.5</c:v>
                </c:pt>
                <c:pt idx="268">
                  <c:v>15833</c:v>
                </c:pt>
                <c:pt idx="269">
                  <c:v>15833.5</c:v>
                </c:pt>
                <c:pt idx="270">
                  <c:v>15836.5</c:v>
                </c:pt>
                <c:pt idx="271">
                  <c:v>15845.5</c:v>
                </c:pt>
                <c:pt idx="272">
                  <c:v>15852</c:v>
                </c:pt>
                <c:pt idx="273">
                  <c:v>15853.5</c:v>
                </c:pt>
                <c:pt idx="274">
                  <c:v>15855</c:v>
                </c:pt>
                <c:pt idx="275">
                  <c:v>15856.5</c:v>
                </c:pt>
                <c:pt idx="276">
                  <c:v>15858</c:v>
                </c:pt>
                <c:pt idx="277">
                  <c:v>15887.5</c:v>
                </c:pt>
                <c:pt idx="278">
                  <c:v>15890.5</c:v>
                </c:pt>
                <c:pt idx="279">
                  <c:v>15897</c:v>
                </c:pt>
                <c:pt idx="280">
                  <c:v>15898.5</c:v>
                </c:pt>
                <c:pt idx="281">
                  <c:v>15934</c:v>
                </c:pt>
                <c:pt idx="282">
                  <c:v>15937</c:v>
                </c:pt>
                <c:pt idx="283">
                  <c:v>16412.5</c:v>
                </c:pt>
                <c:pt idx="284">
                  <c:v>16447.5</c:v>
                </c:pt>
                <c:pt idx="285">
                  <c:v>16505.5</c:v>
                </c:pt>
                <c:pt idx="286">
                  <c:v>16617</c:v>
                </c:pt>
                <c:pt idx="287">
                  <c:v>16618.5</c:v>
                </c:pt>
                <c:pt idx="288">
                  <c:v>16620</c:v>
                </c:pt>
                <c:pt idx="289">
                  <c:v>16621.5</c:v>
                </c:pt>
                <c:pt idx="290">
                  <c:v>16911.5</c:v>
                </c:pt>
                <c:pt idx="291">
                  <c:v>16913</c:v>
                </c:pt>
                <c:pt idx="292">
                  <c:v>16916.5</c:v>
                </c:pt>
                <c:pt idx="293">
                  <c:v>16917.5</c:v>
                </c:pt>
                <c:pt idx="294">
                  <c:v>16918</c:v>
                </c:pt>
                <c:pt idx="295">
                  <c:v>16921</c:v>
                </c:pt>
                <c:pt idx="296">
                  <c:v>16922.5</c:v>
                </c:pt>
                <c:pt idx="297">
                  <c:v>16936.5</c:v>
                </c:pt>
                <c:pt idx="298">
                  <c:v>16939.5</c:v>
                </c:pt>
                <c:pt idx="299">
                  <c:v>16941</c:v>
                </c:pt>
                <c:pt idx="300">
                  <c:v>16950.5</c:v>
                </c:pt>
                <c:pt idx="301">
                  <c:v>16953.5</c:v>
                </c:pt>
                <c:pt idx="302">
                  <c:v>16955</c:v>
                </c:pt>
                <c:pt idx="303">
                  <c:v>16956.5</c:v>
                </c:pt>
                <c:pt idx="304">
                  <c:v>16958</c:v>
                </c:pt>
                <c:pt idx="305">
                  <c:v>16959.5</c:v>
                </c:pt>
                <c:pt idx="306">
                  <c:v>16960</c:v>
                </c:pt>
                <c:pt idx="307">
                  <c:v>16963</c:v>
                </c:pt>
                <c:pt idx="308">
                  <c:v>16966</c:v>
                </c:pt>
                <c:pt idx="309">
                  <c:v>16967.5</c:v>
                </c:pt>
                <c:pt idx="310">
                  <c:v>16969</c:v>
                </c:pt>
                <c:pt idx="311">
                  <c:v>16973.5</c:v>
                </c:pt>
                <c:pt idx="312">
                  <c:v>16974</c:v>
                </c:pt>
                <c:pt idx="313">
                  <c:v>16980</c:v>
                </c:pt>
                <c:pt idx="314">
                  <c:v>16981.5</c:v>
                </c:pt>
                <c:pt idx="315">
                  <c:v>16984.5</c:v>
                </c:pt>
                <c:pt idx="316">
                  <c:v>16986</c:v>
                </c:pt>
                <c:pt idx="317">
                  <c:v>16994</c:v>
                </c:pt>
                <c:pt idx="318">
                  <c:v>16995.5</c:v>
                </c:pt>
                <c:pt idx="319">
                  <c:v>16997</c:v>
                </c:pt>
                <c:pt idx="320">
                  <c:v>16998.5</c:v>
                </c:pt>
                <c:pt idx="321">
                  <c:v>17000</c:v>
                </c:pt>
                <c:pt idx="322">
                  <c:v>17006</c:v>
                </c:pt>
                <c:pt idx="323">
                  <c:v>17007.5</c:v>
                </c:pt>
                <c:pt idx="324">
                  <c:v>17008</c:v>
                </c:pt>
                <c:pt idx="325">
                  <c:v>17008</c:v>
                </c:pt>
                <c:pt idx="326">
                  <c:v>17009.5</c:v>
                </c:pt>
                <c:pt idx="327">
                  <c:v>17011</c:v>
                </c:pt>
                <c:pt idx="328">
                  <c:v>17014</c:v>
                </c:pt>
                <c:pt idx="329">
                  <c:v>17021.5</c:v>
                </c:pt>
                <c:pt idx="330">
                  <c:v>17022</c:v>
                </c:pt>
                <c:pt idx="331">
                  <c:v>17023.5</c:v>
                </c:pt>
                <c:pt idx="332">
                  <c:v>17025</c:v>
                </c:pt>
                <c:pt idx="333">
                  <c:v>17028</c:v>
                </c:pt>
                <c:pt idx="334">
                  <c:v>17045</c:v>
                </c:pt>
                <c:pt idx="335">
                  <c:v>17046.5</c:v>
                </c:pt>
                <c:pt idx="336">
                  <c:v>17049.5</c:v>
                </c:pt>
                <c:pt idx="337">
                  <c:v>17051.5</c:v>
                </c:pt>
                <c:pt idx="338">
                  <c:v>17057.5</c:v>
                </c:pt>
                <c:pt idx="339">
                  <c:v>17059</c:v>
                </c:pt>
                <c:pt idx="340">
                  <c:v>17060.5</c:v>
                </c:pt>
                <c:pt idx="341">
                  <c:v>17062</c:v>
                </c:pt>
                <c:pt idx="342">
                  <c:v>17079</c:v>
                </c:pt>
                <c:pt idx="343">
                  <c:v>17084</c:v>
                </c:pt>
                <c:pt idx="344">
                  <c:v>17085.5</c:v>
                </c:pt>
                <c:pt idx="345">
                  <c:v>17087</c:v>
                </c:pt>
                <c:pt idx="346">
                  <c:v>17090</c:v>
                </c:pt>
                <c:pt idx="347">
                  <c:v>17093</c:v>
                </c:pt>
                <c:pt idx="348">
                  <c:v>17096.5</c:v>
                </c:pt>
                <c:pt idx="349">
                  <c:v>17101</c:v>
                </c:pt>
                <c:pt idx="350">
                  <c:v>17102.5</c:v>
                </c:pt>
                <c:pt idx="351">
                  <c:v>17104</c:v>
                </c:pt>
                <c:pt idx="352">
                  <c:v>17105.5</c:v>
                </c:pt>
                <c:pt idx="353">
                  <c:v>17115</c:v>
                </c:pt>
                <c:pt idx="354">
                  <c:v>17135</c:v>
                </c:pt>
                <c:pt idx="355">
                  <c:v>17143</c:v>
                </c:pt>
                <c:pt idx="356">
                  <c:v>17592</c:v>
                </c:pt>
                <c:pt idx="357">
                  <c:v>17686</c:v>
                </c:pt>
                <c:pt idx="358">
                  <c:v>17728</c:v>
                </c:pt>
                <c:pt idx="359">
                  <c:v>18033.5</c:v>
                </c:pt>
                <c:pt idx="360">
                  <c:v>18149</c:v>
                </c:pt>
                <c:pt idx="361">
                  <c:v>18169</c:v>
                </c:pt>
                <c:pt idx="362">
                  <c:v>18237</c:v>
                </c:pt>
                <c:pt idx="363">
                  <c:v>18761.5</c:v>
                </c:pt>
                <c:pt idx="364">
                  <c:v>18765</c:v>
                </c:pt>
                <c:pt idx="365">
                  <c:v>18768</c:v>
                </c:pt>
                <c:pt idx="366">
                  <c:v>18777</c:v>
                </c:pt>
                <c:pt idx="367">
                  <c:v>19243</c:v>
                </c:pt>
                <c:pt idx="368">
                  <c:v>19336</c:v>
                </c:pt>
                <c:pt idx="369">
                  <c:v>19367</c:v>
                </c:pt>
                <c:pt idx="370">
                  <c:v>19378</c:v>
                </c:pt>
                <c:pt idx="371">
                  <c:v>19904</c:v>
                </c:pt>
                <c:pt idx="372">
                  <c:v>19935</c:v>
                </c:pt>
                <c:pt idx="373">
                  <c:v>20503</c:v>
                </c:pt>
                <c:pt idx="374">
                  <c:v>21040</c:v>
                </c:pt>
                <c:pt idx="375">
                  <c:v>21063</c:v>
                </c:pt>
                <c:pt idx="376">
                  <c:v>21493</c:v>
                </c:pt>
                <c:pt idx="377">
                  <c:v>21595</c:v>
                </c:pt>
                <c:pt idx="378">
                  <c:v>21610.5</c:v>
                </c:pt>
                <c:pt idx="379">
                  <c:v>22208</c:v>
                </c:pt>
                <c:pt idx="380">
                  <c:v>22725</c:v>
                </c:pt>
                <c:pt idx="381">
                  <c:v>23259</c:v>
                </c:pt>
              </c:numCache>
            </c:numRef>
          </c:xVal>
          <c:yVal>
            <c:numRef>
              <c:f>Active!$I$21:$I$2660</c:f>
              <c:numCache>
                <c:formatCode>General</c:formatCode>
                <c:ptCount val="2640"/>
                <c:pt idx="74">
                  <c:v>-2.4949499995273072E-2</c:v>
                </c:pt>
                <c:pt idx="77">
                  <c:v>-2.9591499995149206E-2</c:v>
                </c:pt>
                <c:pt idx="78">
                  <c:v>-8.2294999956502579E-3</c:v>
                </c:pt>
                <c:pt idx="79">
                  <c:v>-1.9608999995398335E-2</c:v>
                </c:pt>
                <c:pt idx="80">
                  <c:v>-2.1026999995228834E-2</c:v>
                </c:pt>
                <c:pt idx="81">
                  <c:v>-1.9192499996279366E-2</c:v>
                </c:pt>
                <c:pt idx="82">
                  <c:v>6.7005000018980354E-3</c:v>
                </c:pt>
                <c:pt idx="85">
                  <c:v>-1.6467499954160303E-3</c:v>
                </c:pt>
                <c:pt idx="87">
                  <c:v>9.7200000891461968E-4</c:v>
                </c:pt>
                <c:pt idx="88">
                  <c:v>-1.3511999997717794E-2</c:v>
                </c:pt>
                <c:pt idx="89">
                  <c:v>2.4879999982658774E-3</c:v>
                </c:pt>
                <c:pt idx="91">
                  <c:v>-8.5459999972954392E-3</c:v>
                </c:pt>
                <c:pt idx="94">
                  <c:v>2.4419000001216773E-2</c:v>
                </c:pt>
                <c:pt idx="95">
                  <c:v>-1.2714999975287355E-3</c:v>
                </c:pt>
                <c:pt idx="96">
                  <c:v>-1.6222999991441611E-2</c:v>
                </c:pt>
                <c:pt idx="97">
                  <c:v>4.7770000091986731E-3</c:v>
                </c:pt>
                <c:pt idx="98">
                  <c:v>3.482550000626361E-2</c:v>
                </c:pt>
                <c:pt idx="103">
                  <c:v>5.8700000008684583E-3</c:v>
                </c:pt>
                <c:pt idx="104">
                  <c:v>6.1795000001438893E-3</c:v>
                </c:pt>
                <c:pt idx="105">
                  <c:v>6.0725000075763091E-3</c:v>
                </c:pt>
                <c:pt idx="107">
                  <c:v>1.917000008688774E-3</c:v>
                </c:pt>
                <c:pt idx="108">
                  <c:v>-7.4524999945424497E-3</c:v>
                </c:pt>
                <c:pt idx="109">
                  <c:v>1.5151999999943655E-2</c:v>
                </c:pt>
                <c:pt idx="110">
                  <c:v>5.6955000036396086E-3</c:v>
                </c:pt>
                <c:pt idx="124">
                  <c:v>-1.1535999998159241E-2</c:v>
                </c:pt>
                <c:pt idx="125">
                  <c:v>-2.1594499994534999E-2</c:v>
                </c:pt>
                <c:pt idx="129">
                  <c:v>1.6046000004280359E-2</c:v>
                </c:pt>
                <c:pt idx="130">
                  <c:v>7.6765000048908405E-3</c:v>
                </c:pt>
                <c:pt idx="131">
                  <c:v>-4.9230000004172325E-3</c:v>
                </c:pt>
                <c:pt idx="133">
                  <c:v>-7.4299999978393316E-3</c:v>
                </c:pt>
                <c:pt idx="134">
                  <c:v>8.9700000025914051E-3</c:v>
                </c:pt>
                <c:pt idx="137">
                  <c:v>8.3404999968479387E-3</c:v>
                </c:pt>
                <c:pt idx="138">
                  <c:v>-6.7279999930178747E-3</c:v>
                </c:pt>
                <c:pt idx="139">
                  <c:v>-3.7840000004507601E-3</c:v>
                </c:pt>
                <c:pt idx="140">
                  <c:v>-3.2504999908269383E-3</c:v>
                </c:pt>
                <c:pt idx="141">
                  <c:v>-8.4260000003268942E-3</c:v>
                </c:pt>
                <c:pt idx="142">
                  <c:v>3.673500003060326E-3</c:v>
                </c:pt>
                <c:pt idx="143">
                  <c:v>-1.3302249994012527E-2</c:v>
                </c:pt>
                <c:pt idx="144">
                  <c:v>-5.64749999466585E-3</c:v>
                </c:pt>
                <c:pt idx="146">
                  <c:v>7.5067500001750886E-3</c:v>
                </c:pt>
                <c:pt idx="147">
                  <c:v>-4.3220000006840564E-3</c:v>
                </c:pt>
                <c:pt idx="148">
                  <c:v>-3.2219999993685633E-3</c:v>
                </c:pt>
                <c:pt idx="149">
                  <c:v>4.7222500070347451E-3</c:v>
                </c:pt>
                <c:pt idx="150">
                  <c:v>-1.5384749996883329E-2</c:v>
                </c:pt>
                <c:pt idx="151">
                  <c:v>4.2075000019394793E-3</c:v>
                </c:pt>
                <c:pt idx="152">
                  <c:v>4.9074999988079071E-3</c:v>
                </c:pt>
                <c:pt idx="153">
                  <c:v>9.3452500004786998E-3</c:v>
                </c:pt>
                <c:pt idx="154">
                  <c:v>1.2369500007480383E-2</c:v>
                </c:pt>
                <c:pt idx="155">
                  <c:v>-3.1069999968167394E-3</c:v>
                </c:pt>
                <c:pt idx="156">
                  <c:v>4.2509999984758906E-3</c:v>
                </c:pt>
                <c:pt idx="157">
                  <c:v>5.4190000009839423E-3</c:v>
                </c:pt>
                <c:pt idx="158">
                  <c:v>1.676750005572103E-3</c:v>
                </c:pt>
                <c:pt idx="159">
                  <c:v>-8.1399999180575833E-4</c:v>
                </c:pt>
                <c:pt idx="160">
                  <c:v>-2.13999992411118E-4</c:v>
                </c:pt>
                <c:pt idx="161">
                  <c:v>5.3315000041038729E-3</c:v>
                </c:pt>
                <c:pt idx="164">
                  <c:v>-1.3291249997564591E-2</c:v>
                </c:pt>
                <c:pt idx="168">
                  <c:v>1.7454999979236163E-3</c:v>
                </c:pt>
                <c:pt idx="169">
                  <c:v>1.5942500031087548E-3</c:v>
                </c:pt>
                <c:pt idx="170">
                  <c:v>-1.9039999970118515E-3</c:v>
                </c:pt>
                <c:pt idx="171">
                  <c:v>-4.4489999927463941E-3</c:v>
                </c:pt>
                <c:pt idx="172">
                  <c:v>1.7947250002180226E-2</c:v>
                </c:pt>
                <c:pt idx="175">
                  <c:v>1.4429000002564862E-2</c:v>
                </c:pt>
                <c:pt idx="178">
                  <c:v>-1.2315999993006699E-2</c:v>
                </c:pt>
                <c:pt idx="196">
                  <c:v>1.2101499996788334E-2</c:v>
                </c:pt>
                <c:pt idx="197">
                  <c:v>8.3900000026915222E-4</c:v>
                </c:pt>
                <c:pt idx="199">
                  <c:v>1.6250000044237822E-3</c:v>
                </c:pt>
                <c:pt idx="264">
                  <c:v>-3.7939999965601601E-3</c:v>
                </c:pt>
                <c:pt idx="282">
                  <c:v>-8.2184999992023222E-3</c:v>
                </c:pt>
                <c:pt idx="284">
                  <c:v>1.3601250000647269E-2</c:v>
                </c:pt>
                <c:pt idx="325">
                  <c:v>2.6960000031976961E-3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BB-4F04-8693-98E5FDE1209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14655.5</c:v>
                </c:pt>
                <c:pt idx="213">
                  <c:v>14658.5</c:v>
                </c:pt>
                <c:pt idx="214">
                  <c:v>14671</c:v>
                </c:pt>
                <c:pt idx="215">
                  <c:v>14674</c:v>
                </c:pt>
                <c:pt idx="216">
                  <c:v>14693</c:v>
                </c:pt>
                <c:pt idx="217">
                  <c:v>14748.5</c:v>
                </c:pt>
                <c:pt idx="218">
                  <c:v>14750</c:v>
                </c:pt>
                <c:pt idx="219">
                  <c:v>14751.5</c:v>
                </c:pt>
                <c:pt idx="220">
                  <c:v>14755</c:v>
                </c:pt>
                <c:pt idx="221">
                  <c:v>14762.5</c:v>
                </c:pt>
                <c:pt idx="222">
                  <c:v>14765.5</c:v>
                </c:pt>
                <c:pt idx="223">
                  <c:v>14768.5</c:v>
                </c:pt>
                <c:pt idx="224">
                  <c:v>14782.5</c:v>
                </c:pt>
                <c:pt idx="225">
                  <c:v>14786</c:v>
                </c:pt>
                <c:pt idx="226">
                  <c:v>14792</c:v>
                </c:pt>
                <c:pt idx="227">
                  <c:v>14793.5</c:v>
                </c:pt>
                <c:pt idx="228">
                  <c:v>14795</c:v>
                </c:pt>
                <c:pt idx="229">
                  <c:v>14796.5</c:v>
                </c:pt>
                <c:pt idx="230">
                  <c:v>14809</c:v>
                </c:pt>
                <c:pt idx="231">
                  <c:v>14810.5</c:v>
                </c:pt>
                <c:pt idx="232">
                  <c:v>15211</c:v>
                </c:pt>
                <c:pt idx="233">
                  <c:v>15212.5</c:v>
                </c:pt>
                <c:pt idx="234">
                  <c:v>15214</c:v>
                </c:pt>
                <c:pt idx="235">
                  <c:v>15215.5</c:v>
                </c:pt>
                <c:pt idx="236">
                  <c:v>15225</c:v>
                </c:pt>
                <c:pt idx="237">
                  <c:v>15231</c:v>
                </c:pt>
                <c:pt idx="238">
                  <c:v>15232.5</c:v>
                </c:pt>
                <c:pt idx="239">
                  <c:v>15256</c:v>
                </c:pt>
                <c:pt idx="240">
                  <c:v>15257.5</c:v>
                </c:pt>
                <c:pt idx="241">
                  <c:v>15304</c:v>
                </c:pt>
                <c:pt idx="242">
                  <c:v>15307</c:v>
                </c:pt>
                <c:pt idx="243">
                  <c:v>15318</c:v>
                </c:pt>
                <c:pt idx="244">
                  <c:v>15321</c:v>
                </c:pt>
                <c:pt idx="245">
                  <c:v>15322.5</c:v>
                </c:pt>
                <c:pt idx="246">
                  <c:v>15335</c:v>
                </c:pt>
                <c:pt idx="247">
                  <c:v>15336.5</c:v>
                </c:pt>
                <c:pt idx="248">
                  <c:v>15343</c:v>
                </c:pt>
                <c:pt idx="249">
                  <c:v>15344.5</c:v>
                </c:pt>
                <c:pt idx="250">
                  <c:v>15350.5</c:v>
                </c:pt>
                <c:pt idx="251">
                  <c:v>15352</c:v>
                </c:pt>
                <c:pt idx="252">
                  <c:v>15361.5</c:v>
                </c:pt>
                <c:pt idx="253">
                  <c:v>15367.5</c:v>
                </c:pt>
                <c:pt idx="254">
                  <c:v>15369</c:v>
                </c:pt>
                <c:pt idx="255">
                  <c:v>15377</c:v>
                </c:pt>
                <c:pt idx="256">
                  <c:v>15378.5</c:v>
                </c:pt>
                <c:pt idx="257">
                  <c:v>15380</c:v>
                </c:pt>
                <c:pt idx="258">
                  <c:v>15389.5</c:v>
                </c:pt>
                <c:pt idx="259">
                  <c:v>15779</c:v>
                </c:pt>
                <c:pt idx="260">
                  <c:v>15780.5</c:v>
                </c:pt>
                <c:pt idx="261">
                  <c:v>15782</c:v>
                </c:pt>
                <c:pt idx="262">
                  <c:v>15785</c:v>
                </c:pt>
                <c:pt idx="263">
                  <c:v>15786.5</c:v>
                </c:pt>
                <c:pt idx="264">
                  <c:v>15788</c:v>
                </c:pt>
                <c:pt idx="265">
                  <c:v>15788</c:v>
                </c:pt>
                <c:pt idx="266">
                  <c:v>15793</c:v>
                </c:pt>
                <c:pt idx="267">
                  <c:v>15822.5</c:v>
                </c:pt>
                <c:pt idx="268">
                  <c:v>15833</c:v>
                </c:pt>
                <c:pt idx="269">
                  <c:v>15833.5</c:v>
                </c:pt>
                <c:pt idx="270">
                  <c:v>15836.5</c:v>
                </c:pt>
                <c:pt idx="271">
                  <c:v>15845.5</c:v>
                </c:pt>
                <c:pt idx="272">
                  <c:v>15852</c:v>
                </c:pt>
                <c:pt idx="273">
                  <c:v>15853.5</c:v>
                </c:pt>
                <c:pt idx="274">
                  <c:v>15855</c:v>
                </c:pt>
                <c:pt idx="275">
                  <c:v>15856.5</c:v>
                </c:pt>
                <c:pt idx="276">
                  <c:v>15858</c:v>
                </c:pt>
                <c:pt idx="277">
                  <c:v>15887.5</c:v>
                </c:pt>
                <c:pt idx="278">
                  <c:v>15890.5</c:v>
                </c:pt>
                <c:pt idx="279">
                  <c:v>15897</c:v>
                </c:pt>
                <c:pt idx="280">
                  <c:v>15898.5</c:v>
                </c:pt>
                <c:pt idx="281">
                  <c:v>15934</c:v>
                </c:pt>
                <c:pt idx="282">
                  <c:v>15937</c:v>
                </c:pt>
                <c:pt idx="283">
                  <c:v>16412.5</c:v>
                </c:pt>
                <c:pt idx="284">
                  <c:v>16447.5</c:v>
                </c:pt>
                <c:pt idx="285">
                  <c:v>16505.5</c:v>
                </c:pt>
                <c:pt idx="286">
                  <c:v>16617</c:v>
                </c:pt>
                <c:pt idx="287">
                  <c:v>16618.5</c:v>
                </c:pt>
                <c:pt idx="288">
                  <c:v>16620</c:v>
                </c:pt>
                <c:pt idx="289">
                  <c:v>16621.5</c:v>
                </c:pt>
                <c:pt idx="290">
                  <c:v>16911.5</c:v>
                </c:pt>
                <c:pt idx="291">
                  <c:v>16913</c:v>
                </c:pt>
                <c:pt idx="292">
                  <c:v>16916.5</c:v>
                </c:pt>
                <c:pt idx="293">
                  <c:v>16917.5</c:v>
                </c:pt>
                <c:pt idx="294">
                  <c:v>16918</c:v>
                </c:pt>
                <c:pt idx="295">
                  <c:v>16921</c:v>
                </c:pt>
                <c:pt idx="296">
                  <c:v>16922.5</c:v>
                </c:pt>
                <c:pt idx="297">
                  <c:v>16936.5</c:v>
                </c:pt>
                <c:pt idx="298">
                  <c:v>16939.5</c:v>
                </c:pt>
                <c:pt idx="299">
                  <c:v>16941</c:v>
                </c:pt>
                <c:pt idx="300">
                  <c:v>16950.5</c:v>
                </c:pt>
                <c:pt idx="301">
                  <c:v>16953.5</c:v>
                </c:pt>
                <c:pt idx="302">
                  <c:v>16955</c:v>
                </c:pt>
                <c:pt idx="303">
                  <c:v>16956.5</c:v>
                </c:pt>
                <c:pt idx="304">
                  <c:v>16958</c:v>
                </c:pt>
                <c:pt idx="305">
                  <c:v>16959.5</c:v>
                </c:pt>
                <c:pt idx="306">
                  <c:v>16960</c:v>
                </c:pt>
                <c:pt idx="307">
                  <c:v>16963</c:v>
                </c:pt>
                <c:pt idx="308">
                  <c:v>16966</c:v>
                </c:pt>
                <c:pt idx="309">
                  <c:v>16967.5</c:v>
                </c:pt>
                <c:pt idx="310">
                  <c:v>16969</c:v>
                </c:pt>
                <c:pt idx="311">
                  <c:v>16973.5</c:v>
                </c:pt>
                <c:pt idx="312">
                  <c:v>16974</c:v>
                </c:pt>
                <c:pt idx="313">
                  <c:v>16980</c:v>
                </c:pt>
                <c:pt idx="314">
                  <c:v>16981.5</c:v>
                </c:pt>
                <c:pt idx="315">
                  <c:v>16984.5</c:v>
                </c:pt>
                <c:pt idx="316">
                  <c:v>16986</c:v>
                </c:pt>
                <c:pt idx="317">
                  <c:v>16994</c:v>
                </c:pt>
                <c:pt idx="318">
                  <c:v>16995.5</c:v>
                </c:pt>
                <c:pt idx="319">
                  <c:v>16997</c:v>
                </c:pt>
                <c:pt idx="320">
                  <c:v>16998.5</c:v>
                </c:pt>
                <c:pt idx="321">
                  <c:v>17000</c:v>
                </c:pt>
                <c:pt idx="322">
                  <c:v>17006</c:v>
                </c:pt>
                <c:pt idx="323">
                  <c:v>17007.5</c:v>
                </c:pt>
                <c:pt idx="324">
                  <c:v>17008</c:v>
                </c:pt>
                <c:pt idx="325">
                  <c:v>17008</c:v>
                </c:pt>
                <c:pt idx="326">
                  <c:v>17009.5</c:v>
                </c:pt>
                <c:pt idx="327">
                  <c:v>17011</c:v>
                </c:pt>
                <c:pt idx="328">
                  <c:v>17014</c:v>
                </c:pt>
                <c:pt idx="329">
                  <c:v>17021.5</c:v>
                </c:pt>
                <c:pt idx="330">
                  <c:v>17022</c:v>
                </c:pt>
                <c:pt idx="331">
                  <c:v>17023.5</c:v>
                </c:pt>
                <c:pt idx="332">
                  <c:v>17025</c:v>
                </c:pt>
                <c:pt idx="333">
                  <c:v>17028</c:v>
                </c:pt>
                <c:pt idx="334">
                  <c:v>17045</c:v>
                </c:pt>
                <c:pt idx="335">
                  <c:v>17046.5</c:v>
                </c:pt>
                <c:pt idx="336">
                  <c:v>17049.5</c:v>
                </c:pt>
                <c:pt idx="337">
                  <c:v>17051.5</c:v>
                </c:pt>
                <c:pt idx="338">
                  <c:v>17057.5</c:v>
                </c:pt>
                <c:pt idx="339">
                  <c:v>17059</c:v>
                </c:pt>
                <c:pt idx="340">
                  <c:v>17060.5</c:v>
                </c:pt>
                <c:pt idx="341">
                  <c:v>17062</c:v>
                </c:pt>
                <c:pt idx="342">
                  <c:v>17079</c:v>
                </c:pt>
                <c:pt idx="343">
                  <c:v>17084</c:v>
                </c:pt>
                <c:pt idx="344">
                  <c:v>17085.5</c:v>
                </c:pt>
                <c:pt idx="345">
                  <c:v>17087</c:v>
                </c:pt>
                <c:pt idx="346">
                  <c:v>17090</c:v>
                </c:pt>
                <c:pt idx="347">
                  <c:v>17093</c:v>
                </c:pt>
                <c:pt idx="348">
                  <c:v>17096.5</c:v>
                </c:pt>
                <c:pt idx="349">
                  <c:v>17101</c:v>
                </c:pt>
                <c:pt idx="350">
                  <c:v>17102.5</c:v>
                </c:pt>
                <c:pt idx="351">
                  <c:v>17104</c:v>
                </c:pt>
                <c:pt idx="352">
                  <c:v>17105.5</c:v>
                </c:pt>
                <c:pt idx="353">
                  <c:v>17115</c:v>
                </c:pt>
                <c:pt idx="354">
                  <c:v>17135</c:v>
                </c:pt>
                <c:pt idx="355">
                  <c:v>17143</c:v>
                </c:pt>
                <c:pt idx="356">
                  <c:v>17592</c:v>
                </c:pt>
                <c:pt idx="357">
                  <c:v>17686</c:v>
                </c:pt>
                <c:pt idx="358">
                  <c:v>17728</c:v>
                </c:pt>
                <c:pt idx="359">
                  <c:v>18033.5</c:v>
                </c:pt>
                <c:pt idx="360">
                  <c:v>18149</c:v>
                </c:pt>
                <c:pt idx="361">
                  <c:v>18169</c:v>
                </c:pt>
                <c:pt idx="362">
                  <c:v>18237</c:v>
                </c:pt>
                <c:pt idx="363">
                  <c:v>18761.5</c:v>
                </c:pt>
                <c:pt idx="364">
                  <c:v>18765</c:v>
                </c:pt>
                <c:pt idx="365">
                  <c:v>18768</c:v>
                </c:pt>
                <c:pt idx="366">
                  <c:v>18777</c:v>
                </c:pt>
                <c:pt idx="367">
                  <c:v>19243</c:v>
                </c:pt>
                <c:pt idx="368">
                  <c:v>19336</c:v>
                </c:pt>
                <c:pt idx="369">
                  <c:v>19367</c:v>
                </c:pt>
                <c:pt idx="370">
                  <c:v>19378</c:v>
                </c:pt>
                <c:pt idx="371">
                  <c:v>19904</c:v>
                </c:pt>
                <c:pt idx="372">
                  <c:v>19935</c:v>
                </c:pt>
                <c:pt idx="373">
                  <c:v>20503</c:v>
                </c:pt>
                <c:pt idx="374">
                  <c:v>21040</c:v>
                </c:pt>
                <c:pt idx="375">
                  <c:v>21063</c:v>
                </c:pt>
                <c:pt idx="376">
                  <c:v>21493</c:v>
                </c:pt>
                <c:pt idx="377">
                  <c:v>21595</c:v>
                </c:pt>
                <c:pt idx="378">
                  <c:v>21610.5</c:v>
                </c:pt>
                <c:pt idx="379">
                  <c:v>22208</c:v>
                </c:pt>
                <c:pt idx="380">
                  <c:v>22725</c:v>
                </c:pt>
                <c:pt idx="381">
                  <c:v>23259</c:v>
                </c:pt>
              </c:numCache>
            </c:numRef>
          </c:xVal>
          <c:yVal>
            <c:numRef>
              <c:f>Active!$J$21:$J$2660</c:f>
              <c:numCache>
                <c:formatCode>General</c:formatCode>
                <c:ptCount val="2640"/>
                <c:pt idx="61">
                  <c:v>-5.0199999968754128E-3</c:v>
                </c:pt>
                <c:pt idx="62">
                  <c:v>-4.9957500013988465E-3</c:v>
                </c:pt>
                <c:pt idx="63">
                  <c:v>-2.7934999961871654E-3</c:v>
                </c:pt>
                <c:pt idx="64">
                  <c:v>1.488500005507376E-3</c:v>
                </c:pt>
                <c:pt idx="65">
                  <c:v>2.7240000054007396E-3</c:v>
                </c:pt>
                <c:pt idx="66">
                  <c:v>-1.8024999953922816E-3</c:v>
                </c:pt>
                <c:pt idx="67">
                  <c:v>-4.4094999902881682E-3</c:v>
                </c:pt>
                <c:pt idx="68">
                  <c:v>-3.5264999969513156E-3</c:v>
                </c:pt>
                <c:pt idx="69">
                  <c:v>-4.6960000036051497E-3</c:v>
                </c:pt>
                <c:pt idx="70">
                  <c:v>1.2952499964740127E-3</c:v>
                </c:pt>
                <c:pt idx="71">
                  <c:v>-2.8804999965359457E-3</c:v>
                </c:pt>
                <c:pt idx="72">
                  <c:v>-2.732000000833068E-3</c:v>
                </c:pt>
                <c:pt idx="73">
                  <c:v>-2.3834999956307001E-3</c:v>
                </c:pt>
                <c:pt idx="83">
                  <c:v>-1.2559999959194101E-3</c:v>
                </c:pt>
                <c:pt idx="84">
                  <c:v>-2.5574999017408118E-4</c:v>
                </c:pt>
                <c:pt idx="86">
                  <c:v>2.1760000017820857E-3</c:v>
                </c:pt>
                <c:pt idx="92">
                  <c:v>2.8125000026193447E-3</c:v>
                </c:pt>
                <c:pt idx="93">
                  <c:v>2.8125000026193447E-3</c:v>
                </c:pt>
                <c:pt idx="100">
                  <c:v>6.5242500058957376E-3</c:v>
                </c:pt>
                <c:pt idx="101">
                  <c:v>-1.0652500059222803E-3</c:v>
                </c:pt>
                <c:pt idx="102">
                  <c:v>-1.0652499986463226E-3</c:v>
                </c:pt>
                <c:pt idx="111">
                  <c:v>-4.5574999894597568E-3</c:v>
                </c:pt>
                <c:pt idx="112">
                  <c:v>-3.3574999906704761E-3</c:v>
                </c:pt>
                <c:pt idx="113">
                  <c:v>-1.9574999969336204E-3</c:v>
                </c:pt>
                <c:pt idx="114">
                  <c:v>-5.0604999996721745E-3</c:v>
                </c:pt>
                <c:pt idx="115">
                  <c:v>-3.2604999942122959E-3</c:v>
                </c:pt>
                <c:pt idx="116">
                  <c:v>-2.4604999998700805E-3</c:v>
                </c:pt>
                <c:pt idx="117">
                  <c:v>4.2637500082491897E-3</c:v>
                </c:pt>
                <c:pt idx="118">
                  <c:v>4.9637500051176175E-3</c:v>
                </c:pt>
                <c:pt idx="119">
                  <c:v>6.663750005827751E-3</c:v>
                </c:pt>
                <c:pt idx="120">
                  <c:v>-2.9229999927338213E-3</c:v>
                </c:pt>
                <c:pt idx="121">
                  <c:v>-2.5229999955627136E-3</c:v>
                </c:pt>
                <c:pt idx="122">
                  <c:v>-1.7229999939445406E-3</c:v>
                </c:pt>
                <c:pt idx="123">
                  <c:v>-3.1735000011394732E-3</c:v>
                </c:pt>
                <c:pt idx="126">
                  <c:v>-4.6509999956469983E-3</c:v>
                </c:pt>
                <c:pt idx="127">
                  <c:v>-3.6509999990812503E-3</c:v>
                </c:pt>
                <c:pt idx="128">
                  <c:v>-2.5509999977657571E-3</c:v>
                </c:pt>
                <c:pt idx="132">
                  <c:v>4.0012500030570664E-3</c:v>
                </c:pt>
                <c:pt idx="135">
                  <c:v>-9.3149999884190038E-4</c:v>
                </c:pt>
                <c:pt idx="136">
                  <c:v>4.1412500067963265E-3</c:v>
                </c:pt>
                <c:pt idx="188">
                  <c:v>3.6760000002686866E-3</c:v>
                </c:pt>
                <c:pt idx="202">
                  <c:v>1.2780000033671968E-3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BB-4F04-8693-98E5FDE1209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14655.5</c:v>
                </c:pt>
                <c:pt idx="213">
                  <c:v>14658.5</c:v>
                </c:pt>
                <c:pt idx="214">
                  <c:v>14671</c:v>
                </c:pt>
                <c:pt idx="215">
                  <c:v>14674</c:v>
                </c:pt>
                <c:pt idx="216">
                  <c:v>14693</c:v>
                </c:pt>
                <c:pt idx="217">
                  <c:v>14748.5</c:v>
                </c:pt>
                <c:pt idx="218">
                  <c:v>14750</c:v>
                </c:pt>
                <c:pt idx="219">
                  <c:v>14751.5</c:v>
                </c:pt>
                <c:pt idx="220">
                  <c:v>14755</c:v>
                </c:pt>
                <c:pt idx="221">
                  <c:v>14762.5</c:v>
                </c:pt>
                <c:pt idx="222">
                  <c:v>14765.5</c:v>
                </c:pt>
                <c:pt idx="223">
                  <c:v>14768.5</c:v>
                </c:pt>
                <c:pt idx="224">
                  <c:v>14782.5</c:v>
                </c:pt>
                <c:pt idx="225">
                  <c:v>14786</c:v>
                </c:pt>
                <c:pt idx="226">
                  <c:v>14792</c:v>
                </c:pt>
                <c:pt idx="227">
                  <c:v>14793.5</c:v>
                </c:pt>
                <c:pt idx="228">
                  <c:v>14795</c:v>
                </c:pt>
                <c:pt idx="229">
                  <c:v>14796.5</c:v>
                </c:pt>
                <c:pt idx="230">
                  <c:v>14809</c:v>
                </c:pt>
                <c:pt idx="231">
                  <c:v>14810.5</c:v>
                </c:pt>
                <c:pt idx="232">
                  <c:v>15211</c:v>
                </c:pt>
                <c:pt idx="233">
                  <c:v>15212.5</c:v>
                </c:pt>
                <c:pt idx="234">
                  <c:v>15214</c:v>
                </c:pt>
                <c:pt idx="235">
                  <c:v>15215.5</c:v>
                </c:pt>
                <c:pt idx="236">
                  <c:v>15225</c:v>
                </c:pt>
                <c:pt idx="237">
                  <c:v>15231</c:v>
                </c:pt>
                <c:pt idx="238">
                  <c:v>15232.5</c:v>
                </c:pt>
                <c:pt idx="239">
                  <c:v>15256</c:v>
                </c:pt>
                <c:pt idx="240">
                  <c:v>15257.5</c:v>
                </c:pt>
                <c:pt idx="241">
                  <c:v>15304</c:v>
                </c:pt>
                <c:pt idx="242">
                  <c:v>15307</c:v>
                </c:pt>
                <c:pt idx="243">
                  <c:v>15318</c:v>
                </c:pt>
                <c:pt idx="244">
                  <c:v>15321</c:v>
                </c:pt>
                <c:pt idx="245">
                  <c:v>15322.5</c:v>
                </c:pt>
                <c:pt idx="246">
                  <c:v>15335</c:v>
                </c:pt>
                <c:pt idx="247">
                  <c:v>15336.5</c:v>
                </c:pt>
                <c:pt idx="248">
                  <c:v>15343</c:v>
                </c:pt>
                <c:pt idx="249">
                  <c:v>15344.5</c:v>
                </c:pt>
                <c:pt idx="250">
                  <c:v>15350.5</c:v>
                </c:pt>
                <c:pt idx="251">
                  <c:v>15352</c:v>
                </c:pt>
                <c:pt idx="252">
                  <c:v>15361.5</c:v>
                </c:pt>
                <c:pt idx="253">
                  <c:v>15367.5</c:v>
                </c:pt>
                <c:pt idx="254">
                  <c:v>15369</c:v>
                </c:pt>
                <c:pt idx="255">
                  <c:v>15377</c:v>
                </c:pt>
                <c:pt idx="256">
                  <c:v>15378.5</c:v>
                </c:pt>
                <c:pt idx="257">
                  <c:v>15380</c:v>
                </c:pt>
                <c:pt idx="258">
                  <c:v>15389.5</c:v>
                </c:pt>
                <c:pt idx="259">
                  <c:v>15779</c:v>
                </c:pt>
                <c:pt idx="260">
                  <c:v>15780.5</c:v>
                </c:pt>
                <c:pt idx="261">
                  <c:v>15782</c:v>
                </c:pt>
                <c:pt idx="262">
                  <c:v>15785</c:v>
                </c:pt>
                <c:pt idx="263">
                  <c:v>15786.5</c:v>
                </c:pt>
                <c:pt idx="264">
                  <c:v>15788</c:v>
                </c:pt>
                <c:pt idx="265">
                  <c:v>15788</c:v>
                </c:pt>
                <c:pt idx="266">
                  <c:v>15793</c:v>
                </c:pt>
                <c:pt idx="267">
                  <c:v>15822.5</c:v>
                </c:pt>
                <c:pt idx="268">
                  <c:v>15833</c:v>
                </c:pt>
                <c:pt idx="269">
                  <c:v>15833.5</c:v>
                </c:pt>
                <c:pt idx="270">
                  <c:v>15836.5</c:v>
                </c:pt>
                <c:pt idx="271">
                  <c:v>15845.5</c:v>
                </c:pt>
                <c:pt idx="272">
                  <c:v>15852</c:v>
                </c:pt>
                <c:pt idx="273">
                  <c:v>15853.5</c:v>
                </c:pt>
                <c:pt idx="274">
                  <c:v>15855</c:v>
                </c:pt>
                <c:pt idx="275">
                  <c:v>15856.5</c:v>
                </c:pt>
                <c:pt idx="276">
                  <c:v>15858</c:v>
                </c:pt>
                <c:pt idx="277">
                  <c:v>15887.5</c:v>
                </c:pt>
                <c:pt idx="278">
                  <c:v>15890.5</c:v>
                </c:pt>
                <c:pt idx="279">
                  <c:v>15897</c:v>
                </c:pt>
                <c:pt idx="280">
                  <c:v>15898.5</c:v>
                </c:pt>
                <c:pt idx="281">
                  <c:v>15934</c:v>
                </c:pt>
                <c:pt idx="282">
                  <c:v>15937</c:v>
                </c:pt>
                <c:pt idx="283">
                  <c:v>16412.5</c:v>
                </c:pt>
                <c:pt idx="284">
                  <c:v>16447.5</c:v>
                </c:pt>
                <c:pt idx="285">
                  <c:v>16505.5</c:v>
                </c:pt>
                <c:pt idx="286">
                  <c:v>16617</c:v>
                </c:pt>
                <c:pt idx="287">
                  <c:v>16618.5</c:v>
                </c:pt>
                <c:pt idx="288">
                  <c:v>16620</c:v>
                </c:pt>
                <c:pt idx="289">
                  <c:v>16621.5</c:v>
                </c:pt>
                <c:pt idx="290">
                  <c:v>16911.5</c:v>
                </c:pt>
                <c:pt idx="291">
                  <c:v>16913</c:v>
                </c:pt>
                <c:pt idx="292">
                  <c:v>16916.5</c:v>
                </c:pt>
                <c:pt idx="293">
                  <c:v>16917.5</c:v>
                </c:pt>
                <c:pt idx="294">
                  <c:v>16918</c:v>
                </c:pt>
                <c:pt idx="295">
                  <c:v>16921</c:v>
                </c:pt>
                <c:pt idx="296">
                  <c:v>16922.5</c:v>
                </c:pt>
                <c:pt idx="297">
                  <c:v>16936.5</c:v>
                </c:pt>
                <c:pt idx="298">
                  <c:v>16939.5</c:v>
                </c:pt>
                <c:pt idx="299">
                  <c:v>16941</c:v>
                </c:pt>
                <c:pt idx="300">
                  <c:v>16950.5</c:v>
                </c:pt>
                <c:pt idx="301">
                  <c:v>16953.5</c:v>
                </c:pt>
                <c:pt idx="302">
                  <c:v>16955</c:v>
                </c:pt>
                <c:pt idx="303">
                  <c:v>16956.5</c:v>
                </c:pt>
                <c:pt idx="304">
                  <c:v>16958</c:v>
                </c:pt>
                <c:pt idx="305">
                  <c:v>16959.5</c:v>
                </c:pt>
                <c:pt idx="306">
                  <c:v>16960</c:v>
                </c:pt>
                <c:pt idx="307">
                  <c:v>16963</c:v>
                </c:pt>
                <c:pt idx="308">
                  <c:v>16966</c:v>
                </c:pt>
                <c:pt idx="309">
                  <c:v>16967.5</c:v>
                </c:pt>
                <c:pt idx="310">
                  <c:v>16969</c:v>
                </c:pt>
                <c:pt idx="311">
                  <c:v>16973.5</c:v>
                </c:pt>
                <c:pt idx="312">
                  <c:v>16974</c:v>
                </c:pt>
                <c:pt idx="313">
                  <c:v>16980</c:v>
                </c:pt>
                <c:pt idx="314">
                  <c:v>16981.5</c:v>
                </c:pt>
                <c:pt idx="315">
                  <c:v>16984.5</c:v>
                </c:pt>
                <c:pt idx="316">
                  <c:v>16986</c:v>
                </c:pt>
                <c:pt idx="317">
                  <c:v>16994</c:v>
                </c:pt>
                <c:pt idx="318">
                  <c:v>16995.5</c:v>
                </c:pt>
                <c:pt idx="319">
                  <c:v>16997</c:v>
                </c:pt>
                <c:pt idx="320">
                  <c:v>16998.5</c:v>
                </c:pt>
                <c:pt idx="321">
                  <c:v>17000</c:v>
                </c:pt>
                <c:pt idx="322">
                  <c:v>17006</c:v>
                </c:pt>
                <c:pt idx="323">
                  <c:v>17007.5</c:v>
                </c:pt>
                <c:pt idx="324">
                  <c:v>17008</c:v>
                </c:pt>
                <c:pt idx="325">
                  <c:v>17008</c:v>
                </c:pt>
                <c:pt idx="326">
                  <c:v>17009.5</c:v>
                </c:pt>
                <c:pt idx="327">
                  <c:v>17011</c:v>
                </c:pt>
                <c:pt idx="328">
                  <c:v>17014</c:v>
                </c:pt>
                <c:pt idx="329">
                  <c:v>17021.5</c:v>
                </c:pt>
                <c:pt idx="330">
                  <c:v>17022</c:v>
                </c:pt>
                <c:pt idx="331">
                  <c:v>17023.5</c:v>
                </c:pt>
                <c:pt idx="332">
                  <c:v>17025</c:v>
                </c:pt>
                <c:pt idx="333">
                  <c:v>17028</c:v>
                </c:pt>
                <c:pt idx="334">
                  <c:v>17045</c:v>
                </c:pt>
                <c:pt idx="335">
                  <c:v>17046.5</c:v>
                </c:pt>
                <c:pt idx="336">
                  <c:v>17049.5</c:v>
                </c:pt>
                <c:pt idx="337">
                  <c:v>17051.5</c:v>
                </c:pt>
                <c:pt idx="338">
                  <c:v>17057.5</c:v>
                </c:pt>
                <c:pt idx="339">
                  <c:v>17059</c:v>
                </c:pt>
                <c:pt idx="340">
                  <c:v>17060.5</c:v>
                </c:pt>
                <c:pt idx="341">
                  <c:v>17062</c:v>
                </c:pt>
                <c:pt idx="342">
                  <c:v>17079</c:v>
                </c:pt>
                <c:pt idx="343">
                  <c:v>17084</c:v>
                </c:pt>
                <c:pt idx="344">
                  <c:v>17085.5</c:v>
                </c:pt>
                <c:pt idx="345">
                  <c:v>17087</c:v>
                </c:pt>
                <c:pt idx="346">
                  <c:v>17090</c:v>
                </c:pt>
                <c:pt idx="347">
                  <c:v>17093</c:v>
                </c:pt>
                <c:pt idx="348">
                  <c:v>17096.5</c:v>
                </c:pt>
                <c:pt idx="349">
                  <c:v>17101</c:v>
                </c:pt>
                <c:pt idx="350">
                  <c:v>17102.5</c:v>
                </c:pt>
                <c:pt idx="351">
                  <c:v>17104</c:v>
                </c:pt>
                <c:pt idx="352">
                  <c:v>17105.5</c:v>
                </c:pt>
                <c:pt idx="353">
                  <c:v>17115</c:v>
                </c:pt>
                <c:pt idx="354">
                  <c:v>17135</c:v>
                </c:pt>
                <c:pt idx="355">
                  <c:v>17143</c:v>
                </c:pt>
                <c:pt idx="356">
                  <c:v>17592</c:v>
                </c:pt>
                <c:pt idx="357">
                  <c:v>17686</c:v>
                </c:pt>
                <c:pt idx="358">
                  <c:v>17728</c:v>
                </c:pt>
                <c:pt idx="359">
                  <c:v>18033.5</c:v>
                </c:pt>
                <c:pt idx="360">
                  <c:v>18149</c:v>
                </c:pt>
                <c:pt idx="361">
                  <c:v>18169</c:v>
                </c:pt>
                <c:pt idx="362">
                  <c:v>18237</c:v>
                </c:pt>
                <c:pt idx="363">
                  <c:v>18761.5</c:v>
                </c:pt>
                <c:pt idx="364">
                  <c:v>18765</c:v>
                </c:pt>
                <c:pt idx="365">
                  <c:v>18768</c:v>
                </c:pt>
                <c:pt idx="366">
                  <c:v>18777</c:v>
                </c:pt>
                <c:pt idx="367">
                  <c:v>19243</c:v>
                </c:pt>
                <c:pt idx="368">
                  <c:v>19336</c:v>
                </c:pt>
                <c:pt idx="369">
                  <c:v>19367</c:v>
                </c:pt>
                <c:pt idx="370">
                  <c:v>19378</c:v>
                </c:pt>
                <c:pt idx="371">
                  <c:v>19904</c:v>
                </c:pt>
                <c:pt idx="372">
                  <c:v>19935</c:v>
                </c:pt>
                <c:pt idx="373">
                  <c:v>20503</c:v>
                </c:pt>
                <c:pt idx="374">
                  <c:v>21040</c:v>
                </c:pt>
                <c:pt idx="375">
                  <c:v>21063</c:v>
                </c:pt>
                <c:pt idx="376">
                  <c:v>21493</c:v>
                </c:pt>
                <c:pt idx="377">
                  <c:v>21595</c:v>
                </c:pt>
                <c:pt idx="378">
                  <c:v>21610.5</c:v>
                </c:pt>
                <c:pt idx="379">
                  <c:v>22208</c:v>
                </c:pt>
                <c:pt idx="380">
                  <c:v>22725</c:v>
                </c:pt>
                <c:pt idx="381">
                  <c:v>23259</c:v>
                </c:pt>
              </c:numCache>
            </c:numRef>
          </c:xVal>
          <c:yVal>
            <c:numRef>
              <c:f>Active!$K$21:$K$2660</c:f>
              <c:numCache>
                <c:formatCode>General</c:formatCode>
                <c:ptCount val="2640"/>
                <c:pt idx="162">
                  <c:v>1.4737500096089207E-3</c:v>
                </c:pt>
                <c:pt idx="163">
                  <c:v>3.7490000031539239E-3</c:v>
                </c:pt>
                <c:pt idx="165">
                  <c:v>1.1508750001667067E-2</c:v>
                </c:pt>
                <c:pt idx="166">
                  <c:v>1.2903750000987202E-2</c:v>
                </c:pt>
                <c:pt idx="167">
                  <c:v>7.8967500012367964E-3</c:v>
                </c:pt>
                <c:pt idx="173">
                  <c:v>-4.6329999968293123E-3</c:v>
                </c:pt>
                <c:pt idx="174">
                  <c:v>-4.484499993850477E-3</c:v>
                </c:pt>
                <c:pt idx="176">
                  <c:v>-5.2414999954635277E-3</c:v>
                </c:pt>
                <c:pt idx="177">
                  <c:v>-9.1899999824818224E-4</c:v>
                </c:pt>
                <c:pt idx="179">
                  <c:v>2.9755000068689696E-3</c:v>
                </c:pt>
                <c:pt idx="182">
                  <c:v>1.2695000041276217E-3</c:v>
                </c:pt>
                <c:pt idx="183">
                  <c:v>6.3455000054091215E-3</c:v>
                </c:pt>
                <c:pt idx="184">
                  <c:v>7.3677500040503219E-3</c:v>
                </c:pt>
                <c:pt idx="185">
                  <c:v>7.3677500040503219E-3</c:v>
                </c:pt>
                <c:pt idx="186">
                  <c:v>1.4920000030542724E-3</c:v>
                </c:pt>
                <c:pt idx="187">
                  <c:v>1.4920000030542724E-3</c:v>
                </c:pt>
                <c:pt idx="189">
                  <c:v>3.2550000469200313E-4</c:v>
                </c:pt>
                <c:pt idx="190">
                  <c:v>6.0367500045686029E-3</c:v>
                </c:pt>
                <c:pt idx="191">
                  <c:v>1.3610000096377917E-3</c:v>
                </c:pt>
                <c:pt idx="192">
                  <c:v>-9.9549999868031591E-4</c:v>
                </c:pt>
                <c:pt idx="193">
                  <c:v>2.6530000031925738E-3</c:v>
                </c:pt>
                <c:pt idx="194">
                  <c:v>4.5772500016028062E-3</c:v>
                </c:pt>
                <c:pt idx="195">
                  <c:v>5.0149999879067764E-4</c:v>
                </c:pt>
                <c:pt idx="198">
                  <c:v>4.7320000012405217E-3</c:v>
                </c:pt>
                <c:pt idx="200">
                  <c:v>2.0220000005792826E-3</c:v>
                </c:pt>
                <c:pt idx="201">
                  <c:v>2.5180000011459924E-3</c:v>
                </c:pt>
                <c:pt idx="203">
                  <c:v>-8.5309999994933605E-3</c:v>
                </c:pt>
                <c:pt idx="204">
                  <c:v>4.3492500044521876E-3</c:v>
                </c:pt>
                <c:pt idx="205">
                  <c:v>-8.6634999897796661E-3</c:v>
                </c:pt>
                <c:pt idx="206">
                  <c:v>-4.4389999893610366E-3</c:v>
                </c:pt>
                <c:pt idx="207">
                  <c:v>-4.6979999970062636E-3</c:v>
                </c:pt>
                <c:pt idx="208">
                  <c:v>-4.9269999944954179E-3</c:v>
                </c:pt>
                <c:pt idx="209">
                  <c:v>-1.2977499995031394E-2</c:v>
                </c:pt>
                <c:pt idx="210">
                  <c:v>-3.298499999800697E-3</c:v>
                </c:pt>
                <c:pt idx="211">
                  <c:v>-2.7984999978798442E-3</c:v>
                </c:pt>
                <c:pt idx="216">
                  <c:v>-9.5965000000433065E-3</c:v>
                </c:pt>
                <c:pt idx="220">
                  <c:v>3.9725000024191104E-3</c:v>
                </c:pt>
                <c:pt idx="225">
                  <c:v>5.3069999994477257E-3</c:v>
                </c:pt>
                <c:pt idx="253">
                  <c:v>2.5412500035599805E-3</c:v>
                </c:pt>
                <c:pt idx="254">
                  <c:v>-4.3449999793665484E-4</c:v>
                </c:pt>
                <c:pt idx="265">
                  <c:v>-3.7939999965601601E-3</c:v>
                </c:pt>
                <c:pt idx="268">
                  <c:v>-4.6664999899803661E-3</c:v>
                </c:pt>
                <c:pt idx="269">
                  <c:v>4.7082500022952445E-3</c:v>
                </c:pt>
                <c:pt idx="281">
                  <c:v>-3.2669999927747995E-3</c:v>
                </c:pt>
                <c:pt idx="283">
                  <c:v>2.9687499991268851E-3</c:v>
                </c:pt>
                <c:pt idx="285">
                  <c:v>-2.5427749998925719E-2</c:v>
                </c:pt>
                <c:pt idx="357">
                  <c:v>5.5699999938951805E-4</c:v>
                </c:pt>
                <c:pt idx="358">
                  <c:v>1.3600000238511711E-4</c:v>
                </c:pt>
                <c:pt idx="359">
                  <c:v>2.8825000481447205E-4</c:v>
                </c:pt>
                <c:pt idx="360">
                  <c:v>-3.3244999940507114E-3</c:v>
                </c:pt>
                <c:pt idx="361">
                  <c:v>-3.9344999968307093E-3</c:v>
                </c:pt>
                <c:pt idx="362">
                  <c:v>-4.368499998236075E-3</c:v>
                </c:pt>
                <c:pt idx="363">
                  <c:v>-2.8557499972521327E-3</c:v>
                </c:pt>
                <c:pt idx="364">
                  <c:v>-7.6324999972712249E-3</c:v>
                </c:pt>
                <c:pt idx="365">
                  <c:v>-7.3839999968186021E-3</c:v>
                </c:pt>
                <c:pt idx="366">
                  <c:v>-9.0385000003152527E-3</c:v>
                </c:pt>
                <c:pt idx="367">
                  <c:v>-8.2714999953168444E-3</c:v>
                </c:pt>
                <c:pt idx="368">
                  <c:v>-1.0867999997572042E-2</c:v>
                </c:pt>
                <c:pt idx="369">
                  <c:v>-1.1133499996503815E-2</c:v>
                </c:pt>
                <c:pt idx="370">
                  <c:v>-1.068900000245776E-2</c:v>
                </c:pt>
                <c:pt idx="371">
                  <c:v>-1.2051999998220708E-2</c:v>
                </c:pt>
                <c:pt idx="372">
                  <c:v>-1.1217499995836988E-2</c:v>
                </c:pt>
                <c:pt idx="373">
                  <c:v>-6.9014999971841462E-3</c:v>
                </c:pt>
                <c:pt idx="374">
                  <c:v>-1.1720000002242159E-2</c:v>
                </c:pt>
                <c:pt idx="375">
                  <c:v>-1.1331500063533895E-2</c:v>
                </c:pt>
                <c:pt idx="376">
                  <c:v>-1.5096499992068857E-2</c:v>
                </c:pt>
                <c:pt idx="377">
                  <c:v>-1.5307499896152876E-2</c:v>
                </c:pt>
                <c:pt idx="378">
                  <c:v>-1.0830249993887264E-2</c:v>
                </c:pt>
                <c:pt idx="379">
                  <c:v>-2.100399999471847E-2</c:v>
                </c:pt>
                <c:pt idx="380">
                  <c:v>-1.7412499997590203E-2</c:v>
                </c:pt>
                <c:pt idx="381">
                  <c:v>-1.707949999399716E-2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BB-4F04-8693-98E5FDE1209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14655.5</c:v>
                </c:pt>
                <c:pt idx="213">
                  <c:v>14658.5</c:v>
                </c:pt>
                <c:pt idx="214">
                  <c:v>14671</c:v>
                </c:pt>
                <c:pt idx="215">
                  <c:v>14674</c:v>
                </c:pt>
                <c:pt idx="216">
                  <c:v>14693</c:v>
                </c:pt>
                <c:pt idx="217">
                  <c:v>14748.5</c:v>
                </c:pt>
                <c:pt idx="218">
                  <c:v>14750</c:v>
                </c:pt>
                <c:pt idx="219">
                  <c:v>14751.5</c:v>
                </c:pt>
                <c:pt idx="220">
                  <c:v>14755</c:v>
                </c:pt>
                <c:pt idx="221">
                  <c:v>14762.5</c:v>
                </c:pt>
                <c:pt idx="222">
                  <c:v>14765.5</c:v>
                </c:pt>
                <c:pt idx="223">
                  <c:v>14768.5</c:v>
                </c:pt>
                <c:pt idx="224">
                  <c:v>14782.5</c:v>
                </c:pt>
                <c:pt idx="225">
                  <c:v>14786</c:v>
                </c:pt>
                <c:pt idx="226">
                  <c:v>14792</c:v>
                </c:pt>
                <c:pt idx="227">
                  <c:v>14793.5</c:v>
                </c:pt>
                <c:pt idx="228">
                  <c:v>14795</c:v>
                </c:pt>
                <c:pt idx="229">
                  <c:v>14796.5</c:v>
                </c:pt>
                <c:pt idx="230">
                  <c:v>14809</c:v>
                </c:pt>
                <c:pt idx="231">
                  <c:v>14810.5</c:v>
                </c:pt>
                <c:pt idx="232">
                  <c:v>15211</c:v>
                </c:pt>
                <c:pt idx="233">
                  <c:v>15212.5</c:v>
                </c:pt>
                <c:pt idx="234">
                  <c:v>15214</c:v>
                </c:pt>
                <c:pt idx="235">
                  <c:v>15215.5</c:v>
                </c:pt>
                <c:pt idx="236">
                  <c:v>15225</c:v>
                </c:pt>
                <c:pt idx="237">
                  <c:v>15231</c:v>
                </c:pt>
                <c:pt idx="238">
                  <c:v>15232.5</c:v>
                </c:pt>
                <c:pt idx="239">
                  <c:v>15256</c:v>
                </c:pt>
                <c:pt idx="240">
                  <c:v>15257.5</c:v>
                </c:pt>
                <c:pt idx="241">
                  <c:v>15304</c:v>
                </c:pt>
                <c:pt idx="242">
                  <c:v>15307</c:v>
                </c:pt>
                <c:pt idx="243">
                  <c:v>15318</c:v>
                </c:pt>
                <c:pt idx="244">
                  <c:v>15321</c:v>
                </c:pt>
                <c:pt idx="245">
                  <c:v>15322.5</c:v>
                </c:pt>
                <c:pt idx="246">
                  <c:v>15335</c:v>
                </c:pt>
                <c:pt idx="247">
                  <c:v>15336.5</c:v>
                </c:pt>
                <c:pt idx="248">
                  <c:v>15343</c:v>
                </c:pt>
                <c:pt idx="249">
                  <c:v>15344.5</c:v>
                </c:pt>
                <c:pt idx="250">
                  <c:v>15350.5</c:v>
                </c:pt>
                <c:pt idx="251">
                  <c:v>15352</c:v>
                </c:pt>
                <c:pt idx="252">
                  <c:v>15361.5</c:v>
                </c:pt>
                <c:pt idx="253">
                  <c:v>15367.5</c:v>
                </c:pt>
                <c:pt idx="254">
                  <c:v>15369</c:v>
                </c:pt>
                <c:pt idx="255">
                  <c:v>15377</c:v>
                </c:pt>
                <c:pt idx="256">
                  <c:v>15378.5</c:v>
                </c:pt>
                <c:pt idx="257">
                  <c:v>15380</c:v>
                </c:pt>
                <c:pt idx="258">
                  <c:v>15389.5</c:v>
                </c:pt>
                <c:pt idx="259">
                  <c:v>15779</c:v>
                </c:pt>
                <c:pt idx="260">
                  <c:v>15780.5</c:v>
                </c:pt>
                <c:pt idx="261">
                  <c:v>15782</c:v>
                </c:pt>
                <c:pt idx="262">
                  <c:v>15785</c:v>
                </c:pt>
                <c:pt idx="263">
                  <c:v>15786.5</c:v>
                </c:pt>
                <c:pt idx="264">
                  <c:v>15788</c:v>
                </c:pt>
                <c:pt idx="265">
                  <c:v>15788</c:v>
                </c:pt>
                <c:pt idx="266">
                  <c:v>15793</c:v>
                </c:pt>
                <c:pt idx="267">
                  <c:v>15822.5</c:v>
                </c:pt>
                <c:pt idx="268">
                  <c:v>15833</c:v>
                </c:pt>
                <c:pt idx="269">
                  <c:v>15833.5</c:v>
                </c:pt>
                <c:pt idx="270">
                  <c:v>15836.5</c:v>
                </c:pt>
                <c:pt idx="271">
                  <c:v>15845.5</c:v>
                </c:pt>
                <c:pt idx="272">
                  <c:v>15852</c:v>
                </c:pt>
                <c:pt idx="273">
                  <c:v>15853.5</c:v>
                </c:pt>
                <c:pt idx="274">
                  <c:v>15855</c:v>
                </c:pt>
                <c:pt idx="275">
                  <c:v>15856.5</c:v>
                </c:pt>
                <c:pt idx="276">
                  <c:v>15858</c:v>
                </c:pt>
                <c:pt idx="277">
                  <c:v>15887.5</c:v>
                </c:pt>
                <c:pt idx="278">
                  <c:v>15890.5</c:v>
                </c:pt>
                <c:pt idx="279">
                  <c:v>15897</c:v>
                </c:pt>
                <c:pt idx="280">
                  <c:v>15898.5</c:v>
                </c:pt>
                <c:pt idx="281">
                  <c:v>15934</c:v>
                </c:pt>
                <c:pt idx="282">
                  <c:v>15937</c:v>
                </c:pt>
                <c:pt idx="283">
                  <c:v>16412.5</c:v>
                </c:pt>
                <c:pt idx="284">
                  <c:v>16447.5</c:v>
                </c:pt>
                <c:pt idx="285">
                  <c:v>16505.5</c:v>
                </c:pt>
                <c:pt idx="286">
                  <c:v>16617</c:v>
                </c:pt>
                <c:pt idx="287">
                  <c:v>16618.5</c:v>
                </c:pt>
                <c:pt idx="288">
                  <c:v>16620</c:v>
                </c:pt>
                <c:pt idx="289">
                  <c:v>16621.5</c:v>
                </c:pt>
                <c:pt idx="290">
                  <c:v>16911.5</c:v>
                </c:pt>
                <c:pt idx="291">
                  <c:v>16913</c:v>
                </c:pt>
                <c:pt idx="292">
                  <c:v>16916.5</c:v>
                </c:pt>
                <c:pt idx="293">
                  <c:v>16917.5</c:v>
                </c:pt>
                <c:pt idx="294">
                  <c:v>16918</c:v>
                </c:pt>
                <c:pt idx="295">
                  <c:v>16921</c:v>
                </c:pt>
                <c:pt idx="296">
                  <c:v>16922.5</c:v>
                </c:pt>
                <c:pt idx="297">
                  <c:v>16936.5</c:v>
                </c:pt>
                <c:pt idx="298">
                  <c:v>16939.5</c:v>
                </c:pt>
                <c:pt idx="299">
                  <c:v>16941</c:v>
                </c:pt>
                <c:pt idx="300">
                  <c:v>16950.5</c:v>
                </c:pt>
                <c:pt idx="301">
                  <c:v>16953.5</c:v>
                </c:pt>
                <c:pt idx="302">
                  <c:v>16955</c:v>
                </c:pt>
                <c:pt idx="303">
                  <c:v>16956.5</c:v>
                </c:pt>
                <c:pt idx="304">
                  <c:v>16958</c:v>
                </c:pt>
                <c:pt idx="305">
                  <c:v>16959.5</c:v>
                </c:pt>
                <c:pt idx="306">
                  <c:v>16960</c:v>
                </c:pt>
                <c:pt idx="307">
                  <c:v>16963</c:v>
                </c:pt>
                <c:pt idx="308">
                  <c:v>16966</c:v>
                </c:pt>
                <c:pt idx="309">
                  <c:v>16967.5</c:v>
                </c:pt>
                <c:pt idx="310">
                  <c:v>16969</c:v>
                </c:pt>
                <c:pt idx="311">
                  <c:v>16973.5</c:v>
                </c:pt>
                <c:pt idx="312">
                  <c:v>16974</c:v>
                </c:pt>
                <c:pt idx="313">
                  <c:v>16980</c:v>
                </c:pt>
                <c:pt idx="314">
                  <c:v>16981.5</c:v>
                </c:pt>
                <c:pt idx="315">
                  <c:v>16984.5</c:v>
                </c:pt>
                <c:pt idx="316">
                  <c:v>16986</c:v>
                </c:pt>
                <c:pt idx="317">
                  <c:v>16994</c:v>
                </c:pt>
                <c:pt idx="318">
                  <c:v>16995.5</c:v>
                </c:pt>
                <c:pt idx="319">
                  <c:v>16997</c:v>
                </c:pt>
                <c:pt idx="320">
                  <c:v>16998.5</c:v>
                </c:pt>
                <c:pt idx="321">
                  <c:v>17000</c:v>
                </c:pt>
                <c:pt idx="322">
                  <c:v>17006</c:v>
                </c:pt>
                <c:pt idx="323">
                  <c:v>17007.5</c:v>
                </c:pt>
                <c:pt idx="324">
                  <c:v>17008</c:v>
                </c:pt>
                <c:pt idx="325">
                  <c:v>17008</c:v>
                </c:pt>
                <c:pt idx="326">
                  <c:v>17009.5</c:v>
                </c:pt>
                <c:pt idx="327">
                  <c:v>17011</c:v>
                </c:pt>
                <c:pt idx="328">
                  <c:v>17014</c:v>
                </c:pt>
                <c:pt idx="329">
                  <c:v>17021.5</c:v>
                </c:pt>
                <c:pt idx="330">
                  <c:v>17022</c:v>
                </c:pt>
                <c:pt idx="331">
                  <c:v>17023.5</c:v>
                </c:pt>
                <c:pt idx="332">
                  <c:v>17025</c:v>
                </c:pt>
                <c:pt idx="333">
                  <c:v>17028</c:v>
                </c:pt>
                <c:pt idx="334">
                  <c:v>17045</c:v>
                </c:pt>
                <c:pt idx="335">
                  <c:v>17046.5</c:v>
                </c:pt>
                <c:pt idx="336">
                  <c:v>17049.5</c:v>
                </c:pt>
                <c:pt idx="337">
                  <c:v>17051.5</c:v>
                </c:pt>
                <c:pt idx="338">
                  <c:v>17057.5</c:v>
                </c:pt>
                <c:pt idx="339">
                  <c:v>17059</c:v>
                </c:pt>
                <c:pt idx="340">
                  <c:v>17060.5</c:v>
                </c:pt>
                <c:pt idx="341">
                  <c:v>17062</c:v>
                </c:pt>
                <c:pt idx="342">
                  <c:v>17079</c:v>
                </c:pt>
                <c:pt idx="343">
                  <c:v>17084</c:v>
                </c:pt>
                <c:pt idx="344">
                  <c:v>17085.5</c:v>
                </c:pt>
                <c:pt idx="345">
                  <c:v>17087</c:v>
                </c:pt>
                <c:pt idx="346">
                  <c:v>17090</c:v>
                </c:pt>
                <c:pt idx="347">
                  <c:v>17093</c:v>
                </c:pt>
                <c:pt idx="348">
                  <c:v>17096.5</c:v>
                </c:pt>
                <c:pt idx="349">
                  <c:v>17101</c:v>
                </c:pt>
                <c:pt idx="350">
                  <c:v>17102.5</c:v>
                </c:pt>
                <c:pt idx="351">
                  <c:v>17104</c:v>
                </c:pt>
                <c:pt idx="352">
                  <c:v>17105.5</c:v>
                </c:pt>
                <c:pt idx="353">
                  <c:v>17115</c:v>
                </c:pt>
                <c:pt idx="354">
                  <c:v>17135</c:v>
                </c:pt>
                <c:pt idx="355">
                  <c:v>17143</c:v>
                </c:pt>
                <c:pt idx="356">
                  <c:v>17592</c:v>
                </c:pt>
                <c:pt idx="357">
                  <c:v>17686</c:v>
                </c:pt>
                <c:pt idx="358">
                  <c:v>17728</c:v>
                </c:pt>
                <c:pt idx="359">
                  <c:v>18033.5</c:v>
                </c:pt>
                <c:pt idx="360">
                  <c:v>18149</c:v>
                </c:pt>
                <c:pt idx="361">
                  <c:v>18169</c:v>
                </c:pt>
                <c:pt idx="362">
                  <c:v>18237</c:v>
                </c:pt>
                <c:pt idx="363">
                  <c:v>18761.5</c:v>
                </c:pt>
                <c:pt idx="364">
                  <c:v>18765</c:v>
                </c:pt>
                <c:pt idx="365">
                  <c:v>18768</c:v>
                </c:pt>
                <c:pt idx="366">
                  <c:v>18777</c:v>
                </c:pt>
                <c:pt idx="367">
                  <c:v>19243</c:v>
                </c:pt>
                <c:pt idx="368">
                  <c:v>19336</c:v>
                </c:pt>
                <c:pt idx="369">
                  <c:v>19367</c:v>
                </c:pt>
                <c:pt idx="370">
                  <c:v>19378</c:v>
                </c:pt>
                <c:pt idx="371">
                  <c:v>19904</c:v>
                </c:pt>
                <c:pt idx="372">
                  <c:v>19935</c:v>
                </c:pt>
                <c:pt idx="373">
                  <c:v>20503</c:v>
                </c:pt>
                <c:pt idx="374">
                  <c:v>21040</c:v>
                </c:pt>
                <c:pt idx="375">
                  <c:v>21063</c:v>
                </c:pt>
                <c:pt idx="376">
                  <c:v>21493</c:v>
                </c:pt>
                <c:pt idx="377">
                  <c:v>21595</c:v>
                </c:pt>
                <c:pt idx="378">
                  <c:v>21610.5</c:v>
                </c:pt>
                <c:pt idx="379">
                  <c:v>22208</c:v>
                </c:pt>
                <c:pt idx="380">
                  <c:v>22725</c:v>
                </c:pt>
                <c:pt idx="381">
                  <c:v>23259</c:v>
                </c:pt>
              </c:numCache>
            </c:numRef>
          </c:xVal>
          <c:yVal>
            <c:numRef>
              <c:f>Active!$L$21:$L$2660</c:f>
              <c:numCache>
                <c:formatCode>General</c:formatCode>
                <c:ptCount val="2640"/>
                <c:pt idx="212">
                  <c:v>1.6097250227176119E-2</c:v>
                </c:pt>
                <c:pt idx="213">
                  <c:v>1.1545749963261187E-2</c:v>
                </c:pt>
                <c:pt idx="214">
                  <c:v>2.8144999596406706E-3</c:v>
                </c:pt>
                <c:pt idx="215">
                  <c:v>3.4630001755431294E-3</c:v>
                </c:pt>
                <c:pt idx="217">
                  <c:v>9.800750129215885E-3</c:v>
                </c:pt>
                <c:pt idx="218">
                  <c:v>2.2250001493375748E-3</c:v>
                </c:pt>
                <c:pt idx="219">
                  <c:v>7.7492498094215989E-3</c:v>
                </c:pt>
                <c:pt idx="221">
                  <c:v>6.4937499482766725E-3</c:v>
                </c:pt>
                <c:pt idx="222">
                  <c:v>6.3422501261811703E-3</c:v>
                </c:pt>
                <c:pt idx="223">
                  <c:v>1.7590750037925318E-2</c:v>
                </c:pt>
                <c:pt idx="224">
                  <c:v>1.0583750088699162E-2</c:v>
                </c:pt>
                <c:pt idx="226">
                  <c:v>4.0040002349996939E-3</c:v>
                </c:pt>
                <c:pt idx="227">
                  <c:v>7.3282498997286893E-3</c:v>
                </c:pt>
                <c:pt idx="228">
                  <c:v>4.1524999032844789E-3</c:v>
                </c:pt>
                <c:pt idx="229">
                  <c:v>5.5767500016372651E-3</c:v>
                </c:pt>
                <c:pt idx="230">
                  <c:v>1.3454998043016531E-3</c:v>
                </c:pt>
                <c:pt idx="231">
                  <c:v>3.6697497780551203E-3</c:v>
                </c:pt>
                <c:pt idx="232">
                  <c:v>1.6445000510429963E-3</c:v>
                </c:pt>
                <c:pt idx="233">
                  <c:v>8.4687498238054104E-3</c:v>
                </c:pt>
                <c:pt idx="234">
                  <c:v>-8.0700005491962656E-4</c:v>
                </c:pt>
                <c:pt idx="235">
                  <c:v>5.9172498877160251E-3</c:v>
                </c:pt>
                <c:pt idx="236">
                  <c:v>1.0374999401392415E-3</c:v>
                </c:pt>
                <c:pt idx="237">
                  <c:v>-9.6550007583573461E-4</c:v>
                </c:pt>
                <c:pt idx="238">
                  <c:v>1.6458749858429655E-2</c:v>
                </c:pt>
                <c:pt idx="239">
                  <c:v>-1.7280000465689227E-3</c:v>
                </c:pt>
                <c:pt idx="240">
                  <c:v>3.1962501670932397E-3</c:v>
                </c:pt>
                <c:pt idx="241">
                  <c:v>3.479998413240537E-4</c:v>
                </c:pt>
                <c:pt idx="242">
                  <c:v>6.7964999834657647E-3</c:v>
                </c:pt>
                <c:pt idx="243">
                  <c:v>6.4100006420630962E-4</c:v>
                </c:pt>
                <c:pt idx="244">
                  <c:v>-2.7104999098810367E-3</c:v>
                </c:pt>
                <c:pt idx="245">
                  <c:v>1.0213750218099449E-2</c:v>
                </c:pt>
                <c:pt idx="246">
                  <c:v>-1.1749986151698977E-4</c:v>
                </c:pt>
                <c:pt idx="247">
                  <c:v>7.3067498233285733E-3</c:v>
                </c:pt>
                <c:pt idx="248">
                  <c:v>1.3784998736809939E-3</c:v>
                </c:pt>
                <c:pt idx="249">
                  <c:v>1.7002750064420979E-2</c:v>
                </c:pt>
                <c:pt idx="250">
                  <c:v>5.2997502352809533E-3</c:v>
                </c:pt>
                <c:pt idx="251">
                  <c:v>-6.7600013426272199E-4</c:v>
                </c:pt>
                <c:pt idx="252">
                  <c:v>5.7442498145974241E-3</c:v>
                </c:pt>
                <c:pt idx="255">
                  <c:v>-3.3850011095637456E-4</c:v>
                </c:pt>
                <c:pt idx="256">
                  <c:v>4.4857497996417806E-3</c:v>
                </c:pt>
                <c:pt idx="257">
                  <c:v>-1.9900001789210364E-3</c:v>
                </c:pt>
                <c:pt idx="258">
                  <c:v>3.2302499457728118E-3</c:v>
                </c:pt>
                <c:pt idx="259">
                  <c:v>-4.9394999296055175E-3</c:v>
                </c:pt>
                <c:pt idx="260">
                  <c:v>-6.1525009368779138E-4</c:v>
                </c:pt>
                <c:pt idx="261">
                  <c:v>-4.9909999215742573E-3</c:v>
                </c:pt>
                <c:pt idx="262">
                  <c:v>-5.542499988223426E-3</c:v>
                </c:pt>
                <c:pt idx="263">
                  <c:v>9.1817498760065064E-3</c:v>
                </c:pt>
                <c:pt idx="266">
                  <c:v>-7.9465001472271979E-3</c:v>
                </c:pt>
                <c:pt idx="267">
                  <c:v>-1.236250129295513E-3</c:v>
                </c:pt>
                <c:pt idx="270">
                  <c:v>-6.7432498326525092E-3</c:v>
                </c:pt>
                <c:pt idx="271">
                  <c:v>-3.8977497752057388E-3</c:v>
                </c:pt>
                <c:pt idx="272">
                  <c:v>-6.5260002156719565E-3</c:v>
                </c:pt>
                <c:pt idx="273">
                  <c:v>-1.6017500020097941E-3</c:v>
                </c:pt>
                <c:pt idx="274">
                  <c:v>-4.8774998285807669E-3</c:v>
                </c:pt>
                <c:pt idx="275">
                  <c:v>-2.4532500319764949E-3</c:v>
                </c:pt>
                <c:pt idx="276">
                  <c:v>-5.2289997765910812E-3</c:v>
                </c:pt>
                <c:pt idx="277">
                  <c:v>9.8125015938421711E-4</c:v>
                </c:pt>
                <c:pt idx="278">
                  <c:v>5.2974991558585316E-4</c:v>
                </c:pt>
                <c:pt idx="279">
                  <c:v>-7.3984998962259851E-3</c:v>
                </c:pt>
                <c:pt idx="280">
                  <c:v>-1.6742501175031066E-3</c:v>
                </c:pt>
                <c:pt idx="286">
                  <c:v>-4.8585000622551888E-3</c:v>
                </c:pt>
                <c:pt idx="287">
                  <c:v>-6.3342501598526724E-3</c:v>
                </c:pt>
                <c:pt idx="288">
                  <c:v>-6.0100000482634641E-3</c:v>
                </c:pt>
                <c:pt idx="289">
                  <c:v>-2.8857500437879935E-3</c:v>
                </c:pt>
                <c:pt idx="290">
                  <c:v>-5.9307499032001942E-3</c:v>
                </c:pt>
                <c:pt idx="291">
                  <c:v>-6.3065000067581423E-3</c:v>
                </c:pt>
                <c:pt idx="292">
                  <c:v>-2.3283250207896344E-2</c:v>
                </c:pt>
                <c:pt idx="293">
                  <c:v>5.9662502171704546E-3</c:v>
                </c:pt>
                <c:pt idx="294">
                  <c:v>-8.7590000039199367E-3</c:v>
                </c:pt>
                <c:pt idx="295">
                  <c:v>-5.9104997999384068E-3</c:v>
                </c:pt>
                <c:pt idx="296">
                  <c:v>-6.6862501480500214E-3</c:v>
                </c:pt>
                <c:pt idx="297">
                  <c:v>2.9067501091049053E-3</c:v>
                </c:pt>
                <c:pt idx="298">
                  <c:v>-2.7944750181632116E-2</c:v>
                </c:pt>
                <c:pt idx="299">
                  <c:v>-6.4205002272501588E-3</c:v>
                </c:pt>
                <c:pt idx="300">
                  <c:v>-1.9002498447662219E-3</c:v>
                </c:pt>
                <c:pt idx="301">
                  <c:v>-5.1749804697465152E-5</c:v>
                </c:pt>
                <c:pt idx="302">
                  <c:v>-1.2527499842690304E-2</c:v>
                </c:pt>
                <c:pt idx="303">
                  <c:v>6.9674977567046881E-4</c:v>
                </c:pt>
                <c:pt idx="304">
                  <c:v>-5.8790000330191106E-3</c:v>
                </c:pt>
                <c:pt idx="305">
                  <c:v>-7.4547499607433565E-3</c:v>
                </c:pt>
                <c:pt idx="306">
                  <c:v>-9.4799998696544208E-3</c:v>
                </c:pt>
                <c:pt idx="307">
                  <c:v>-6.6315001313341781E-3</c:v>
                </c:pt>
                <c:pt idx="308">
                  <c:v>-6.6830001160269603E-3</c:v>
                </c:pt>
                <c:pt idx="309">
                  <c:v>7.74124978488544E-3</c:v>
                </c:pt>
                <c:pt idx="310">
                  <c:v>-5.734499944082927E-3</c:v>
                </c:pt>
                <c:pt idx="311">
                  <c:v>3.382501017767936E-4</c:v>
                </c:pt>
                <c:pt idx="312">
                  <c:v>-1.168700004927814E-2</c:v>
                </c:pt>
                <c:pt idx="313">
                  <c:v>-5.9900001069763675E-3</c:v>
                </c:pt>
                <c:pt idx="314">
                  <c:v>-1.9657497614389285E-3</c:v>
                </c:pt>
                <c:pt idx="315">
                  <c:v>-9.1725022502942011E-4</c:v>
                </c:pt>
                <c:pt idx="316">
                  <c:v>-5.7930001348722726E-3</c:v>
                </c:pt>
                <c:pt idx="317">
                  <c:v>-7.4970000860048458E-3</c:v>
                </c:pt>
                <c:pt idx="318">
                  <c:v>-1.872750130132772E-3</c:v>
                </c:pt>
                <c:pt idx="319">
                  <c:v>-6.7485000326996669E-3</c:v>
                </c:pt>
                <c:pt idx="320">
                  <c:v>9.7575007384875789E-4</c:v>
                </c:pt>
                <c:pt idx="321">
                  <c:v>-5.7000000306288712E-3</c:v>
                </c:pt>
                <c:pt idx="322">
                  <c:v>-7.3029997947742231E-3</c:v>
                </c:pt>
                <c:pt idx="323">
                  <c:v>1.1621249919699039E-2</c:v>
                </c:pt>
                <c:pt idx="324">
                  <c:v>-8.104000189632643E-3</c:v>
                </c:pt>
                <c:pt idx="326">
                  <c:v>-1.0797498252941296E-3</c:v>
                </c:pt>
                <c:pt idx="327">
                  <c:v>-5.7555000676074997E-3</c:v>
                </c:pt>
                <c:pt idx="328">
                  <c:v>-8.1069998777820729E-3</c:v>
                </c:pt>
                <c:pt idx="329">
                  <c:v>9.1142497767577879E-3</c:v>
                </c:pt>
                <c:pt idx="330">
                  <c:v>-8.6110000047483481E-3</c:v>
                </c:pt>
                <c:pt idx="331">
                  <c:v>-1.4867498030071147E-3</c:v>
                </c:pt>
                <c:pt idx="332">
                  <c:v>-5.4624998447252437E-3</c:v>
                </c:pt>
                <c:pt idx="333">
                  <c:v>-6.7140001192456111E-3</c:v>
                </c:pt>
                <c:pt idx="334">
                  <c:v>-5.1724997683777474E-3</c:v>
                </c:pt>
                <c:pt idx="335">
                  <c:v>1.9517499677021988E-3</c:v>
                </c:pt>
                <c:pt idx="336">
                  <c:v>-2.5997498305514455E-3</c:v>
                </c:pt>
                <c:pt idx="337">
                  <c:v>-1.5007501933723688E-3</c:v>
                </c:pt>
                <c:pt idx="338">
                  <c:v>1.4962501445552334E-3</c:v>
                </c:pt>
                <c:pt idx="339">
                  <c:v>-4.9794998340075836E-3</c:v>
                </c:pt>
                <c:pt idx="340">
                  <c:v>1.4475003263214603E-4</c:v>
                </c:pt>
                <c:pt idx="341">
                  <c:v>-5.2309999518911354E-3</c:v>
                </c:pt>
                <c:pt idx="342">
                  <c:v>-6.3895001367200166E-3</c:v>
                </c:pt>
                <c:pt idx="343">
                  <c:v>1.5658000156690832E-2</c:v>
                </c:pt>
                <c:pt idx="344">
                  <c:v>-1.4177499760990031E-3</c:v>
                </c:pt>
                <c:pt idx="345">
                  <c:v>-5.1934998919023201E-3</c:v>
                </c:pt>
                <c:pt idx="346">
                  <c:v>-6.4450001664226875E-3</c:v>
                </c:pt>
                <c:pt idx="347">
                  <c:v>-6.4965001583914272E-3</c:v>
                </c:pt>
                <c:pt idx="348">
                  <c:v>-1.2732498871628195E-3</c:v>
                </c:pt>
                <c:pt idx="349">
                  <c:v>-5.2005000834469683E-3</c:v>
                </c:pt>
                <c:pt idx="350">
                  <c:v>-5.7624983310233802E-4</c:v>
                </c:pt>
                <c:pt idx="351">
                  <c:v>-5.5520000314572826E-3</c:v>
                </c:pt>
                <c:pt idx="352">
                  <c:v>-3.5277500137453899E-3</c:v>
                </c:pt>
                <c:pt idx="353">
                  <c:v>-5.1074999864795245E-3</c:v>
                </c:pt>
                <c:pt idx="354">
                  <c:v>-3.5174997901776806E-3</c:v>
                </c:pt>
                <c:pt idx="355">
                  <c:v>-3.621500130975619E-3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BB-4F04-8693-98E5FDE1209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14655.5</c:v>
                </c:pt>
                <c:pt idx="213">
                  <c:v>14658.5</c:v>
                </c:pt>
                <c:pt idx="214">
                  <c:v>14671</c:v>
                </c:pt>
                <c:pt idx="215">
                  <c:v>14674</c:v>
                </c:pt>
                <c:pt idx="216">
                  <c:v>14693</c:v>
                </c:pt>
                <c:pt idx="217">
                  <c:v>14748.5</c:v>
                </c:pt>
                <c:pt idx="218">
                  <c:v>14750</c:v>
                </c:pt>
                <c:pt idx="219">
                  <c:v>14751.5</c:v>
                </c:pt>
                <c:pt idx="220">
                  <c:v>14755</c:v>
                </c:pt>
                <c:pt idx="221">
                  <c:v>14762.5</c:v>
                </c:pt>
                <c:pt idx="222">
                  <c:v>14765.5</c:v>
                </c:pt>
                <c:pt idx="223">
                  <c:v>14768.5</c:v>
                </c:pt>
                <c:pt idx="224">
                  <c:v>14782.5</c:v>
                </c:pt>
                <c:pt idx="225">
                  <c:v>14786</c:v>
                </c:pt>
                <c:pt idx="226">
                  <c:v>14792</c:v>
                </c:pt>
                <c:pt idx="227">
                  <c:v>14793.5</c:v>
                </c:pt>
                <c:pt idx="228">
                  <c:v>14795</c:v>
                </c:pt>
                <c:pt idx="229">
                  <c:v>14796.5</c:v>
                </c:pt>
                <c:pt idx="230">
                  <c:v>14809</c:v>
                </c:pt>
                <c:pt idx="231">
                  <c:v>14810.5</c:v>
                </c:pt>
                <c:pt idx="232">
                  <c:v>15211</c:v>
                </c:pt>
                <c:pt idx="233">
                  <c:v>15212.5</c:v>
                </c:pt>
                <c:pt idx="234">
                  <c:v>15214</c:v>
                </c:pt>
                <c:pt idx="235">
                  <c:v>15215.5</c:v>
                </c:pt>
                <c:pt idx="236">
                  <c:v>15225</c:v>
                </c:pt>
                <c:pt idx="237">
                  <c:v>15231</c:v>
                </c:pt>
                <c:pt idx="238">
                  <c:v>15232.5</c:v>
                </c:pt>
                <c:pt idx="239">
                  <c:v>15256</c:v>
                </c:pt>
                <c:pt idx="240">
                  <c:v>15257.5</c:v>
                </c:pt>
                <c:pt idx="241">
                  <c:v>15304</c:v>
                </c:pt>
                <c:pt idx="242">
                  <c:v>15307</c:v>
                </c:pt>
                <c:pt idx="243">
                  <c:v>15318</c:v>
                </c:pt>
                <c:pt idx="244">
                  <c:v>15321</c:v>
                </c:pt>
                <c:pt idx="245">
                  <c:v>15322.5</c:v>
                </c:pt>
                <c:pt idx="246">
                  <c:v>15335</c:v>
                </c:pt>
                <c:pt idx="247">
                  <c:v>15336.5</c:v>
                </c:pt>
                <c:pt idx="248">
                  <c:v>15343</c:v>
                </c:pt>
                <c:pt idx="249">
                  <c:v>15344.5</c:v>
                </c:pt>
                <c:pt idx="250">
                  <c:v>15350.5</c:v>
                </c:pt>
                <c:pt idx="251">
                  <c:v>15352</c:v>
                </c:pt>
                <c:pt idx="252">
                  <c:v>15361.5</c:v>
                </c:pt>
                <c:pt idx="253">
                  <c:v>15367.5</c:v>
                </c:pt>
                <c:pt idx="254">
                  <c:v>15369</c:v>
                </c:pt>
                <c:pt idx="255">
                  <c:v>15377</c:v>
                </c:pt>
                <c:pt idx="256">
                  <c:v>15378.5</c:v>
                </c:pt>
                <c:pt idx="257">
                  <c:v>15380</c:v>
                </c:pt>
                <c:pt idx="258">
                  <c:v>15389.5</c:v>
                </c:pt>
                <c:pt idx="259">
                  <c:v>15779</c:v>
                </c:pt>
                <c:pt idx="260">
                  <c:v>15780.5</c:v>
                </c:pt>
                <c:pt idx="261">
                  <c:v>15782</c:v>
                </c:pt>
                <c:pt idx="262">
                  <c:v>15785</c:v>
                </c:pt>
                <c:pt idx="263">
                  <c:v>15786.5</c:v>
                </c:pt>
                <c:pt idx="264">
                  <c:v>15788</c:v>
                </c:pt>
                <c:pt idx="265">
                  <c:v>15788</c:v>
                </c:pt>
                <c:pt idx="266">
                  <c:v>15793</c:v>
                </c:pt>
                <c:pt idx="267">
                  <c:v>15822.5</c:v>
                </c:pt>
                <c:pt idx="268">
                  <c:v>15833</c:v>
                </c:pt>
                <c:pt idx="269">
                  <c:v>15833.5</c:v>
                </c:pt>
                <c:pt idx="270">
                  <c:v>15836.5</c:v>
                </c:pt>
                <c:pt idx="271">
                  <c:v>15845.5</c:v>
                </c:pt>
                <c:pt idx="272">
                  <c:v>15852</c:v>
                </c:pt>
                <c:pt idx="273">
                  <c:v>15853.5</c:v>
                </c:pt>
                <c:pt idx="274">
                  <c:v>15855</c:v>
                </c:pt>
                <c:pt idx="275">
                  <c:v>15856.5</c:v>
                </c:pt>
                <c:pt idx="276">
                  <c:v>15858</c:v>
                </c:pt>
                <c:pt idx="277">
                  <c:v>15887.5</c:v>
                </c:pt>
                <c:pt idx="278">
                  <c:v>15890.5</c:v>
                </c:pt>
                <c:pt idx="279">
                  <c:v>15897</c:v>
                </c:pt>
                <c:pt idx="280">
                  <c:v>15898.5</c:v>
                </c:pt>
                <c:pt idx="281">
                  <c:v>15934</c:v>
                </c:pt>
                <c:pt idx="282">
                  <c:v>15937</c:v>
                </c:pt>
                <c:pt idx="283">
                  <c:v>16412.5</c:v>
                </c:pt>
                <c:pt idx="284">
                  <c:v>16447.5</c:v>
                </c:pt>
                <c:pt idx="285">
                  <c:v>16505.5</c:v>
                </c:pt>
                <c:pt idx="286">
                  <c:v>16617</c:v>
                </c:pt>
                <c:pt idx="287">
                  <c:v>16618.5</c:v>
                </c:pt>
                <c:pt idx="288">
                  <c:v>16620</c:v>
                </c:pt>
                <c:pt idx="289">
                  <c:v>16621.5</c:v>
                </c:pt>
                <c:pt idx="290">
                  <c:v>16911.5</c:v>
                </c:pt>
                <c:pt idx="291">
                  <c:v>16913</c:v>
                </c:pt>
                <c:pt idx="292">
                  <c:v>16916.5</c:v>
                </c:pt>
                <c:pt idx="293">
                  <c:v>16917.5</c:v>
                </c:pt>
                <c:pt idx="294">
                  <c:v>16918</c:v>
                </c:pt>
                <c:pt idx="295">
                  <c:v>16921</c:v>
                </c:pt>
                <c:pt idx="296">
                  <c:v>16922.5</c:v>
                </c:pt>
                <c:pt idx="297">
                  <c:v>16936.5</c:v>
                </c:pt>
                <c:pt idx="298">
                  <c:v>16939.5</c:v>
                </c:pt>
                <c:pt idx="299">
                  <c:v>16941</c:v>
                </c:pt>
                <c:pt idx="300">
                  <c:v>16950.5</c:v>
                </c:pt>
                <c:pt idx="301">
                  <c:v>16953.5</c:v>
                </c:pt>
                <c:pt idx="302">
                  <c:v>16955</c:v>
                </c:pt>
                <c:pt idx="303">
                  <c:v>16956.5</c:v>
                </c:pt>
                <c:pt idx="304">
                  <c:v>16958</c:v>
                </c:pt>
                <c:pt idx="305">
                  <c:v>16959.5</c:v>
                </c:pt>
                <c:pt idx="306">
                  <c:v>16960</c:v>
                </c:pt>
                <c:pt idx="307">
                  <c:v>16963</c:v>
                </c:pt>
                <c:pt idx="308">
                  <c:v>16966</c:v>
                </c:pt>
                <c:pt idx="309">
                  <c:v>16967.5</c:v>
                </c:pt>
                <c:pt idx="310">
                  <c:v>16969</c:v>
                </c:pt>
                <c:pt idx="311">
                  <c:v>16973.5</c:v>
                </c:pt>
                <c:pt idx="312">
                  <c:v>16974</c:v>
                </c:pt>
                <c:pt idx="313">
                  <c:v>16980</c:v>
                </c:pt>
                <c:pt idx="314">
                  <c:v>16981.5</c:v>
                </c:pt>
                <c:pt idx="315">
                  <c:v>16984.5</c:v>
                </c:pt>
                <c:pt idx="316">
                  <c:v>16986</c:v>
                </c:pt>
                <c:pt idx="317">
                  <c:v>16994</c:v>
                </c:pt>
                <c:pt idx="318">
                  <c:v>16995.5</c:v>
                </c:pt>
                <c:pt idx="319">
                  <c:v>16997</c:v>
                </c:pt>
                <c:pt idx="320">
                  <c:v>16998.5</c:v>
                </c:pt>
                <c:pt idx="321">
                  <c:v>17000</c:v>
                </c:pt>
                <c:pt idx="322">
                  <c:v>17006</c:v>
                </c:pt>
                <c:pt idx="323">
                  <c:v>17007.5</c:v>
                </c:pt>
                <c:pt idx="324">
                  <c:v>17008</c:v>
                </c:pt>
                <c:pt idx="325">
                  <c:v>17008</c:v>
                </c:pt>
                <c:pt idx="326">
                  <c:v>17009.5</c:v>
                </c:pt>
                <c:pt idx="327">
                  <c:v>17011</c:v>
                </c:pt>
                <c:pt idx="328">
                  <c:v>17014</c:v>
                </c:pt>
                <c:pt idx="329">
                  <c:v>17021.5</c:v>
                </c:pt>
                <c:pt idx="330">
                  <c:v>17022</c:v>
                </c:pt>
                <c:pt idx="331">
                  <c:v>17023.5</c:v>
                </c:pt>
                <c:pt idx="332">
                  <c:v>17025</c:v>
                </c:pt>
                <c:pt idx="333">
                  <c:v>17028</c:v>
                </c:pt>
                <c:pt idx="334">
                  <c:v>17045</c:v>
                </c:pt>
                <c:pt idx="335">
                  <c:v>17046.5</c:v>
                </c:pt>
                <c:pt idx="336">
                  <c:v>17049.5</c:v>
                </c:pt>
                <c:pt idx="337">
                  <c:v>17051.5</c:v>
                </c:pt>
                <c:pt idx="338">
                  <c:v>17057.5</c:v>
                </c:pt>
                <c:pt idx="339">
                  <c:v>17059</c:v>
                </c:pt>
                <c:pt idx="340">
                  <c:v>17060.5</c:v>
                </c:pt>
                <c:pt idx="341">
                  <c:v>17062</c:v>
                </c:pt>
                <c:pt idx="342">
                  <c:v>17079</c:v>
                </c:pt>
                <c:pt idx="343">
                  <c:v>17084</c:v>
                </c:pt>
                <c:pt idx="344">
                  <c:v>17085.5</c:v>
                </c:pt>
                <c:pt idx="345">
                  <c:v>17087</c:v>
                </c:pt>
                <c:pt idx="346">
                  <c:v>17090</c:v>
                </c:pt>
                <c:pt idx="347">
                  <c:v>17093</c:v>
                </c:pt>
                <c:pt idx="348">
                  <c:v>17096.5</c:v>
                </c:pt>
                <c:pt idx="349">
                  <c:v>17101</c:v>
                </c:pt>
                <c:pt idx="350">
                  <c:v>17102.5</c:v>
                </c:pt>
                <c:pt idx="351">
                  <c:v>17104</c:v>
                </c:pt>
                <c:pt idx="352">
                  <c:v>17105.5</c:v>
                </c:pt>
                <c:pt idx="353">
                  <c:v>17115</c:v>
                </c:pt>
                <c:pt idx="354">
                  <c:v>17135</c:v>
                </c:pt>
                <c:pt idx="355">
                  <c:v>17143</c:v>
                </c:pt>
                <c:pt idx="356">
                  <c:v>17592</c:v>
                </c:pt>
                <c:pt idx="357">
                  <c:v>17686</c:v>
                </c:pt>
                <c:pt idx="358">
                  <c:v>17728</c:v>
                </c:pt>
                <c:pt idx="359">
                  <c:v>18033.5</c:v>
                </c:pt>
                <c:pt idx="360">
                  <c:v>18149</c:v>
                </c:pt>
                <c:pt idx="361">
                  <c:v>18169</c:v>
                </c:pt>
                <c:pt idx="362">
                  <c:v>18237</c:v>
                </c:pt>
                <c:pt idx="363">
                  <c:v>18761.5</c:v>
                </c:pt>
                <c:pt idx="364">
                  <c:v>18765</c:v>
                </c:pt>
                <c:pt idx="365">
                  <c:v>18768</c:v>
                </c:pt>
                <c:pt idx="366">
                  <c:v>18777</c:v>
                </c:pt>
                <c:pt idx="367">
                  <c:v>19243</c:v>
                </c:pt>
                <c:pt idx="368">
                  <c:v>19336</c:v>
                </c:pt>
                <c:pt idx="369">
                  <c:v>19367</c:v>
                </c:pt>
                <c:pt idx="370">
                  <c:v>19378</c:v>
                </c:pt>
                <c:pt idx="371">
                  <c:v>19904</c:v>
                </c:pt>
                <c:pt idx="372">
                  <c:v>19935</c:v>
                </c:pt>
                <c:pt idx="373">
                  <c:v>20503</c:v>
                </c:pt>
                <c:pt idx="374">
                  <c:v>21040</c:v>
                </c:pt>
                <c:pt idx="375">
                  <c:v>21063</c:v>
                </c:pt>
                <c:pt idx="376">
                  <c:v>21493</c:v>
                </c:pt>
                <c:pt idx="377">
                  <c:v>21595</c:v>
                </c:pt>
                <c:pt idx="378">
                  <c:v>21610.5</c:v>
                </c:pt>
                <c:pt idx="379">
                  <c:v>22208</c:v>
                </c:pt>
                <c:pt idx="380">
                  <c:v>22725</c:v>
                </c:pt>
                <c:pt idx="381">
                  <c:v>23259</c:v>
                </c:pt>
              </c:numCache>
            </c:numRef>
          </c:xVal>
          <c:yVal>
            <c:numRef>
              <c:f>Active!$M$21:$M$2660</c:f>
              <c:numCache>
                <c:formatCode>General</c:formatCode>
                <c:ptCount val="26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BB-4F04-8693-98E5FDE1209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14655.5</c:v>
                </c:pt>
                <c:pt idx="213">
                  <c:v>14658.5</c:v>
                </c:pt>
                <c:pt idx="214">
                  <c:v>14671</c:v>
                </c:pt>
                <c:pt idx="215">
                  <c:v>14674</c:v>
                </c:pt>
                <c:pt idx="216">
                  <c:v>14693</c:v>
                </c:pt>
                <c:pt idx="217">
                  <c:v>14748.5</c:v>
                </c:pt>
                <c:pt idx="218">
                  <c:v>14750</c:v>
                </c:pt>
                <c:pt idx="219">
                  <c:v>14751.5</c:v>
                </c:pt>
                <c:pt idx="220">
                  <c:v>14755</c:v>
                </c:pt>
                <c:pt idx="221">
                  <c:v>14762.5</c:v>
                </c:pt>
                <c:pt idx="222">
                  <c:v>14765.5</c:v>
                </c:pt>
                <c:pt idx="223">
                  <c:v>14768.5</c:v>
                </c:pt>
                <c:pt idx="224">
                  <c:v>14782.5</c:v>
                </c:pt>
                <c:pt idx="225">
                  <c:v>14786</c:v>
                </c:pt>
                <c:pt idx="226">
                  <c:v>14792</c:v>
                </c:pt>
                <c:pt idx="227">
                  <c:v>14793.5</c:v>
                </c:pt>
                <c:pt idx="228">
                  <c:v>14795</c:v>
                </c:pt>
                <c:pt idx="229">
                  <c:v>14796.5</c:v>
                </c:pt>
                <c:pt idx="230">
                  <c:v>14809</c:v>
                </c:pt>
                <c:pt idx="231">
                  <c:v>14810.5</c:v>
                </c:pt>
                <c:pt idx="232">
                  <c:v>15211</c:v>
                </c:pt>
                <c:pt idx="233">
                  <c:v>15212.5</c:v>
                </c:pt>
                <c:pt idx="234">
                  <c:v>15214</c:v>
                </c:pt>
                <c:pt idx="235">
                  <c:v>15215.5</c:v>
                </c:pt>
                <c:pt idx="236">
                  <c:v>15225</c:v>
                </c:pt>
                <c:pt idx="237">
                  <c:v>15231</c:v>
                </c:pt>
                <c:pt idx="238">
                  <c:v>15232.5</c:v>
                </c:pt>
                <c:pt idx="239">
                  <c:v>15256</c:v>
                </c:pt>
                <c:pt idx="240">
                  <c:v>15257.5</c:v>
                </c:pt>
                <c:pt idx="241">
                  <c:v>15304</c:v>
                </c:pt>
                <c:pt idx="242">
                  <c:v>15307</c:v>
                </c:pt>
                <c:pt idx="243">
                  <c:v>15318</c:v>
                </c:pt>
                <c:pt idx="244">
                  <c:v>15321</c:v>
                </c:pt>
                <c:pt idx="245">
                  <c:v>15322.5</c:v>
                </c:pt>
                <c:pt idx="246">
                  <c:v>15335</c:v>
                </c:pt>
                <c:pt idx="247">
                  <c:v>15336.5</c:v>
                </c:pt>
                <c:pt idx="248">
                  <c:v>15343</c:v>
                </c:pt>
                <c:pt idx="249">
                  <c:v>15344.5</c:v>
                </c:pt>
                <c:pt idx="250">
                  <c:v>15350.5</c:v>
                </c:pt>
                <c:pt idx="251">
                  <c:v>15352</c:v>
                </c:pt>
                <c:pt idx="252">
                  <c:v>15361.5</c:v>
                </c:pt>
                <c:pt idx="253">
                  <c:v>15367.5</c:v>
                </c:pt>
                <c:pt idx="254">
                  <c:v>15369</c:v>
                </c:pt>
                <c:pt idx="255">
                  <c:v>15377</c:v>
                </c:pt>
                <c:pt idx="256">
                  <c:v>15378.5</c:v>
                </c:pt>
                <c:pt idx="257">
                  <c:v>15380</c:v>
                </c:pt>
                <c:pt idx="258">
                  <c:v>15389.5</c:v>
                </c:pt>
                <c:pt idx="259">
                  <c:v>15779</c:v>
                </c:pt>
                <c:pt idx="260">
                  <c:v>15780.5</c:v>
                </c:pt>
                <c:pt idx="261">
                  <c:v>15782</c:v>
                </c:pt>
                <c:pt idx="262">
                  <c:v>15785</c:v>
                </c:pt>
                <c:pt idx="263">
                  <c:v>15786.5</c:v>
                </c:pt>
                <c:pt idx="264">
                  <c:v>15788</c:v>
                </c:pt>
                <c:pt idx="265">
                  <c:v>15788</c:v>
                </c:pt>
                <c:pt idx="266">
                  <c:v>15793</c:v>
                </c:pt>
                <c:pt idx="267">
                  <c:v>15822.5</c:v>
                </c:pt>
                <c:pt idx="268">
                  <c:v>15833</c:v>
                </c:pt>
                <c:pt idx="269">
                  <c:v>15833.5</c:v>
                </c:pt>
                <c:pt idx="270">
                  <c:v>15836.5</c:v>
                </c:pt>
                <c:pt idx="271">
                  <c:v>15845.5</c:v>
                </c:pt>
                <c:pt idx="272">
                  <c:v>15852</c:v>
                </c:pt>
                <c:pt idx="273">
                  <c:v>15853.5</c:v>
                </c:pt>
                <c:pt idx="274">
                  <c:v>15855</c:v>
                </c:pt>
                <c:pt idx="275">
                  <c:v>15856.5</c:v>
                </c:pt>
                <c:pt idx="276">
                  <c:v>15858</c:v>
                </c:pt>
                <c:pt idx="277">
                  <c:v>15887.5</c:v>
                </c:pt>
                <c:pt idx="278">
                  <c:v>15890.5</c:v>
                </c:pt>
                <c:pt idx="279">
                  <c:v>15897</c:v>
                </c:pt>
                <c:pt idx="280">
                  <c:v>15898.5</c:v>
                </c:pt>
                <c:pt idx="281">
                  <c:v>15934</c:v>
                </c:pt>
                <c:pt idx="282">
                  <c:v>15937</c:v>
                </c:pt>
                <c:pt idx="283">
                  <c:v>16412.5</c:v>
                </c:pt>
                <c:pt idx="284">
                  <c:v>16447.5</c:v>
                </c:pt>
                <c:pt idx="285">
                  <c:v>16505.5</c:v>
                </c:pt>
                <c:pt idx="286">
                  <c:v>16617</c:v>
                </c:pt>
                <c:pt idx="287">
                  <c:v>16618.5</c:v>
                </c:pt>
                <c:pt idx="288">
                  <c:v>16620</c:v>
                </c:pt>
                <c:pt idx="289">
                  <c:v>16621.5</c:v>
                </c:pt>
                <c:pt idx="290">
                  <c:v>16911.5</c:v>
                </c:pt>
                <c:pt idx="291">
                  <c:v>16913</c:v>
                </c:pt>
                <c:pt idx="292">
                  <c:v>16916.5</c:v>
                </c:pt>
                <c:pt idx="293">
                  <c:v>16917.5</c:v>
                </c:pt>
                <c:pt idx="294">
                  <c:v>16918</c:v>
                </c:pt>
                <c:pt idx="295">
                  <c:v>16921</c:v>
                </c:pt>
                <c:pt idx="296">
                  <c:v>16922.5</c:v>
                </c:pt>
                <c:pt idx="297">
                  <c:v>16936.5</c:v>
                </c:pt>
                <c:pt idx="298">
                  <c:v>16939.5</c:v>
                </c:pt>
                <c:pt idx="299">
                  <c:v>16941</c:v>
                </c:pt>
                <c:pt idx="300">
                  <c:v>16950.5</c:v>
                </c:pt>
                <c:pt idx="301">
                  <c:v>16953.5</c:v>
                </c:pt>
                <c:pt idx="302">
                  <c:v>16955</c:v>
                </c:pt>
                <c:pt idx="303">
                  <c:v>16956.5</c:v>
                </c:pt>
                <c:pt idx="304">
                  <c:v>16958</c:v>
                </c:pt>
                <c:pt idx="305">
                  <c:v>16959.5</c:v>
                </c:pt>
                <c:pt idx="306">
                  <c:v>16960</c:v>
                </c:pt>
                <c:pt idx="307">
                  <c:v>16963</c:v>
                </c:pt>
                <c:pt idx="308">
                  <c:v>16966</c:v>
                </c:pt>
                <c:pt idx="309">
                  <c:v>16967.5</c:v>
                </c:pt>
                <c:pt idx="310">
                  <c:v>16969</c:v>
                </c:pt>
                <c:pt idx="311">
                  <c:v>16973.5</c:v>
                </c:pt>
                <c:pt idx="312">
                  <c:v>16974</c:v>
                </c:pt>
                <c:pt idx="313">
                  <c:v>16980</c:v>
                </c:pt>
                <c:pt idx="314">
                  <c:v>16981.5</c:v>
                </c:pt>
                <c:pt idx="315">
                  <c:v>16984.5</c:v>
                </c:pt>
                <c:pt idx="316">
                  <c:v>16986</c:v>
                </c:pt>
                <c:pt idx="317">
                  <c:v>16994</c:v>
                </c:pt>
                <c:pt idx="318">
                  <c:v>16995.5</c:v>
                </c:pt>
                <c:pt idx="319">
                  <c:v>16997</c:v>
                </c:pt>
                <c:pt idx="320">
                  <c:v>16998.5</c:v>
                </c:pt>
                <c:pt idx="321">
                  <c:v>17000</c:v>
                </c:pt>
                <c:pt idx="322">
                  <c:v>17006</c:v>
                </c:pt>
                <c:pt idx="323">
                  <c:v>17007.5</c:v>
                </c:pt>
                <c:pt idx="324">
                  <c:v>17008</c:v>
                </c:pt>
                <c:pt idx="325">
                  <c:v>17008</c:v>
                </c:pt>
                <c:pt idx="326">
                  <c:v>17009.5</c:v>
                </c:pt>
                <c:pt idx="327">
                  <c:v>17011</c:v>
                </c:pt>
                <c:pt idx="328">
                  <c:v>17014</c:v>
                </c:pt>
                <c:pt idx="329">
                  <c:v>17021.5</c:v>
                </c:pt>
                <c:pt idx="330">
                  <c:v>17022</c:v>
                </c:pt>
                <c:pt idx="331">
                  <c:v>17023.5</c:v>
                </c:pt>
                <c:pt idx="332">
                  <c:v>17025</c:v>
                </c:pt>
                <c:pt idx="333">
                  <c:v>17028</c:v>
                </c:pt>
                <c:pt idx="334">
                  <c:v>17045</c:v>
                </c:pt>
                <c:pt idx="335">
                  <c:v>17046.5</c:v>
                </c:pt>
                <c:pt idx="336">
                  <c:v>17049.5</c:v>
                </c:pt>
                <c:pt idx="337">
                  <c:v>17051.5</c:v>
                </c:pt>
                <c:pt idx="338">
                  <c:v>17057.5</c:v>
                </c:pt>
                <c:pt idx="339">
                  <c:v>17059</c:v>
                </c:pt>
                <c:pt idx="340">
                  <c:v>17060.5</c:v>
                </c:pt>
                <c:pt idx="341">
                  <c:v>17062</c:v>
                </c:pt>
                <c:pt idx="342">
                  <c:v>17079</c:v>
                </c:pt>
                <c:pt idx="343">
                  <c:v>17084</c:v>
                </c:pt>
                <c:pt idx="344">
                  <c:v>17085.5</c:v>
                </c:pt>
                <c:pt idx="345">
                  <c:v>17087</c:v>
                </c:pt>
                <c:pt idx="346">
                  <c:v>17090</c:v>
                </c:pt>
                <c:pt idx="347">
                  <c:v>17093</c:v>
                </c:pt>
                <c:pt idx="348">
                  <c:v>17096.5</c:v>
                </c:pt>
                <c:pt idx="349">
                  <c:v>17101</c:v>
                </c:pt>
                <c:pt idx="350">
                  <c:v>17102.5</c:v>
                </c:pt>
                <c:pt idx="351">
                  <c:v>17104</c:v>
                </c:pt>
                <c:pt idx="352">
                  <c:v>17105.5</c:v>
                </c:pt>
                <c:pt idx="353">
                  <c:v>17115</c:v>
                </c:pt>
                <c:pt idx="354">
                  <c:v>17135</c:v>
                </c:pt>
                <c:pt idx="355">
                  <c:v>17143</c:v>
                </c:pt>
                <c:pt idx="356">
                  <c:v>17592</c:v>
                </c:pt>
                <c:pt idx="357">
                  <c:v>17686</c:v>
                </c:pt>
                <c:pt idx="358">
                  <c:v>17728</c:v>
                </c:pt>
                <c:pt idx="359">
                  <c:v>18033.5</c:v>
                </c:pt>
                <c:pt idx="360">
                  <c:v>18149</c:v>
                </c:pt>
                <c:pt idx="361">
                  <c:v>18169</c:v>
                </c:pt>
                <c:pt idx="362">
                  <c:v>18237</c:v>
                </c:pt>
                <c:pt idx="363">
                  <c:v>18761.5</c:v>
                </c:pt>
                <c:pt idx="364">
                  <c:v>18765</c:v>
                </c:pt>
                <c:pt idx="365">
                  <c:v>18768</c:v>
                </c:pt>
                <c:pt idx="366">
                  <c:v>18777</c:v>
                </c:pt>
                <c:pt idx="367">
                  <c:v>19243</c:v>
                </c:pt>
                <c:pt idx="368">
                  <c:v>19336</c:v>
                </c:pt>
                <c:pt idx="369">
                  <c:v>19367</c:v>
                </c:pt>
                <c:pt idx="370">
                  <c:v>19378</c:v>
                </c:pt>
                <c:pt idx="371">
                  <c:v>19904</c:v>
                </c:pt>
                <c:pt idx="372">
                  <c:v>19935</c:v>
                </c:pt>
                <c:pt idx="373">
                  <c:v>20503</c:v>
                </c:pt>
                <c:pt idx="374">
                  <c:v>21040</c:v>
                </c:pt>
                <c:pt idx="375">
                  <c:v>21063</c:v>
                </c:pt>
                <c:pt idx="376">
                  <c:v>21493</c:v>
                </c:pt>
                <c:pt idx="377">
                  <c:v>21595</c:v>
                </c:pt>
                <c:pt idx="378">
                  <c:v>21610.5</c:v>
                </c:pt>
                <c:pt idx="379">
                  <c:v>22208</c:v>
                </c:pt>
                <c:pt idx="380">
                  <c:v>22725</c:v>
                </c:pt>
                <c:pt idx="381">
                  <c:v>23259</c:v>
                </c:pt>
              </c:numCache>
            </c:numRef>
          </c:xVal>
          <c:yVal>
            <c:numRef>
              <c:f>Active!$N$21:$N$2660</c:f>
              <c:numCache>
                <c:formatCode>General</c:formatCode>
                <c:ptCount val="26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BB-4F04-8693-98E5FDE1209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14655.5</c:v>
                </c:pt>
                <c:pt idx="213">
                  <c:v>14658.5</c:v>
                </c:pt>
                <c:pt idx="214">
                  <c:v>14671</c:v>
                </c:pt>
                <c:pt idx="215">
                  <c:v>14674</c:v>
                </c:pt>
                <c:pt idx="216">
                  <c:v>14693</c:v>
                </c:pt>
                <c:pt idx="217">
                  <c:v>14748.5</c:v>
                </c:pt>
                <c:pt idx="218">
                  <c:v>14750</c:v>
                </c:pt>
                <c:pt idx="219">
                  <c:v>14751.5</c:v>
                </c:pt>
                <c:pt idx="220">
                  <c:v>14755</c:v>
                </c:pt>
                <c:pt idx="221">
                  <c:v>14762.5</c:v>
                </c:pt>
                <c:pt idx="222">
                  <c:v>14765.5</c:v>
                </c:pt>
                <c:pt idx="223">
                  <c:v>14768.5</c:v>
                </c:pt>
                <c:pt idx="224">
                  <c:v>14782.5</c:v>
                </c:pt>
                <c:pt idx="225">
                  <c:v>14786</c:v>
                </c:pt>
                <c:pt idx="226">
                  <c:v>14792</c:v>
                </c:pt>
                <c:pt idx="227">
                  <c:v>14793.5</c:v>
                </c:pt>
                <c:pt idx="228">
                  <c:v>14795</c:v>
                </c:pt>
                <c:pt idx="229">
                  <c:v>14796.5</c:v>
                </c:pt>
                <c:pt idx="230">
                  <c:v>14809</c:v>
                </c:pt>
                <c:pt idx="231">
                  <c:v>14810.5</c:v>
                </c:pt>
                <c:pt idx="232">
                  <c:v>15211</c:v>
                </c:pt>
                <c:pt idx="233">
                  <c:v>15212.5</c:v>
                </c:pt>
                <c:pt idx="234">
                  <c:v>15214</c:v>
                </c:pt>
                <c:pt idx="235">
                  <c:v>15215.5</c:v>
                </c:pt>
                <c:pt idx="236">
                  <c:v>15225</c:v>
                </c:pt>
                <c:pt idx="237">
                  <c:v>15231</c:v>
                </c:pt>
                <c:pt idx="238">
                  <c:v>15232.5</c:v>
                </c:pt>
                <c:pt idx="239">
                  <c:v>15256</c:v>
                </c:pt>
                <c:pt idx="240">
                  <c:v>15257.5</c:v>
                </c:pt>
                <c:pt idx="241">
                  <c:v>15304</c:v>
                </c:pt>
                <c:pt idx="242">
                  <c:v>15307</c:v>
                </c:pt>
                <c:pt idx="243">
                  <c:v>15318</c:v>
                </c:pt>
                <c:pt idx="244">
                  <c:v>15321</c:v>
                </c:pt>
                <c:pt idx="245">
                  <c:v>15322.5</c:v>
                </c:pt>
                <c:pt idx="246">
                  <c:v>15335</c:v>
                </c:pt>
                <c:pt idx="247">
                  <c:v>15336.5</c:v>
                </c:pt>
                <c:pt idx="248">
                  <c:v>15343</c:v>
                </c:pt>
                <c:pt idx="249">
                  <c:v>15344.5</c:v>
                </c:pt>
                <c:pt idx="250">
                  <c:v>15350.5</c:v>
                </c:pt>
                <c:pt idx="251">
                  <c:v>15352</c:v>
                </c:pt>
                <c:pt idx="252">
                  <c:v>15361.5</c:v>
                </c:pt>
                <c:pt idx="253">
                  <c:v>15367.5</c:v>
                </c:pt>
                <c:pt idx="254">
                  <c:v>15369</c:v>
                </c:pt>
                <c:pt idx="255">
                  <c:v>15377</c:v>
                </c:pt>
                <c:pt idx="256">
                  <c:v>15378.5</c:v>
                </c:pt>
                <c:pt idx="257">
                  <c:v>15380</c:v>
                </c:pt>
                <c:pt idx="258">
                  <c:v>15389.5</c:v>
                </c:pt>
                <c:pt idx="259">
                  <c:v>15779</c:v>
                </c:pt>
                <c:pt idx="260">
                  <c:v>15780.5</c:v>
                </c:pt>
                <c:pt idx="261">
                  <c:v>15782</c:v>
                </c:pt>
                <c:pt idx="262">
                  <c:v>15785</c:v>
                </c:pt>
                <c:pt idx="263">
                  <c:v>15786.5</c:v>
                </c:pt>
                <c:pt idx="264">
                  <c:v>15788</c:v>
                </c:pt>
                <c:pt idx="265">
                  <c:v>15788</c:v>
                </c:pt>
                <c:pt idx="266">
                  <c:v>15793</c:v>
                </c:pt>
                <c:pt idx="267">
                  <c:v>15822.5</c:v>
                </c:pt>
                <c:pt idx="268">
                  <c:v>15833</c:v>
                </c:pt>
                <c:pt idx="269">
                  <c:v>15833.5</c:v>
                </c:pt>
                <c:pt idx="270">
                  <c:v>15836.5</c:v>
                </c:pt>
                <c:pt idx="271">
                  <c:v>15845.5</c:v>
                </c:pt>
                <c:pt idx="272">
                  <c:v>15852</c:v>
                </c:pt>
                <c:pt idx="273">
                  <c:v>15853.5</c:v>
                </c:pt>
                <c:pt idx="274">
                  <c:v>15855</c:v>
                </c:pt>
                <c:pt idx="275">
                  <c:v>15856.5</c:v>
                </c:pt>
                <c:pt idx="276">
                  <c:v>15858</c:v>
                </c:pt>
                <c:pt idx="277">
                  <c:v>15887.5</c:v>
                </c:pt>
                <c:pt idx="278">
                  <c:v>15890.5</c:v>
                </c:pt>
                <c:pt idx="279">
                  <c:v>15897</c:v>
                </c:pt>
                <c:pt idx="280">
                  <c:v>15898.5</c:v>
                </c:pt>
                <c:pt idx="281">
                  <c:v>15934</c:v>
                </c:pt>
                <c:pt idx="282">
                  <c:v>15937</c:v>
                </c:pt>
                <c:pt idx="283">
                  <c:v>16412.5</c:v>
                </c:pt>
                <c:pt idx="284">
                  <c:v>16447.5</c:v>
                </c:pt>
                <c:pt idx="285">
                  <c:v>16505.5</c:v>
                </c:pt>
                <c:pt idx="286">
                  <c:v>16617</c:v>
                </c:pt>
                <c:pt idx="287">
                  <c:v>16618.5</c:v>
                </c:pt>
                <c:pt idx="288">
                  <c:v>16620</c:v>
                </c:pt>
                <c:pt idx="289">
                  <c:v>16621.5</c:v>
                </c:pt>
                <c:pt idx="290">
                  <c:v>16911.5</c:v>
                </c:pt>
                <c:pt idx="291">
                  <c:v>16913</c:v>
                </c:pt>
                <c:pt idx="292">
                  <c:v>16916.5</c:v>
                </c:pt>
                <c:pt idx="293">
                  <c:v>16917.5</c:v>
                </c:pt>
                <c:pt idx="294">
                  <c:v>16918</c:v>
                </c:pt>
                <c:pt idx="295">
                  <c:v>16921</c:v>
                </c:pt>
                <c:pt idx="296">
                  <c:v>16922.5</c:v>
                </c:pt>
                <c:pt idx="297">
                  <c:v>16936.5</c:v>
                </c:pt>
                <c:pt idx="298">
                  <c:v>16939.5</c:v>
                </c:pt>
                <c:pt idx="299">
                  <c:v>16941</c:v>
                </c:pt>
                <c:pt idx="300">
                  <c:v>16950.5</c:v>
                </c:pt>
                <c:pt idx="301">
                  <c:v>16953.5</c:v>
                </c:pt>
                <c:pt idx="302">
                  <c:v>16955</c:v>
                </c:pt>
                <c:pt idx="303">
                  <c:v>16956.5</c:v>
                </c:pt>
                <c:pt idx="304">
                  <c:v>16958</c:v>
                </c:pt>
                <c:pt idx="305">
                  <c:v>16959.5</c:v>
                </c:pt>
                <c:pt idx="306">
                  <c:v>16960</c:v>
                </c:pt>
                <c:pt idx="307">
                  <c:v>16963</c:v>
                </c:pt>
                <c:pt idx="308">
                  <c:v>16966</c:v>
                </c:pt>
                <c:pt idx="309">
                  <c:v>16967.5</c:v>
                </c:pt>
                <c:pt idx="310">
                  <c:v>16969</c:v>
                </c:pt>
                <c:pt idx="311">
                  <c:v>16973.5</c:v>
                </c:pt>
                <c:pt idx="312">
                  <c:v>16974</c:v>
                </c:pt>
                <c:pt idx="313">
                  <c:v>16980</c:v>
                </c:pt>
                <c:pt idx="314">
                  <c:v>16981.5</c:v>
                </c:pt>
                <c:pt idx="315">
                  <c:v>16984.5</c:v>
                </c:pt>
                <c:pt idx="316">
                  <c:v>16986</c:v>
                </c:pt>
                <c:pt idx="317">
                  <c:v>16994</c:v>
                </c:pt>
                <c:pt idx="318">
                  <c:v>16995.5</c:v>
                </c:pt>
                <c:pt idx="319">
                  <c:v>16997</c:v>
                </c:pt>
                <c:pt idx="320">
                  <c:v>16998.5</c:v>
                </c:pt>
                <c:pt idx="321">
                  <c:v>17000</c:v>
                </c:pt>
                <c:pt idx="322">
                  <c:v>17006</c:v>
                </c:pt>
                <c:pt idx="323">
                  <c:v>17007.5</c:v>
                </c:pt>
                <c:pt idx="324">
                  <c:v>17008</c:v>
                </c:pt>
                <c:pt idx="325">
                  <c:v>17008</c:v>
                </c:pt>
                <c:pt idx="326">
                  <c:v>17009.5</c:v>
                </c:pt>
                <c:pt idx="327">
                  <c:v>17011</c:v>
                </c:pt>
                <c:pt idx="328">
                  <c:v>17014</c:v>
                </c:pt>
                <c:pt idx="329">
                  <c:v>17021.5</c:v>
                </c:pt>
                <c:pt idx="330">
                  <c:v>17022</c:v>
                </c:pt>
                <c:pt idx="331">
                  <c:v>17023.5</c:v>
                </c:pt>
                <c:pt idx="332">
                  <c:v>17025</c:v>
                </c:pt>
                <c:pt idx="333">
                  <c:v>17028</c:v>
                </c:pt>
                <c:pt idx="334">
                  <c:v>17045</c:v>
                </c:pt>
                <c:pt idx="335">
                  <c:v>17046.5</c:v>
                </c:pt>
                <c:pt idx="336">
                  <c:v>17049.5</c:v>
                </c:pt>
                <c:pt idx="337">
                  <c:v>17051.5</c:v>
                </c:pt>
                <c:pt idx="338">
                  <c:v>17057.5</c:v>
                </c:pt>
                <c:pt idx="339">
                  <c:v>17059</c:v>
                </c:pt>
                <c:pt idx="340">
                  <c:v>17060.5</c:v>
                </c:pt>
                <c:pt idx="341">
                  <c:v>17062</c:v>
                </c:pt>
                <c:pt idx="342">
                  <c:v>17079</c:v>
                </c:pt>
                <c:pt idx="343">
                  <c:v>17084</c:v>
                </c:pt>
                <c:pt idx="344">
                  <c:v>17085.5</c:v>
                </c:pt>
                <c:pt idx="345">
                  <c:v>17087</c:v>
                </c:pt>
                <c:pt idx="346">
                  <c:v>17090</c:v>
                </c:pt>
                <c:pt idx="347">
                  <c:v>17093</c:v>
                </c:pt>
                <c:pt idx="348">
                  <c:v>17096.5</c:v>
                </c:pt>
                <c:pt idx="349">
                  <c:v>17101</c:v>
                </c:pt>
                <c:pt idx="350">
                  <c:v>17102.5</c:v>
                </c:pt>
                <c:pt idx="351">
                  <c:v>17104</c:v>
                </c:pt>
                <c:pt idx="352">
                  <c:v>17105.5</c:v>
                </c:pt>
                <c:pt idx="353">
                  <c:v>17115</c:v>
                </c:pt>
                <c:pt idx="354">
                  <c:v>17135</c:v>
                </c:pt>
                <c:pt idx="355">
                  <c:v>17143</c:v>
                </c:pt>
                <c:pt idx="356">
                  <c:v>17592</c:v>
                </c:pt>
                <c:pt idx="357">
                  <c:v>17686</c:v>
                </c:pt>
                <c:pt idx="358">
                  <c:v>17728</c:v>
                </c:pt>
                <c:pt idx="359">
                  <c:v>18033.5</c:v>
                </c:pt>
                <c:pt idx="360">
                  <c:v>18149</c:v>
                </c:pt>
                <c:pt idx="361">
                  <c:v>18169</c:v>
                </c:pt>
                <c:pt idx="362">
                  <c:v>18237</c:v>
                </c:pt>
                <c:pt idx="363">
                  <c:v>18761.5</c:v>
                </c:pt>
                <c:pt idx="364">
                  <c:v>18765</c:v>
                </c:pt>
                <c:pt idx="365">
                  <c:v>18768</c:v>
                </c:pt>
                <c:pt idx="366">
                  <c:v>18777</c:v>
                </c:pt>
                <c:pt idx="367">
                  <c:v>19243</c:v>
                </c:pt>
                <c:pt idx="368">
                  <c:v>19336</c:v>
                </c:pt>
                <c:pt idx="369">
                  <c:v>19367</c:v>
                </c:pt>
                <c:pt idx="370">
                  <c:v>19378</c:v>
                </c:pt>
                <c:pt idx="371">
                  <c:v>19904</c:v>
                </c:pt>
                <c:pt idx="372">
                  <c:v>19935</c:v>
                </c:pt>
                <c:pt idx="373">
                  <c:v>20503</c:v>
                </c:pt>
                <c:pt idx="374">
                  <c:v>21040</c:v>
                </c:pt>
                <c:pt idx="375">
                  <c:v>21063</c:v>
                </c:pt>
                <c:pt idx="376">
                  <c:v>21493</c:v>
                </c:pt>
                <c:pt idx="377">
                  <c:v>21595</c:v>
                </c:pt>
                <c:pt idx="378">
                  <c:v>21610.5</c:v>
                </c:pt>
                <c:pt idx="379">
                  <c:v>22208</c:v>
                </c:pt>
                <c:pt idx="380">
                  <c:v>22725</c:v>
                </c:pt>
                <c:pt idx="381">
                  <c:v>23259</c:v>
                </c:pt>
              </c:numCache>
            </c:numRef>
          </c:xVal>
          <c:yVal>
            <c:numRef>
              <c:f>Active!$O$21:$O$2660</c:f>
              <c:numCache>
                <c:formatCode>General</c:formatCode>
                <c:ptCount val="2640"/>
                <c:pt idx="0">
                  <c:v>2.8637353128308719E-2</c:v>
                </c:pt>
                <c:pt idx="1">
                  <c:v>2.8222948609379191E-2</c:v>
                </c:pt>
                <c:pt idx="2">
                  <c:v>2.8218756190121538E-2</c:v>
                </c:pt>
                <c:pt idx="3">
                  <c:v>2.8217788708754386E-2</c:v>
                </c:pt>
                <c:pt idx="4">
                  <c:v>2.8216821227387234E-2</c:v>
                </c:pt>
                <c:pt idx="5">
                  <c:v>2.8215853746020085E-2</c:v>
                </c:pt>
                <c:pt idx="6">
                  <c:v>2.7478310450462236E-2</c:v>
                </c:pt>
                <c:pt idx="7">
                  <c:v>2.7107765086843538E-2</c:v>
                </c:pt>
                <c:pt idx="8">
                  <c:v>2.7099702742117281E-2</c:v>
                </c:pt>
                <c:pt idx="9">
                  <c:v>2.7098735260750132E-2</c:v>
                </c:pt>
                <c:pt idx="10">
                  <c:v>2.709776777938298E-2</c:v>
                </c:pt>
                <c:pt idx="11">
                  <c:v>2.7092607878758179E-2</c:v>
                </c:pt>
                <c:pt idx="12">
                  <c:v>2.6797526061777228E-2</c:v>
                </c:pt>
                <c:pt idx="13">
                  <c:v>2.6797203567988179E-2</c:v>
                </c:pt>
                <c:pt idx="14">
                  <c:v>2.6771404064864161E-2</c:v>
                </c:pt>
                <c:pt idx="15">
                  <c:v>2.6768501620762709E-2</c:v>
                </c:pt>
                <c:pt idx="16">
                  <c:v>2.6763341720137904E-2</c:v>
                </c:pt>
                <c:pt idx="17">
                  <c:v>2.6056112840750777E-2</c:v>
                </c:pt>
                <c:pt idx="18">
                  <c:v>2.5664605380843815E-2</c:v>
                </c:pt>
                <c:pt idx="19">
                  <c:v>2.5322116976872484E-2</c:v>
                </c:pt>
                <c:pt idx="20">
                  <c:v>2.5319214532771032E-2</c:v>
                </c:pt>
                <c:pt idx="21">
                  <c:v>2.5290190091756513E-2</c:v>
                </c:pt>
                <c:pt idx="22">
                  <c:v>2.4924159641184513E-2</c:v>
                </c:pt>
                <c:pt idx="23">
                  <c:v>2.4922869666028313E-2</c:v>
                </c:pt>
                <c:pt idx="24">
                  <c:v>2.4911904877200606E-2</c:v>
                </c:pt>
                <c:pt idx="25">
                  <c:v>2.4911904877200606E-2</c:v>
                </c:pt>
                <c:pt idx="26">
                  <c:v>2.4909969914466305E-2</c:v>
                </c:pt>
                <c:pt idx="27">
                  <c:v>2.4895780187748094E-2</c:v>
                </c:pt>
                <c:pt idx="28">
                  <c:v>2.4710023765255169E-2</c:v>
                </c:pt>
                <c:pt idx="29">
                  <c:v>2.4682934286974951E-2</c:v>
                </c:pt>
                <c:pt idx="30">
                  <c:v>2.4611985653383905E-2</c:v>
                </c:pt>
                <c:pt idx="31">
                  <c:v>2.4602955827290499E-2</c:v>
                </c:pt>
                <c:pt idx="32">
                  <c:v>2.4595860963931394E-2</c:v>
                </c:pt>
                <c:pt idx="33">
                  <c:v>2.4595860963931394E-2</c:v>
                </c:pt>
                <c:pt idx="34">
                  <c:v>2.4550711833464363E-2</c:v>
                </c:pt>
                <c:pt idx="35">
                  <c:v>2.4536522106746152E-2</c:v>
                </c:pt>
                <c:pt idx="36">
                  <c:v>2.4523622355184144E-2</c:v>
                </c:pt>
                <c:pt idx="37">
                  <c:v>2.3875732332982257E-2</c:v>
                </c:pt>
                <c:pt idx="38">
                  <c:v>2.3872829888880807E-2</c:v>
                </c:pt>
                <c:pt idx="39">
                  <c:v>2.3870572432357455E-2</c:v>
                </c:pt>
                <c:pt idx="40">
                  <c:v>2.3869604950990303E-2</c:v>
                </c:pt>
                <c:pt idx="41">
                  <c:v>2.3867669988256002E-2</c:v>
                </c:pt>
                <c:pt idx="42">
                  <c:v>2.386670250688885E-2</c:v>
                </c:pt>
                <c:pt idx="43">
                  <c:v>2.3865735025521702E-2</c:v>
                </c:pt>
                <c:pt idx="44">
                  <c:v>2.3858640162162596E-2</c:v>
                </c:pt>
                <c:pt idx="45">
                  <c:v>2.3851867792592542E-2</c:v>
                </c:pt>
                <c:pt idx="46">
                  <c:v>2.3845740410600589E-2</c:v>
                </c:pt>
                <c:pt idx="47">
                  <c:v>2.3841547991342936E-2</c:v>
                </c:pt>
                <c:pt idx="48">
                  <c:v>2.3836710584507183E-2</c:v>
                </c:pt>
                <c:pt idx="49">
                  <c:v>2.3830583202515226E-2</c:v>
                </c:pt>
                <c:pt idx="50">
                  <c:v>2.1933352241532797E-2</c:v>
                </c:pt>
                <c:pt idx="51">
                  <c:v>1.980295827106706E-2</c:v>
                </c:pt>
                <c:pt idx="52">
                  <c:v>1.9101856773671891E-2</c:v>
                </c:pt>
                <c:pt idx="53">
                  <c:v>1.9067672432032563E-2</c:v>
                </c:pt>
                <c:pt idx="54">
                  <c:v>1.8731633903842238E-2</c:v>
                </c:pt>
                <c:pt idx="55">
                  <c:v>1.8728408965951737E-2</c:v>
                </c:pt>
                <c:pt idx="56">
                  <c:v>1.8699384524937218E-2</c:v>
                </c:pt>
                <c:pt idx="57">
                  <c:v>1.8409140114792021E-2</c:v>
                </c:pt>
                <c:pt idx="58">
                  <c:v>1.7986673251136238E-2</c:v>
                </c:pt>
                <c:pt idx="59">
                  <c:v>1.7985705769769086E-2</c:v>
                </c:pt>
                <c:pt idx="60">
                  <c:v>1.7964743673480821E-2</c:v>
                </c:pt>
                <c:pt idx="61">
                  <c:v>1.7621610281931391E-2</c:v>
                </c:pt>
                <c:pt idx="62">
                  <c:v>1.7620642800564239E-2</c:v>
                </c:pt>
                <c:pt idx="63">
                  <c:v>1.7333300834520497E-2</c:v>
                </c:pt>
                <c:pt idx="64">
                  <c:v>1.61491036411281E-2</c:v>
                </c:pt>
                <c:pt idx="65">
                  <c:v>1.4324433782681967E-2</c:v>
                </c:pt>
                <c:pt idx="66">
                  <c:v>1.3580763105132166E-2</c:v>
                </c:pt>
                <c:pt idx="67">
                  <c:v>1.357173327903876E-2</c:v>
                </c:pt>
                <c:pt idx="68">
                  <c:v>1.3549803701383345E-2</c:v>
                </c:pt>
                <c:pt idx="69">
                  <c:v>1.3524649185837428E-2</c:v>
                </c:pt>
                <c:pt idx="70">
                  <c:v>1.3223117493075474E-2</c:v>
                </c:pt>
                <c:pt idx="71">
                  <c:v>1.3222150011708324E-2</c:v>
                </c:pt>
                <c:pt idx="72">
                  <c:v>1.3220215048974023E-2</c:v>
                </c:pt>
                <c:pt idx="73">
                  <c:v>1.3218280086239721E-2</c:v>
                </c:pt>
                <c:pt idx="74">
                  <c:v>1.287514669469029E-2</c:v>
                </c:pt>
                <c:pt idx="75">
                  <c:v>1.2846122253675769E-2</c:v>
                </c:pt>
                <c:pt idx="76">
                  <c:v>1.2843219809574319E-2</c:v>
                </c:pt>
                <c:pt idx="77">
                  <c:v>1.2820967738129853E-2</c:v>
                </c:pt>
                <c:pt idx="78">
                  <c:v>1.2513953650954045E-2</c:v>
                </c:pt>
                <c:pt idx="79">
                  <c:v>1.247589938384612E-2</c:v>
                </c:pt>
                <c:pt idx="80">
                  <c:v>1.2452679831034505E-2</c:v>
                </c:pt>
                <c:pt idx="81">
                  <c:v>1.2432685216113392E-2</c:v>
                </c:pt>
                <c:pt idx="82">
                  <c:v>1.2423655390019986E-2</c:v>
                </c:pt>
                <c:pt idx="83">
                  <c:v>1.1770282973404246E-2</c:v>
                </c:pt>
                <c:pt idx="84">
                  <c:v>1.0706375963327578E-2</c:v>
                </c:pt>
                <c:pt idx="85">
                  <c:v>1.0588988224113298E-2</c:v>
                </c:pt>
                <c:pt idx="86">
                  <c:v>1.0263591990961628E-2</c:v>
                </c:pt>
                <c:pt idx="87">
                  <c:v>1.0258432090336826E-2</c:v>
                </c:pt>
                <c:pt idx="88">
                  <c:v>9.8920791459757781E-3</c:v>
                </c:pt>
                <c:pt idx="89">
                  <c:v>9.8920791459757781E-3</c:v>
                </c:pt>
                <c:pt idx="90">
                  <c:v>9.5760352327065659E-3</c:v>
                </c:pt>
                <c:pt idx="91">
                  <c:v>8.8162398657042531E-3</c:v>
                </c:pt>
                <c:pt idx="92">
                  <c:v>8.4402121076716987E-3</c:v>
                </c:pt>
                <c:pt idx="93">
                  <c:v>8.4402121076716987E-3</c:v>
                </c:pt>
                <c:pt idx="94">
                  <c:v>8.1261031571367871E-3</c:v>
                </c:pt>
                <c:pt idx="95">
                  <c:v>8.0738591633106524E-3</c:v>
                </c:pt>
                <c:pt idx="96">
                  <c:v>8.0719242005763501E-3</c:v>
                </c:pt>
                <c:pt idx="97">
                  <c:v>8.0719242005763501E-3</c:v>
                </c:pt>
                <c:pt idx="98">
                  <c:v>8.0699892378420495E-3</c:v>
                </c:pt>
                <c:pt idx="99">
                  <c:v>7.7146010823087099E-3</c:v>
                </c:pt>
                <c:pt idx="100">
                  <c:v>7.7136336009415597E-3</c:v>
                </c:pt>
                <c:pt idx="101">
                  <c:v>7.4046845510314513E-3</c:v>
                </c:pt>
                <c:pt idx="102">
                  <c:v>7.4046845510314513E-3</c:v>
                </c:pt>
                <c:pt idx="103">
                  <c:v>7.0309142495222493E-3</c:v>
                </c:pt>
                <c:pt idx="104">
                  <c:v>6.9786702556961138E-3</c:v>
                </c:pt>
                <c:pt idx="105">
                  <c:v>6.9696404296027076E-3</c:v>
                </c:pt>
                <c:pt idx="106">
                  <c:v>6.9638355413998033E-3</c:v>
                </c:pt>
                <c:pt idx="107">
                  <c:v>6.9625455662436029E-3</c:v>
                </c:pt>
                <c:pt idx="108">
                  <c:v>6.9373910506976859E-3</c:v>
                </c:pt>
                <c:pt idx="109">
                  <c:v>6.6207021498503726E-3</c:v>
                </c:pt>
                <c:pt idx="110">
                  <c:v>6.6123173113350666E-3</c:v>
                </c:pt>
                <c:pt idx="111">
                  <c:v>6.2859535968162461E-3</c:v>
                </c:pt>
                <c:pt idx="112">
                  <c:v>6.2859535968162461E-3</c:v>
                </c:pt>
                <c:pt idx="113">
                  <c:v>6.2859535968162461E-3</c:v>
                </c:pt>
                <c:pt idx="114">
                  <c:v>6.2820836713476441E-3</c:v>
                </c:pt>
                <c:pt idx="115">
                  <c:v>6.2820836713476441E-3</c:v>
                </c:pt>
                <c:pt idx="116">
                  <c:v>6.2820836713476441E-3</c:v>
                </c:pt>
                <c:pt idx="117">
                  <c:v>6.2811161899804929E-3</c:v>
                </c:pt>
                <c:pt idx="118">
                  <c:v>6.2811161899804929E-3</c:v>
                </c:pt>
                <c:pt idx="119">
                  <c:v>6.2811161899804929E-3</c:v>
                </c:pt>
                <c:pt idx="120">
                  <c:v>6.2659589818951332E-3</c:v>
                </c:pt>
                <c:pt idx="121">
                  <c:v>6.2659589818951332E-3</c:v>
                </c:pt>
                <c:pt idx="122">
                  <c:v>6.2659589818951332E-3</c:v>
                </c:pt>
                <c:pt idx="123">
                  <c:v>6.265313994317033E-3</c:v>
                </c:pt>
                <c:pt idx="124">
                  <c:v>6.2491893048645213E-3</c:v>
                </c:pt>
                <c:pt idx="125">
                  <c:v>6.2382245160368145E-3</c:v>
                </c:pt>
                <c:pt idx="126">
                  <c:v>6.2298396775215086E-3</c:v>
                </c:pt>
                <c:pt idx="127">
                  <c:v>6.2298396775215086E-3</c:v>
                </c:pt>
                <c:pt idx="128">
                  <c:v>6.2298396775215086E-3</c:v>
                </c:pt>
                <c:pt idx="129">
                  <c:v>6.2259697520529057E-3</c:v>
                </c:pt>
                <c:pt idx="130">
                  <c:v>6.2008152365069895E-3</c:v>
                </c:pt>
                <c:pt idx="131">
                  <c:v>5.8789664350348721E-3</c:v>
                </c:pt>
                <c:pt idx="132">
                  <c:v>5.8779989536677218E-3</c:v>
                </c:pt>
                <c:pt idx="133">
                  <c:v>5.8699366089414659E-3</c:v>
                </c:pt>
                <c:pt idx="134">
                  <c:v>5.8699366089414659E-3</c:v>
                </c:pt>
                <c:pt idx="135">
                  <c:v>5.5455078571569477E-3</c:v>
                </c:pt>
                <c:pt idx="136">
                  <c:v>5.5426054130554951E-3</c:v>
                </c:pt>
                <c:pt idx="137">
                  <c:v>5.5093885527833231E-3</c:v>
                </c:pt>
                <c:pt idx="138">
                  <c:v>5.4855240123936073E-3</c:v>
                </c:pt>
                <c:pt idx="139">
                  <c:v>5.1552903724061839E-3</c:v>
                </c:pt>
                <c:pt idx="140">
                  <c:v>5.1340057823288697E-3</c:v>
                </c:pt>
                <c:pt idx="141">
                  <c:v>5.1011114158457478E-3</c:v>
                </c:pt>
                <c:pt idx="142">
                  <c:v>4.7779726392174291E-3</c:v>
                </c:pt>
                <c:pt idx="143">
                  <c:v>4.7770051578502788E-3</c:v>
                </c:pt>
                <c:pt idx="144">
                  <c:v>4.7508831609372115E-3</c:v>
                </c:pt>
                <c:pt idx="145">
                  <c:v>4.7508831609372115E-3</c:v>
                </c:pt>
                <c:pt idx="146">
                  <c:v>4.4016223873958264E-3</c:v>
                </c:pt>
                <c:pt idx="147">
                  <c:v>4.0742911915098556E-3</c:v>
                </c:pt>
                <c:pt idx="148">
                  <c:v>4.0742911915098556E-3</c:v>
                </c:pt>
                <c:pt idx="149">
                  <c:v>3.7121306664064614E-3</c:v>
                </c:pt>
                <c:pt idx="150">
                  <c:v>3.7031008403130552E-3</c:v>
                </c:pt>
                <c:pt idx="151">
                  <c:v>3.6608541539474761E-3</c:v>
                </c:pt>
                <c:pt idx="152">
                  <c:v>3.6608541539474761E-3</c:v>
                </c:pt>
                <c:pt idx="153">
                  <c:v>3.3548075481388204E-3</c:v>
                </c:pt>
                <c:pt idx="154">
                  <c:v>3.3538400667716692E-3</c:v>
                </c:pt>
                <c:pt idx="155">
                  <c:v>3.319655725132346E-3</c:v>
                </c:pt>
                <c:pt idx="156">
                  <c:v>3.2654767685719099E-3</c:v>
                </c:pt>
                <c:pt idx="157">
                  <c:v>2.9662025323333079E-3</c:v>
                </c:pt>
                <c:pt idx="158">
                  <c:v>2.5569579140285823E-3</c:v>
                </c:pt>
                <c:pt idx="159">
                  <c:v>2.5366408053184184E-3</c:v>
                </c:pt>
                <c:pt idx="160">
                  <c:v>2.5366408053184184E-3</c:v>
                </c:pt>
                <c:pt idx="161">
                  <c:v>2.5308359171155141E-3</c:v>
                </c:pt>
                <c:pt idx="162">
                  <c:v>2.1660954416997183E-3</c:v>
                </c:pt>
                <c:pt idx="163">
                  <c:v>1.8439241464385516E-3</c:v>
                </c:pt>
                <c:pt idx="164">
                  <c:v>1.824252025306488E-3</c:v>
                </c:pt>
                <c:pt idx="165">
                  <c:v>1.824252025306488E-3</c:v>
                </c:pt>
                <c:pt idx="166">
                  <c:v>1.8178021495254834E-3</c:v>
                </c:pt>
                <c:pt idx="167">
                  <c:v>1.5507772921919032E-3</c:v>
                </c:pt>
                <c:pt idx="168">
                  <c:v>1.516915444341631E-3</c:v>
                </c:pt>
                <c:pt idx="169">
                  <c:v>1.4830535964913578E-3</c:v>
                </c:pt>
                <c:pt idx="170">
                  <c:v>1.13056788505947E-3</c:v>
                </c:pt>
                <c:pt idx="171">
                  <c:v>1.072519003030431E-3</c:v>
                </c:pt>
                <c:pt idx="172">
                  <c:v>7.7743718604948199E-4</c:v>
                </c:pt>
                <c:pt idx="173">
                  <c:v>7.0616605866938385E-4</c:v>
                </c:pt>
                <c:pt idx="174">
                  <c:v>7.042310959350824E-4</c:v>
                </c:pt>
                <c:pt idx="175">
                  <c:v>3.9915197149357692E-4</c:v>
                </c:pt>
                <c:pt idx="176">
                  <c:v>3.727074807914595E-4</c:v>
                </c:pt>
                <c:pt idx="177">
                  <c:v>3.3723316399593504E-4</c:v>
                </c:pt>
                <c:pt idx="178">
                  <c:v>8.3108058224363839E-5</c:v>
                </c:pt>
                <c:pt idx="179">
                  <c:v>7.6445115866127095E-6</c:v>
                </c:pt>
                <c:pt idx="180">
                  <c:v>-1.2328796676777491E-4</c:v>
                </c:pt>
                <c:pt idx="181">
                  <c:v>-1.6682462828955524E-4</c:v>
                </c:pt>
                <c:pt idx="182">
                  <c:v>-2.5809037059076542E-4</c:v>
                </c:pt>
                <c:pt idx="183">
                  <c:v>-2.890497743395868E-4</c:v>
                </c:pt>
                <c:pt idx="184">
                  <c:v>-2.9259720601913959E-4</c:v>
                </c:pt>
                <c:pt idx="185">
                  <c:v>-2.9259720601913959E-4</c:v>
                </c:pt>
                <c:pt idx="186">
                  <c:v>-2.9356468738628988E-4</c:v>
                </c:pt>
                <c:pt idx="187">
                  <c:v>-2.9356468738628988E-4</c:v>
                </c:pt>
                <c:pt idx="188">
                  <c:v>-3.1420428988550471E-4</c:v>
                </c:pt>
                <c:pt idx="189">
                  <c:v>-3.148492774636049E-4</c:v>
                </c:pt>
                <c:pt idx="190">
                  <c:v>-3.3258643586136713E-4</c:v>
                </c:pt>
                <c:pt idx="191">
                  <c:v>-3.3355391722851742E-4</c:v>
                </c:pt>
                <c:pt idx="192">
                  <c:v>-3.4193875574382339E-4</c:v>
                </c:pt>
                <c:pt idx="193">
                  <c:v>-3.4387371847812397E-4</c:v>
                </c:pt>
                <c:pt idx="194">
                  <c:v>-3.4484119984527425E-4</c:v>
                </c:pt>
                <c:pt idx="195">
                  <c:v>-3.4580868121242454E-4</c:v>
                </c:pt>
                <c:pt idx="196">
                  <c:v>-3.4580868121242454E-4</c:v>
                </c:pt>
                <c:pt idx="197">
                  <c:v>-3.6193337066493629E-4</c:v>
                </c:pt>
                <c:pt idx="198">
                  <c:v>-3.7096319675834245E-4</c:v>
                </c:pt>
                <c:pt idx="199">
                  <c:v>-3.7999302285174862E-4</c:v>
                </c:pt>
                <c:pt idx="200">
                  <c:v>-3.838629483203515E-4</c:v>
                </c:pt>
                <c:pt idx="201">
                  <c:v>-3.8902284894515478E-4</c:v>
                </c:pt>
                <c:pt idx="202">
                  <c:v>-6.9861688643336334E-4</c:v>
                </c:pt>
                <c:pt idx="203">
                  <c:v>-7.1022666283917027E-4</c:v>
                </c:pt>
                <c:pt idx="204">
                  <c:v>-1.0259480823193341E-3</c:v>
                </c:pt>
                <c:pt idx="205">
                  <c:v>-1.074644644465916E-3</c:v>
                </c:pt>
                <c:pt idx="206">
                  <c:v>-1.3655340421892138E-3</c:v>
                </c:pt>
                <c:pt idx="207">
                  <c:v>-1.4416425764050642E-3</c:v>
                </c:pt>
                <c:pt idx="208">
                  <c:v>-1.4790518559348893E-3</c:v>
                </c:pt>
                <c:pt idx="209">
                  <c:v>-1.4796968435129895E-3</c:v>
                </c:pt>
                <c:pt idx="210">
                  <c:v>-1.5067863217932079E-3</c:v>
                </c:pt>
                <c:pt idx="211">
                  <c:v>-1.5067863217932079E-3</c:v>
                </c:pt>
                <c:pt idx="212">
                  <c:v>-1.7380143685422136E-3</c:v>
                </c:pt>
                <c:pt idx="213">
                  <c:v>-1.739949331276516E-3</c:v>
                </c:pt>
                <c:pt idx="214">
                  <c:v>-1.7480116760027701E-3</c:v>
                </c:pt>
                <c:pt idx="215">
                  <c:v>-1.7499466387370724E-3</c:v>
                </c:pt>
                <c:pt idx="216">
                  <c:v>-1.7622014027209813E-3</c:v>
                </c:pt>
                <c:pt idx="217">
                  <c:v>-1.7979982133055541E-3</c:v>
                </c:pt>
                <c:pt idx="218">
                  <c:v>-1.7989656946727061E-3</c:v>
                </c:pt>
                <c:pt idx="219">
                  <c:v>-1.7999331760398564E-3</c:v>
                </c:pt>
                <c:pt idx="220">
                  <c:v>-1.8021906325632071E-3</c:v>
                </c:pt>
                <c:pt idx="221">
                  <c:v>-1.8070280393989602E-3</c:v>
                </c:pt>
                <c:pt idx="222">
                  <c:v>-1.8089630021332626E-3</c:v>
                </c:pt>
                <c:pt idx="223">
                  <c:v>-1.8108979648675631E-3</c:v>
                </c:pt>
                <c:pt idx="224">
                  <c:v>-1.8199277909609693E-3</c:v>
                </c:pt>
                <c:pt idx="225">
                  <c:v>-1.8221852474843217E-3</c:v>
                </c:pt>
                <c:pt idx="226">
                  <c:v>-1.8260551729529229E-3</c:v>
                </c:pt>
                <c:pt idx="227">
                  <c:v>-1.8270226543200749E-3</c:v>
                </c:pt>
                <c:pt idx="228">
                  <c:v>-1.8279901356872252E-3</c:v>
                </c:pt>
                <c:pt idx="229">
                  <c:v>-1.8289576170543755E-3</c:v>
                </c:pt>
                <c:pt idx="230">
                  <c:v>-1.8370199617806313E-3</c:v>
                </c:pt>
                <c:pt idx="231">
                  <c:v>-1.8379874431477816E-3</c:v>
                </c:pt>
                <c:pt idx="232">
                  <c:v>-2.0963049681770058E-3</c:v>
                </c:pt>
                <c:pt idx="233">
                  <c:v>-2.0972724495441561E-3</c:v>
                </c:pt>
                <c:pt idx="234">
                  <c:v>-2.0982399309113064E-3</c:v>
                </c:pt>
                <c:pt idx="235">
                  <c:v>-2.0992074122784584E-3</c:v>
                </c:pt>
                <c:pt idx="236">
                  <c:v>-2.105334794270412E-3</c:v>
                </c:pt>
                <c:pt idx="237">
                  <c:v>-2.1092047197390149E-3</c:v>
                </c:pt>
                <c:pt idx="238">
                  <c:v>-2.1101722011061651E-3</c:v>
                </c:pt>
                <c:pt idx="239">
                  <c:v>-2.1253294091915249E-3</c:v>
                </c:pt>
                <c:pt idx="240">
                  <c:v>-2.1262968905586752E-3</c:v>
                </c:pt>
                <c:pt idx="241">
                  <c:v>-2.1562888129403462E-3</c:v>
                </c:pt>
                <c:pt idx="242">
                  <c:v>-2.1582237756746468E-3</c:v>
                </c:pt>
                <c:pt idx="243">
                  <c:v>-2.1653186390337524E-3</c:v>
                </c:pt>
                <c:pt idx="244">
                  <c:v>-2.167253601768053E-3</c:v>
                </c:pt>
                <c:pt idx="245">
                  <c:v>-2.168221083135205E-3</c:v>
                </c:pt>
                <c:pt idx="246">
                  <c:v>-2.1762834278614591E-3</c:v>
                </c:pt>
                <c:pt idx="247">
                  <c:v>-2.1772509092286112E-3</c:v>
                </c:pt>
                <c:pt idx="248">
                  <c:v>-2.1814433284862624E-3</c:v>
                </c:pt>
                <c:pt idx="249">
                  <c:v>-2.1824108098534144E-3</c:v>
                </c:pt>
                <c:pt idx="250">
                  <c:v>-2.1862807353220156E-3</c:v>
                </c:pt>
                <c:pt idx="251">
                  <c:v>-2.1872482166891676E-3</c:v>
                </c:pt>
                <c:pt idx="252">
                  <c:v>-2.1933755986811212E-3</c:v>
                </c:pt>
                <c:pt idx="253">
                  <c:v>-2.1972455241497241E-3</c:v>
                </c:pt>
                <c:pt idx="254">
                  <c:v>-2.1982130055168744E-3</c:v>
                </c:pt>
                <c:pt idx="255">
                  <c:v>-2.2033729061416776E-3</c:v>
                </c:pt>
                <c:pt idx="256">
                  <c:v>-2.2043403875088279E-3</c:v>
                </c:pt>
                <c:pt idx="257">
                  <c:v>-2.2053078688759799E-3</c:v>
                </c:pt>
                <c:pt idx="258">
                  <c:v>-2.2114352508679335E-3</c:v>
                </c:pt>
                <c:pt idx="259">
                  <c:v>-2.4626579125380521E-3</c:v>
                </c:pt>
                <c:pt idx="260">
                  <c:v>-2.4636253939052041E-3</c:v>
                </c:pt>
                <c:pt idx="261">
                  <c:v>-2.4645928752723544E-3</c:v>
                </c:pt>
                <c:pt idx="262">
                  <c:v>-2.466527838006655E-3</c:v>
                </c:pt>
                <c:pt idx="263">
                  <c:v>-2.4674953193738053E-3</c:v>
                </c:pt>
                <c:pt idx="264">
                  <c:v>-2.4684628007409573E-3</c:v>
                </c:pt>
                <c:pt idx="265">
                  <c:v>-2.4684628007409573E-3</c:v>
                </c:pt>
                <c:pt idx="266">
                  <c:v>-2.4716877386314583E-3</c:v>
                </c:pt>
                <c:pt idx="267">
                  <c:v>-2.4907148721854209E-3</c:v>
                </c:pt>
                <c:pt idx="268">
                  <c:v>-2.4974872417554764E-3</c:v>
                </c:pt>
                <c:pt idx="269">
                  <c:v>-2.4978097355445265E-3</c:v>
                </c:pt>
                <c:pt idx="270">
                  <c:v>-2.499744698278827E-3</c:v>
                </c:pt>
                <c:pt idx="271">
                  <c:v>-2.5055495864817322E-3</c:v>
                </c:pt>
                <c:pt idx="272">
                  <c:v>-2.5097420057393852E-3</c:v>
                </c:pt>
                <c:pt idx="273">
                  <c:v>-2.5107094871065355E-3</c:v>
                </c:pt>
                <c:pt idx="274">
                  <c:v>-2.5116769684736858E-3</c:v>
                </c:pt>
                <c:pt idx="275">
                  <c:v>-2.5126444498408361E-3</c:v>
                </c:pt>
                <c:pt idx="276">
                  <c:v>-2.5136119312079864E-3</c:v>
                </c:pt>
                <c:pt idx="277">
                  <c:v>-2.5326390647619507E-3</c:v>
                </c:pt>
                <c:pt idx="278">
                  <c:v>-2.5345740274962513E-3</c:v>
                </c:pt>
                <c:pt idx="279">
                  <c:v>-2.5387664467539043E-3</c:v>
                </c:pt>
                <c:pt idx="280">
                  <c:v>-2.5397339281210546E-3</c:v>
                </c:pt>
                <c:pt idx="281">
                  <c:v>-2.5626309871436201E-3</c:v>
                </c:pt>
                <c:pt idx="282">
                  <c:v>-2.5645659498779207E-3</c:v>
                </c:pt>
                <c:pt idx="283">
                  <c:v>-2.8712575432646784E-3</c:v>
                </c:pt>
                <c:pt idx="284">
                  <c:v>-2.8938321084981938E-3</c:v>
                </c:pt>
                <c:pt idx="285">
                  <c:v>-2.9312413880280188E-3</c:v>
                </c:pt>
                <c:pt idx="286">
                  <c:v>-3.003157502986218E-3</c:v>
                </c:pt>
                <c:pt idx="287">
                  <c:v>-3.0041249843533683E-3</c:v>
                </c:pt>
                <c:pt idx="288">
                  <c:v>-3.0050924657205186E-3</c:v>
                </c:pt>
                <c:pt idx="289">
                  <c:v>-3.0060599470876689E-3</c:v>
                </c:pt>
                <c:pt idx="290">
                  <c:v>-3.1931063447367958E-3</c:v>
                </c:pt>
                <c:pt idx="291">
                  <c:v>-3.1940738261039461E-3</c:v>
                </c:pt>
                <c:pt idx="292">
                  <c:v>-3.1963312826272967E-3</c:v>
                </c:pt>
                <c:pt idx="293">
                  <c:v>-3.1969762702053987E-3</c:v>
                </c:pt>
                <c:pt idx="294">
                  <c:v>-3.1972987639944488E-3</c:v>
                </c:pt>
                <c:pt idx="295">
                  <c:v>-3.1992337267287493E-3</c:v>
                </c:pt>
                <c:pt idx="296">
                  <c:v>-3.2002012080958996E-3</c:v>
                </c:pt>
                <c:pt idx="297">
                  <c:v>-3.2092310341893058E-3</c:v>
                </c:pt>
                <c:pt idx="298">
                  <c:v>-3.2111659969236081E-3</c:v>
                </c:pt>
                <c:pt idx="299">
                  <c:v>-3.2121334782907584E-3</c:v>
                </c:pt>
                <c:pt idx="300">
                  <c:v>-3.218260860282712E-3</c:v>
                </c:pt>
                <c:pt idx="301">
                  <c:v>-3.2201958230170143E-3</c:v>
                </c:pt>
                <c:pt idx="302">
                  <c:v>-3.2211633043841646E-3</c:v>
                </c:pt>
                <c:pt idx="303">
                  <c:v>-3.2221307857513148E-3</c:v>
                </c:pt>
                <c:pt idx="304">
                  <c:v>-3.2230982671184651E-3</c:v>
                </c:pt>
                <c:pt idx="305">
                  <c:v>-3.2240657484856154E-3</c:v>
                </c:pt>
                <c:pt idx="306">
                  <c:v>-3.2243882422746672E-3</c:v>
                </c:pt>
                <c:pt idx="307">
                  <c:v>-3.2263232050089678E-3</c:v>
                </c:pt>
                <c:pt idx="308">
                  <c:v>-3.2282581677432684E-3</c:v>
                </c:pt>
                <c:pt idx="309">
                  <c:v>-3.2292256491104204E-3</c:v>
                </c:pt>
                <c:pt idx="310">
                  <c:v>-3.2301931304775707E-3</c:v>
                </c:pt>
                <c:pt idx="311">
                  <c:v>-3.2330955745790216E-3</c:v>
                </c:pt>
                <c:pt idx="312">
                  <c:v>-3.2334180683680734E-3</c:v>
                </c:pt>
                <c:pt idx="313">
                  <c:v>-3.2372879938366746E-3</c:v>
                </c:pt>
                <c:pt idx="314">
                  <c:v>-3.2382554752038266E-3</c:v>
                </c:pt>
                <c:pt idx="315">
                  <c:v>-3.2401904379381272E-3</c:v>
                </c:pt>
                <c:pt idx="316">
                  <c:v>-3.2411579193052775E-3</c:v>
                </c:pt>
                <c:pt idx="317">
                  <c:v>-3.2463178199300807E-3</c:v>
                </c:pt>
                <c:pt idx="318">
                  <c:v>-3.2472853012972328E-3</c:v>
                </c:pt>
                <c:pt idx="319">
                  <c:v>-3.248252782664383E-3</c:v>
                </c:pt>
                <c:pt idx="320">
                  <c:v>-3.2492202640315333E-3</c:v>
                </c:pt>
                <c:pt idx="321">
                  <c:v>-3.2501877453986836E-3</c:v>
                </c:pt>
                <c:pt idx="322">
                  <c:v>-3.2540576708672865E-3</c:v>
                </c:pt>
                <c:pt idx="323">
                  <c:v>-3.2550251522344368E-3</c:v>
                </c:pt>
                <c:pt idx="324">
                  <c:v>-3.2553476460234869E-3</c:v>
                </c:pt>
                <c:pt idx="325">
                  <c:v>-3.2553476460234869E-3</c:v>
                </c:pt>
                <c:pt idx="326">
                  <c:v>-3.2563151273906372E-3</c:v>
                </c:pt>
                <c:pt idx="327">
                  <c:v>-3.2572826087577892E-3</c:v>
                </c:pt>
                <c:pt idx="328">
                  <c:v>-3.2592175714920898E-3</c:v>
                </c:pt>
                <c:pt idx="329">
                  <c:v>-3.264054978327843E-3</c:v>
                </c:pt>
                <c:pt idx="330">
                  <c:v>-3.2643774721168931E-3</c:v>
                </c:pt>
                <c:pt idx="331">
                  <c:v>-3.2653449534840433E-3</c:v>
                </c:pt>
                <c:pt idx="332">
                  <c:v>-3.2663124348511954E-3</c:v>
                </c:pt>
                <c:pt idx="333">
                  <c:v>-3.2682473975854959E-3</c:v>
                </c:pt>
                <c:pt idx="334">
                  <c:v>-3.2792121864132027E-3</c:v>
                </c:pt>
                <c:pt idx="335">
                  <c:v>-3.2801796677803547E-3</c:v>
                </c:pt>
                <c:pt idx="336">
                  <c:v>-3.2821146305146553E-3</c:v>
                </c:pt>
                <c:pt idx="337">
                  <c:v>-3.2834046056708557E-3</c:v>
                </c:pt>
                <c:pt idx="338">
                  <c:v>-3.2872745311394586E-3</c:v>
                </c:pt>
                <c:pt idx="339">
                  <c:v>-3.2882420125066088E-3</c:v>
                </c:pt>
                <c:pt idx="340">
                  <c:v>-3.2892094938737609E-3</c:v>
                </c:pt>
                <c:pt idx="341">
                  <c:v>-3.2901769752409112E-3</c:v>
                </c:pt>
                <c:pt idx="342">
                  <c:v>-3.3011417640686179E-3</c:v>
                </c:pt>
                <c:pt idx="343">
                  <c:v>-3.3043667019591206E-3</c:v>
                </c:pt>
                <c:pt idx="344">
                  <c:v>-3.3053341833262709E-3</c:v>
                </c:pt>
                <c:pt idx="345">
                  <c:v>-3.3063016646934212E-3</c:v>
                </c:pt>
                <c:pt idx="346">
                  <c:v>-3.3082366274277235E-3</c:v>
                </c:pt>
                <c:pt idx="347">
                  <c:v>-3.3101715901620241E-3</c:v>
                </c:pt>
                <c:pt idx="348">
                  <c:v>-3.3124290466853765E-3</c:v>
                </c:pt>
                <c:pt idx="349">
                  <c:v>-3.3153314907868273E-3</c:v>
                </c:pt>
                <c:pt idx="350">
                  <c:v>-3.3162989721539776E-3</c:v>
                </c:pt>
                <c:pt idx="351">
                  <c:v>-3.3172664535211296E-3</c:v>
                </c:pt>
                <c:pt idx="352">
                  <c:v>-3.3182339348882799E-3</c:v>
                </c:pt>
                <c:pt idx="353">
                  <c:v>-3.3243613168802335E-3</c:v>
                </c:pt>
                <c:pt idx="354">
                  <c:v>-3.3372610684422425E-3</c:v>
                </c:pt>
                <c:pt idx="355">
                  <c:v>-3.3424209690670458E-3</c:v>
                </c:pt>
                <c:pt idx="356">
                  <c:v>-3.6320203916341415E-3</c:v>
                </c:pt>
                <c:pt idx="357">
                  <c:v>-3.6926492239755821E-3</c:v>
                </c:pt>
                <c:pt idx="358">
                  <c:v>-3.7197387022558006E-3</c:v>
                </c:pt>
                <c:pt idx="359">
                  <c:v>-3.916782407365484E-3</c:v>
                </c:pt>
                <c:pt idx="360">
                  <c:v>-3.9912784726360839E-3</c:v>
                </c:pt>
                <c:pt idx="361">
                  <c:v>-4.004178224198093E-3</c:v>
                </c:pt>
                <c:pt idx="362">
                  <c:v>-4.0480373795089217E-3</c:v>
                </c:pt>
                <c:pt idx="363">
                  <c:v>-4.3863333642225992E-3</c:v>
                </c:pt>
                <c:pt idx="364">
                  <c:v>-4.3885908207459516E-3</c:v>
                </c:pt>
                <c:pt idx="365">
                  <c:v>-4.3905257834802522E-3</c:v>
                </c:pt>
                <c:pt idx="366">
                  <c:v>-4.3963306716831574E-3</c:v>
                </c:pt>
                <c:pt idx="367">
                  <c:v>-4.6968948830779598E-3</c:v>
                </c:pt>
                <c:pt idx="368">
                  <c:v>-4.7568787278413002E-3</c:v>
                </c:pt>
                <c:pt idx="369">
                  <c:v>-4.7768733427624131E-3</c:v>
                </c:pt>
                <c:pt idx="370">
                  <c:v>-4.7839682061215187E-3</c:v>
                </c:pt>
                <c:pt idx="371">
                  <c:v>-5.1232316722023465E-3</c:v>
                </c:pt>
                <c:pt idx="372">
                  <c:v>-5.1432262871234612E-3</c:v>
                </c:pt>
                <c:pt idx="373">
                  <c:v>-5.5095792314845075E-3</c:v>
                </c:pt>
                <c:pt idx="374">
                  <c:v>-5.8559375609244409E-3</c:v>
                </c:pt>
                <c:pt idx="375">
                  <c:v>-5.8707722752207505E-3</c:v>
                </c:pt>
                <c:pt idx="376">
                  <c:v>-6.1481169338039373E-3</c:v>
                </c:pt>
                <c:pt idx="377">
                  <c:v>-6.2139056667701829E-3</c:v>
                </c:pt>
                <c:pt idx="378">
                  <c:v>-6.2239029742307394E-3</c:v>
                </c:pt>
                <c:pt idx="379">
                  <c:v>-6.6092830521457483E-3</c:v>
                </c:pt>
                <c:pt idx="380">
                  <c:v>-6.9427416300236744E-3</c:v>
                </c:pt>
                <c:pt idx="381">
                  <c:v>-7.2871649967293055E-3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BB-4F04-8693-98E5FDE1209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Active!$F$21:$F$2660</c:f>
              <c:numCache>
                <c:formatCode>General</c:formatCode>
                <c:ptCount val="2640"/>
                <c:pt idx="0">
                  <c:v>-32439</c:v>
                </c:pt>
                <c:pt idx="1">
                  <c:v>-31796.5</c:v>
                </c:pt>
                <c:pt idx="2">
                  <c:v>-31790</c:v>
                </c:pt>
                <c:pt idx="3">
                  <c:v>-31788.5</c:v>
                </c:pt>
                <c:pt idx="4">
                  <c:v>-31787</c:v>
                </c:pt>
                <c:pt idx="5">
                  <c:v>-31785.5</c:v>
                </c:pt>
                <c:pt idx="6">
                  <c:v>-30642</c:v>
                </c:pt>
                <c:pt idx="7">
                  <c:v>-30067.5</c:v>
                </c:pt>
                <c:pt idx="8">
                  <c:v>-30055</c:v>
                </c:pt>
                <c:pt idx="9">
                  <c:v>-30053.5</c:v>
                </c:pt>
                <c:pt idx="10">
                  <c:v>-30052</c:v>
                </c:pt>
                <c:pt idx="11">
                  <c:v>-30044</c:v>
                </c:pt>
                <c:pt idx="12">
                  <c:v>-29586.5</c:v>
                </c:pt>
                <c:pt idx="13">
                  <c:v>-29586</c:v>
                </c:pt>
                <c:pt idx="14">
                  <c:v>-29546</c:v>
                </c:pt>
                <c:pt idx="15">
                  <c:v>-29541.5</c:v>
                </c:pt>
                <c:pt idx="16">
                  <c:v>-29533.5</c:v>
                </c:pt>
                <c:pt idx="17">
                  <c:v>-28437</c:v>
                </c:pt>
                <c:pt idx="18">
                  <c:v>-27830</c:v>
                </c:pt>
                <c:pt idx="19">
                  <c:v>-27299</c:v>
                </c:pt>
                <c:pt idx="20">
                  <c:v>-27294.5</c:v>
                </c:pt>
                <c:pt idx="21">
                  <c:v>-27249.5</c:v>
                </c:pt>
                <c:pt idx="22">
                  <c:v>-26682</c:v>
                </c:pt>
                <c:pt idx="23">
                  <c:v>-26680</c:v>
                </c:pt>
                <c:pt idx="24">
                  <c:v>-26663</c:v>
                </c:pt>
                <c:pt idx="25">
                  <c:v>-26663</c:v>
                </c:pt>
                <c:pt idx="26">
                  <c:v>-26660</c:v>
                </c:pt>
                <c:pt idx="27">
                  <c:v>-26638</c:v>
                </c:pt>
                <c:pt idx="28">
                  <c:v>-26350</c:v>
                </c:pt>
                <c:pt idx="29">
                  <c:v>-26308</c:v>
                </c:pt>
                <c:pt idx="30">
                  <c:v>-26198</c:v>
                </c:pt>
                <c:pt idx="31">
                  <c:v>-26184</c:v>
                </c:pt>
                <c:pt idx="32">
                  <c:v>-26173</c:v>
                </c:pt>
                <c:pt idx="33">
                  <c:v>-26173</c:v>
                </c:pt>
                <c:pt idx="34">
                  <c:v>-26103</c:v>
                </c:pt>
                <c:pt idx="35">
                  <c:v>-26081</c:v>
                </c:pt>
                <c:pt idx="36">
                  <c:v>-26061</c:v>
                </c:pt>
                <c:pt idx="37">
                  <c:v>-25056.5</c:v>
                </c:pt>
                <c:pt idx="38">
                  <c:v>-25052</c:v>
                </c:pt>
                <c:pt idx="39">
                  <c:v>-25048.5</c:v>
                </c:pt>
                <c:pt idx="40">
                  <c:v>-25047</c:v>
                </c:pt>
                <c:pt idx="41">
                  <c:v>-25044</c:v>
                </c:pt>
                <c:pt idx="42">
                  <c:v>-25042.5</c:v>
                </c:pt>
                <c:pt idx="43">
                  <c:v>-25041</c:v>
                </c:pt>
                <c:pt idx="44">
                  <c:v>-25030</c:v>
                </c:pt>
                <c:pt idx="45">
                  <c:v>-25019.5</c:v>
                </c:pt>
                <c:pt idx="46">
                  <c:v>-25010</c:v>
                </c:pt>
                <c:pt idx="47">
                  <c:v>-25003.5</c:v>
                </c:pt>
                <c:pt idx="48">
                  <c:v>-24996</c:v>
                </c:pt>
                <c:pt idx="49">
                  <c:v>-24986.5</c:v>
                </c:pt>
                <c:pt idx="50">
                  <c:v>-22045</c:v>
                </c:pt>
                <c:pt idx="51">
                  <c:v>-18742</c:v>
                </c:pt>
                <c:pt idx="52">
                  <c:v>-17655</c:v>
                </c:pt>
                <c:pt idx="53">
                  <c:v>-17602</c:v>
                </c:pt>
                <c:pt idx="54">
                  <c:v>-17081</c:v>
                </c:pt>
                <c:pt idx="55">
                  <c:v>-17076</c:v>
                </c:pt>
                <c:pt idx="56">
                  <c:v>-17031</c:v>
                </c:pt>
                <c:pt idx="57">
                  <c:v>-16581</c:v>
                </c:pt>
                <c:pt idx="58">
                  <c:v>-15926</c:v>
                </c:pt>
                <c:pt idx="59">
                  <c:v>-15924.5</c:v>
                </c:pt>
                <c:pt idx="60">
                  <c:v>-15892</c:v>
                </c:pt>
                <c:pt idx="61">
                  <c:v>-15360</c:v>
                </c:pt>
                <c:pt idx="62">
                  <c:v>-15358.5</c:v>
                </c:pt>
                <c:pt idx="63">
                  <c:v>-14913</c:v>
                </c:pt>
                <c:pt idx="64">
                  <c:v>-13077</c:v>
                </c:pt>
                <c:pt idx="65">
                  <c:v>-10248</c:v>
                </c:pt>
                <c:pt idx="66">
                  <c:v>-9095</c:v>
                </c:pt>
                <c:pt idx="67">
                  <c:v>-9081</c:v>
                </c:pt>
                <c:pt idx="68">
                  <c:v>-9047</c:v>
                </c:pt>
                <c:pt idx="69">
                  <c:v>-9008</c:v>
                </c:pt>
                <c:pt idx="70">
                  <c:v>-8540.5</c:v>
                </c:pt>
                <c:pt idx="71">
                  <c:v>-8539</c:v>
                </c:pt>
                <c:pt idx="72">
                  <c:v>-8536</c:v>
                </c:pt>
                <c:pt idx="73">
                  <c:v>-8533</c:v>
                </c:pt>
                <c:pt idx="74">
                  <c:v>-8001</c:v>
                </c:pt>
                <c:pt idx="75">
                  <c:v>-7956</c:v>
                </c:pt>
                <c:pt idx="76">
                  <c:v>-7951.5</c:v>
                </c:pt>
                <c:pt idx="77">
                  <c:v>-7917</c:v>
                </c:pt>
                <c:pt idx="78">
                  <c:v>-7441</c:v>
                </c:pt>
                <c:pt idx="79">
                  <c:v>-7382</c:v>
                </c:pt>
                <c:pt idx="80">
                  <c:v>-7346</c:v>
                </c:pt>
                <c:pt idx="81">
                  <c:v>-7315</c:v>
                </c:pt>
                <c:pt idx="82">
                  <c:v>-7301</c:v>
                </c:pt>
                <c:pt idx="83">
                  <c:v>-6288</c:v>
                </c:pt>
                <c:pt idx="84">
                  <c:v>-4638.5</c:v>
                </c:pt>
                <c:pt idx="85">
                  <c:v>-4456.5</c:v>
                </c:pt>
                <c:pt idx="86">
                  <c:v>-3952</c:v>
                </c:pt>
                <c:pt idx="87">
                  <c:v>-3944</c:v>
                </c:pt>
                <c:pt idx="88">
                  <c:v>-3376</c:v>
                </c:pt>
                <c:pt idx="89">
                  <c:v>-3376</c:v>
                </c:pt>
                <c:pt idx="90">
                  <c:v>-2886</c:v>
                </c:pt>
                <c:pt idx="91">
                  <c:v>-1708</c:v>
                </c:pt>
                <c:pt idx="92">
                  <c:v>-1125</c:v>
                </c:pt>
                <c:pt idx="93">
                  <c:v>-1125</c:v>
                </c:pt>
                <c:pt idx="94">
                  <c:v>-638</c:v>
                </c:pt>
                <c:pt idx="95">
                  <c:v>-557</c:v>
                </c:pt>
                <c:pt idx="96">
                  <c:v>-554</c:v>
                </c:pt>
                <c:pt idx="97">
                  <c:v>-554</c:v>
                </c:pt>
                <c:pt idx="98">
                  <c:v>-551</c:v>
                </c:pt>
                <c:pt idx="99">
                  <c:v>0</c:v>
                </c:pt>
                <c:pt idx="100">
                  <c:v>1.5</c:v>
                </c:pt>
                <c:pt idx="101">
                  <c:v>480.5</c:v>
                </c:pt>
                <c:pt idx="102">
                  <c:v>480.5</c:v>
                </c:pt>
                <c:pt idx="103">
                  <c:v>1060</c:v>
                </c:pt>
                <c:pt idx="104">
                  <c:v>1141</c:v>
                </c:pt>
                <c:pt idx="105">
                  <c:v>1155</c:v>
                </c:pt>
                <c:pt idx="106">
                  <c:v>1164</c:v>
                </c:pt>
                <c:pt idx="107">
                  <c:v>1166</c:v>
                </c:pt>
                <c:pt idx="108">
                  <c:v>1205</c:v>
                </c:pt>
                <c:pt idx="109">
                  <c:v>1696</c:v>
                </c:pt>
                <c:pt idx="110">
                  <c:v>1709</c:v>
                </c:pt>
                <c:pt idx="111">
                  <c:v>2215</c:v>
                </c:pt>
                <c:pt idx="112">
                  <c:v>2215</c:v>
                </c:pt>
                <c:pt idx="113">
                  <c:v>2215</c:v>
                </c:pt>
                <c:pt idx="114">
                  <c:v>2221</c:v>
                </c:pt>
                <c:pt idx="115">
                  <c:v>2221</c:v>
                </c:pt>
                <c:pt idx="116">
                  <c:v>2221</c:v>
                </c:pt>
                <c:pt idx="117">
                  <c:v>2222.5</c:v>
                </c:pt>
                <c:pt idx="118">
                  <c:v>2222.5</c:v>
                </c:pt>
                <c:pt idx="119">
                  <c:v>2222.5</c:v>
                </c:pt>
                <c:pt idx="120">
                  <c:v>2246</c:v>
                </c:pt>
                <c:pt idx="121">
                  <c:v>2246</c:v>
                </c:pt>
                <c:pt idx="122">
                  <c:v>2246</c:v>
                </c:pt>
                <c:pt idx="123">
                  <c:v>2247</c:v>
                </c:pt>
                <c:pt idx="124">
                  <c:v>2272</c:v>
                </c:pt>
                <c:pt idx="125">
                  <c:v>2289</c:v>
                </c:pt>
                <c:pt idx="126">
                  <c:v>2302</c:v>
                </c:pt>
                <c:pt idx="127">
                  <c:v>2302</c:v>
                </c:pt>
                <c:pt idx="128">
                  <c:v>2302</c:v>
                </c:pt>
                <c:pt idx="129">
                  <c:v>2308</c:v>
                </c:pt>
                <c:pt idx="130">
                  <c:v>2347</c:v>
                </c:pt>
                <c:pt idx="131">
                  <c:v>2846</c:v>
                </c:pt>
                <c:pt idx="132">
                  <c:v>2847.5</c:v>
                </c:pt>
                <c:pt idx="133">
                  <c:v>2860</c:v>
                </c:pt>
                <c:pt idx="134">
                  <c:v>2860</c:v>
                </c:pt>
                <c:pt idx="135">
                  <c:v>3363</c:v>
                </c:pt>
                <c:pt idx="136">
                  <c:v>3367.5</c:v>
                </c:pt>
                <c:pt idx="137">
                  <c:v>3419</c:v>
                </c:pt>
                <c:pt idx="138">
                  <c:v>3456</c:v>
                </c:pt>
                <c:pt idx="139">
                  <c:v>3968</c:v>
                </c:pt>
                <c:pt idx="140">
                  <c:v>4001</c:v>
                </c:pt>
                <c:pt idx="141">
                  <c:v>4052</c:v>
                </c:pt>
                <c:pt idx="142">
                  <c:v>4553</c:v>
                </c:pt>
                <c:pt idx="143">
                  <c:v>4554.5</c:v>
                </c:pt>
                <c:pt idx="144">
                  <c:v>4595</c:v>
                </c:pt>
                <c:pt idx="145">
                  <c:v>4595</c:v>
                </c:pt>
                <c:pt idx="146">
                  <c:v>5136.5</c:v>
                </c:pt>
                <c:pt idx="147">
                  <c:v>5644</c:v>
                </c:pt>
                <c:pt idx="148">
                  <c:v>5644</c:v>
                </c:pt>
                <c:pt idx="149">
                  <c:v>6205.5</c:v>
                </c:pt>
                <c:pt idx="150">
                  <c:v>6219.5</c:v>
                </c:pt>
                <c:pt idx="151">
                  <c:v>6285</c:v>
                </c:pt>
                <c:pt idx="152">
                  <c:v>6285</c:v>
                </c:pt>
                <c:pt idx="153">
                  <c:v>6759.5</c:v>
                </c:pt>
                <c:pt idx="154">
                  <c:v>6761</c:v>
                </c:pt>
                <c:pt idx="155">
                  <c:v>6814</c:v>
                </c:pt>
                <c:pt idx="156">
                  <c:v>6898</c:v>
                </c:pt>
                <c:pt idx="157">
                  <c:v>7362</c:v>
                </c:pt>
                <c:pt idx="158">
                  <c:v>7996.5</c:v>
                </c:pt>
                <c:pt idx="159">
                  <c:v>8028</c:v>
                </c:pt>
                <c:pt idx="160">
                  <c:v>8028</c:v>
                </c:pt>
                <c:pt idx="161">
                  <c:v>8037</c:v>
                </c:pt>
                <c:pt idx="162">
                  <c:v>8602.5</c:v>
                </c:pt>
                <c:pt idx="163">
                  <c:v>9102</c:v>
                </c:pt>
                <c:pt idx="164">
                  <c:v>9132.5</c:v>
                </c:pt>
                <c:pt idx="165">
                  <c:v>9132.5</c:v>
                </c:pt>
                <c:pt idx="166">
                  <c:v>9142.5</c:v>
                </c:pt>
                <c:pt idx="167">
                  <c:v>9556.5</c:v>
                </c:pt>
                <c:pt idx="168">
                  <c:v>9609</c:v>
                </c:pt>
                <c:pt idx="169">
                  <c:v>9661.5</c:v>
                </c:pt>
                <c:pt idx="170">
                  <c:v>10208</c:v>
                </c:pt>
                <c:pt idx="171">
                  <c:v>10298</c:v>
                </c:pt>
                <c:pt idx="172">
                  <c:v>10755.5</c:v>
                </c:pt>
                <c:pt idx="173">
                  <c:v>10866</c:v>
                </c:pt>
                <c:pt idx="174">
                  <c:v>10869</c:v>
                </c:pt>
                <c:pt idx="175">
                  <c:v>11342</c:v>
                </c:pt>
                <c:pt idx="176">
                  <c:v>11383</c:v>
                </c:pt>
                <c:pt idx="177">
                  <c:v>11438</c:v>
                </c:pt>
                <c:pt idx="178">
                  <c:v>11832</c:v>
                </c:pt>
                <c:pt idx="179">
                  <c:v>11949</c:v>
                </c:pt>
                <c:pt idx="180">
                  <c:v>12152</c:v>
                </c:pt>
                <c:pt idx="181">
                  <c:v>12219.5</c:v>
                </c:pt>
                <c:pt idx="182">
                  <c:v>12361</c:v>
                </c:pt>
                <c:pt idx="183">
                  <c:v>12409</c:v>
                </c:pt>
                <c:pt idx="184">
                  <c:v>12414.5</c:v>
                </c:pt>
                <c:pt idx="185">
                  <c:v>12414.5</c:v>
                </c:pt>
                <c:pt idx="186">
                  <c:v>12416</c:v>
                </c:pt>
                <c:pt idx="187">
                  <c:v>12416</c:v>
                </c:pt>
                <c:pt idx="188">
                  <c:v>12448</c:v>
                </c:pt>
                <c:pt idx="189">
                  <c:v>12449</c:v>
                </c:pt>
                <c:pt idx="190">
                  <c:v>12476.5</c:v>
                </c:pt>
                <c:pt idx="191">
                  <c:v>12478</c:v>
                </c:pt>
                <c:pt idx="192">
                  <c:v>12491</c:v>
                </c:pt>
                <c:pt idx="193">
                  <c:v>12494</c:v>
                </c:pt>
                <c:pt idx="194">
                  <c:v>12495.5</c:v>
                </c:pt>
                <c:pt idx="195">
                  <c:v>12497</c:v>
                </c:pt>
                <c:pt idx="196">
                  <c:v>12497</c:v>
                </c:pt>
                <c:pt idx="197">
                  <c:v>12522</c:v>
                </c:pt>
                <c:pt idx="198">
                  <c:v>12536</c:v>
                </c:pt>
                <c:pt idx="199">
                  <c:v>12550</c:v>
                </c:pt>
                <c:pt idx="200">
                  <c:v>12556</c:v>
                </c:pt>
                <c:pt idx="201">
                  <c:v>12564</c:v>
                </c:pt>
                <c:pt idx="202">
                  <c:v>13044</c:v>
                </c:pt>
                <c:pt idx="203">
                  <c:v>13062</c:v>
                </c:pt>
                <c:pt idx="204">
                  <c:v>13551.5</c:v>
                </c:pt>
                <c:pt idx="205">
                  <c:v>13627</c:v>
                </c:pt>
                <c:pt idx="206">
                  <c:v>14078</c:v>
                </c:pt>
                <c:pt idx="207">
                  <c:v>14196</c:v>
                </c:pt>
                <c:pt idx="208">
                  <c:v>14254</c:v>
                </c:pt>
                <c:pt idx="209">
                  <c:v>14255</c:v>
                </c:pt>
                <c:pt idx="210">
                  <c:v>14297</c:v>
                </c:pt>
                <c:pt idx="211">
                  <c:v>14297</c:v>
                </c:pt>
                <c:pt idx="212">
                  <c:v>14655.5</c:v>
                </c:pt>
                <c:pt idx="213">
                  <c:v>14658.5</c:v>
                </c:pt>
                <c:pt idx="214">
                  <c:v>14671</c:v>
                </c:pt>
                <c:pt idx="215">
                  <c:v>14674</c:v>
                </c:pt>
                <c:pt idx="216">
                  <c:v>14693</c:v>
                </c:pt>
                <c:pt idx="217">
                  <c:v>14748.5</c:v>
                </c:pt>
                <c:pt idx="218">
                  <c:v>14750</c:v>
                </c:pt>
                <c:pt idx="219">
                  <c:v>14751.5</c:v>
                </c:pt>
                <c:pt idx="220">
                  <c:v>14755</c:v>
                </c:pt>
                <c:pt idx="221">
                  <c:v>14762.5</c:v>
                </c:pt>
                <c:pt idx="222">
                  <c:v>14765.5</c:v>
                </c:pt>
                <c:pt idx="223">
                  <c:v>14768.5</c:v>
                </c:pt>
                <c:pt idx="224">
                  <c:v>14782.5</c:v>
                </c:pt>
                <c:pt idx="225">
                  <c:v>14786</c:v>
                </c:pt>
                <c:pt idx="226">
                  <c:v>14792</c:v>
                </c:pt>
                <c:pt idx="227">
                  <c:v>14793.5</c:v>
                </c:pt>
                <c:pt idx="228">
                  <c:v>14795</c:v>
                </c:pt>
                <c:pt idx="229">
                  <c:v>14796.5</c:v>
                </c:pt>
                <c:pt idx="230">
                  <c:v>14809</c:v>
                </c:pt>
                <c:pt idx="231">
                  <c:v>14810.5</c:v>
                </c:pt>
                <c:pt idx="232">
                  <c:v>15211</c:v>
                </c:pt>
                <c:pt idx="233">
                  <c:v>15212.5</c:v>
                </c:pt>
                <c:pt idx="234">
                  <c:v>15214</c:v>
                </c:pt>
                <c:pt idx="235">
                  <c:v>15215.5</c:v>
                </c:pt>
                <c:pt idx="236">
                  <c:v>15225</c:v>
                </c:pt>
                <c:pt idx="237">
                  <c:v>15231</c:v>
                </c:pt>
                <c:pt idx="238">
                  <c:v>15232.5</c:v>
                </c:pt>
                <c:pt idx="239">
                  <c:v>15256</c:v>
                </c:pt>
                <c:pt idx="240">
                  <c:v>15257.5</c:v>
                </c:pt>
                <c:pt idx="241">
                  <c:v>15304</c:v>
                </c:pt>
                <c:pt idx="242">
                  <c:v>15307</c:v>
                </c:pt>
                <c:pt idx="243">
                  <c:v>15318</c:v>
                </c:pt>
                <c:pt idx="244">
                  <c:v>15321</c:v>
                </c:pt>
                <c:pt idx="245">
                  <c:v>15322.5</c:v>
                </c:pt>
                <c:pt idx="246">
                  <c:v>15335</c:v>
                </c:pt>
                <c:pt idx="247">
                  <c:v>15336.5</c:v>
                </c:pt>
                <c:pt idx="248">
                  <c:v>15343</c:v>
                </c:pt>
                <c:pt idx="249">
                  <c:v>15344.5</c:v>
                </c:pt>
                <c:pt idx="250">
                  <c:v>15350.5</c:v>
                </c:pt>
                <c:pt idx="251">
                  <c:v>15352</c:v>
                </c:pt>
                <c:pt idx="252">
                  <c:v>15361.5</c:v>
                </c:pt>
                <c:pt idx="253">
                  <c:v>15367.5</c:v>
                </c:pt>
                <c:pt idx="254">
                  <c:v>15369</c:v>
                </c:pt>
                <c:pt idx="255">
                  <c:v>15377</c:v>
                </c:pt>
                <c:pt idx="256">
                  <c:v>15378.5</c:v>
                </c:pt>
                <c:pt idx="257">
                  <c:v>15380</c:v>
                </c:pt>
                <c:pt idx="258">
                  <c:v>15389.5</c:v>
                </c:pt>
                <c:pt idx="259">
                  <c:v>15779</c:v>
                </c:pt>
                <c:pt idx="260">
                  <c:v>15780.5</c:v>
                </c:pt>
                <c:pt idx="261">
                  <c:v>15782</c:v>
                </c:pt>
                <c:pt idx="262">
                  <c:v>15785</c:v>
                </c:pt>
                <c:pt idx="263">
                  <c:v>15786.5</c:v>
                </c:pt>
                <c:pt idx="264">
                  <c:v>15788</c:v>
                </c:pt>
                <c:pt idx="265">
                  <c:v>15788</c:v>
                </c:pt>
                <c:pt idx="266">
                  <c:v>15793</c:v>
                </c:pt>
                <c:pt idx="267">
                  <c:v>15822.5</c:v>
                </c:pt>
                <c:pt idx="268">
                  <c:v>15833</c:v>
                </c:pt>
                <c:pt idx="269">
                  <c:v>15833.5</c:v>
                </c:pt>
                <c:pt idx="270">
                  <c:v>15836.5</c:v>
                </c:pt>
                <c:pt idx="271">
                  <c:v>15845.5</c:v>
                </c:pt>
                <c:pt idx="272">
                  <c:v>15852</c:v>
                </c:pt>
                <c:pt idx="273">
                  <c:v>15853.5</c:v>
                </c:pt>
                <c:pt idx="274">
                  <c:v>15855</c:v>
                </c:pt>
                <c:pt idx="275">
                  <c:v>15856.5</c:v>
                </c:pt>
                <c:pt idx="276">
                  <c:v>15858</c:v>
                </c:pt>
                <c:pt idx="277">
                  <c:v>15887.5</c:v>
                </c:pt>
                <c:pt idx="278">
                  <c:v>15890.5</c:v>
                </c:pt>
                <c:pt idx="279">
                  <c:v>15897</c:v>
                </c:pt>
                <c:pt idx="280">
                  <c:v>15898.5</c:v>
                </c:pt>
                <c:pt idx="281">
                  <c:v>15934</c:v>
                </c:pt>
                <c:pt idx="282">
                  <c:v>15937</c:v>
                </c:pt>
                <c:pt idx="283">
                  <c:v>16412.5</c:v>
                </c:pt>
                <c:pt idx="284">
                  <c:v>16447.5</c:v>
                </c:pt>
                <c:pt idx="285">
                  <c:v>16505.5</c:v>
                </c:pt>
                <c:pt idx="286">
                  <c:v>16617</c:v>
                </c:pt>
                <c:pt idx="287">
                  <c:v>16618.5</c:v>
                </c:pt>
                <c:pt idx="288">
                  <c:v>16620</c:v>
                </c:pt>
                <c:pt idx="289">
                  <c:v>16621.5</c:v>
                </c:pt>
                <c:pt idx="290">
                  <c:v>16911.5</c:v>
                </c:pt>
                <c:pt idx="291">
                  <c:v>16913</c:v>
                </c:pt>
                <c:pt idx="292">
                  <c:v>16916.5</c:v>
                </c:pt>
                <c:pt idx="293">
                  <c:v>16917.5</c:v>
                </c:pt>
                <c:pt idx="294">
                  <c:v>16918</c:v>
                </c:pt>
                <c:pt idx="295">
                  <c:v>16921</c:v>
                </c:pt>
                <c:pt idx="296">
                  <c:v>16922.5</c:v>
                </c:pt>
                <c:pt idx="297">
                  <c:v>16936.5</c:v>
                </c:pt>
                <c:pt idx="298">
                  <c:v>16939.5</c:v>
                </c:pt>
                <c:pt idx="299">
                  <c:v>16941</c:v>
                </c:pt>
                <c:pt idx="300">
                  <c:v>16950.5</c:v>
                </c:pt>
                <c:pt idx="301">
                  <c:v>16953.5</c:v>
                </c:pt>
                <c:pt idx="302">
                  <c:v>16955</c:v>
                </c:pt>
                <c:pt idx="303">
                  <c:v>16956.5</c:v>
                </c:pt>
                <c:pt idx="304">
                  <c:v>16958</c:v>
                </c:pt>
                <c:pt idx="305">
                  <c:v>16959.5</c:v>
                </c:pt>
                <c:pt idx="306">
                  <c:v>16960</c:v>
                </c:pt>
                <c:pt idx="307">
                  <c:v>16963</c:v>
                </c:pt>
                <c:pt idx="308">
                  <c:v>16966</c:v>
                </c:pt>
                <c:pt idx="309">
                  <c:v>16967.5</c:v>
                </c:pt>
                <c:pt idx="310">
                  <c:v>16969</c:v>
                </c:pt>
                <c:pt idx="311">
                  <c:v>16973.5</c:v>
                </c:pt>
                <c:pt idx="312">
                  <c:v>16974</c:v>
                </c:pt>
                <c:pt idx="313">
                  <c:v>16980</c:v>
                </c:pt>
                <c:pt idx="314">
                  <c:v>16981.5</c:v>
                </c:pt>
                <c:pt idx="315">
                  <c:v>16984.5</c:v>
                </c:pt>
                <c:pt idx="316">
                  <c:v>16986</c:v>
                </c:pt>
                <c:pt idx="317">
                  <c:v>16994</c:v>
                </c:pt>
                <c:pt idx="318">
                  <c:v>16995.5</c:v>
                </c:pt>
                <c:pt idx="319">
                  <c:v>16997</c:v>
                </c:pt>
                <c:pt idx="320">
                  <c:v>16998.5</c:v>
                </c:pt>
                <c:pt idx="321">
                  <c:v>17000</c:v>
                </c:pt>
                <c:pt idx="322">
                  <c:v>17006</c:v>
                </c:pt>
                <c:pt idx="323">
                  <c:v>17007.5</c:v>
                </c:pt>
                <c:pt idx="324">
                  <c:v>17008</c:v>
                </c:pt>
                <c:pt idx="325">
                  <c:v>17008</c:v>
                </c:pt>
                <c:pt idx="326">
                  <c:v>17009.5</c:v>
                </c:pt>
                <c:pt idx="327">
                  <c:v>17011</c:v>
                </c:pt>
                <c:pt idx="328">
                  <c:v>17014</c:v>
                </c:pt>
                <c:pt idx="329">
                  <c:v>17021.5</c:v>
                </c:pt>
                <c:pt idx="330">
                  <c:v>17022</c:v>
                </c:pt>
                <c:pt idx="331">
                  <c:v>17023.5</c:v>
                </c:pt>
                <c:pt idx="332">
                  <c:v>17025</c:v>
                </c:pt>
                <c:pt idx="333">
                  <c:v>17028</c:v>
                </c:pt>
                <c:pt idx="334">
                  <c:v>17045</c:v>
                </c:pt>
                <c:pt idx="335">
                  <c:v>17046.5</c:v>
                </c:pt>
                <c:pt idx="336">
                  <c:v>17049.5</c:v>
                </c:pt>
                <c:pt idx="337">
                  <c:v>17051.5</c:v>
                </c:pt>
                <c:pt idx="338">
                  <c:v>17057.5</c:v>
                </c:pt>
                <c:pt idx="339">
                  <c:v>17059</c:v>
                </c:pt>
                <c:pt idx="340">
                  <c:v>17060.5</c:v>
                </c:pt>
                <c:pt idx="341">
                  <c:v>17062</c:v>
                </c:pt>
                <c:pt idx="342">
                  <c:v>17079</c:v>
                </c:pt>
                <c:pt idx="343">
                  <c:v>17084</c:v>
                </c:pt>
                <c:pt idx="344">
                  <c:v>17085.5</c:v>
                </c:pt>
                <c:pt idx="345">
                  <c:v>17087</c:v>
                </c:pt>
                <c:pt idx="346">
                  <c:v>17090</c:v>
                </c:pt>
                <c:pt idx="347">
                  <c:v>17093</c:v>
                </c:pt>
                <c:pt idx="348">
                  <c:v>17096.5</c:v>
                </c:pt>
                <c:pt idx="349">
                  <c:v>17101</c:v>
                </c:pt>
                <c:pt idx="350">
                  <c:v>17102.5</c:v>
                </c:pt>
                <c:pt idx="351">
                  <c:v>17104</c:v>
                </c:pt>
                <c:pt idx="352">
                  <c:v>17105.5</c:v>
                </c:pt>
                <c:pt idx="353">
                  <c:v>17115</c:v>
                </c:pt>
                <c:pt idx="354">
                  <c:v>17135</c:v>
                </c:pt>
                <c:pt idx="355">
                  <c:v>17143</c:v>
                </c:pt>
                <c:pt idx="356">
                  <c:v>17592</c:v>
                </c:pt>
                <c:pt idx="357">
                  <c:v>17686</c:v>
                </c:pt>
                <c:pt idx="358">
                  <c:v>17728</c:v>
                </c:pt>
                <c:pt idx="359">
                  <c:v>18033.5</c:v>
                </c:pt>
                <c:pt idx="360">
                  <c:v>18149</c:v>
                </c:pt>
                <c:pt idx="361">
                  <c:v>18169</c:v>
                </c:pt>
                <c:pt idx="362">
                  <c:v>18237</c:v>
                </c:pt>
                <c:pt idx="363">
                  <c:v>18761.5</c:v>
                </c:pt>
                <c:pt idx="364">
                  <c:v>18765</c:v>
                </c:pt>
                <c:pt idx="365">
                  <c:v>18768</c:v>
                </c:pt>
                <c:pt idx="366">
                  <c:v>18777</c:v>
                </c:pt>
                <c:pt idx="367">
                  <c:v>19243</c:v>
                </c:pt>
                <c:pt idx="368">
                  <c:v>19336</c:v>
                </c:pt>
                <c:pt idx="369">
                  <c:v>19367</c:v>
                </c:pt>
                <c:pt idx="370">
                  <c:v>19378</c:v>
                </c:pt>
                <c:pt idx="371">
                  <c:v>19904</c:v>
                </c:pt>
                <c:pt idx="372">
                  <c:v>19935</c:v>
                </c:pt>
                <c:pt idx="373">
                  <c:v>20503</c:v>
                </c:pt>
                <c:pt idx="374">
                  <c:v>21040</c:v>
                </c:pt>
                <c:pt idx="375">
                  <c:v>21063</c:v>
                </c:pt>
                <c:pt idx="376">
                  <c:v>21493</c:v>
                </c:pt>
                <c:pt idx="377">
                  <c:v>21595</c:v>
                </c:pt>
                <c:pt idx="378">
                  <c:v>21610.5</c:v>
                </c:pt>
                <c:pt idx="379">
                  <c:v>22208</c:v>
                </c:pt>
                <c:pt idx="380">
                  <c:v>22725</c:v>
                </c:pt>
                <c:pt idx="381">
                  <c:v>23259</c:v>
                </c:pt>
              </c:numCache>
            </c:numRef>
          </c:xVal>
          <c:yVal>
            <c:numRef>
              <c:f>Active!$U$21:$U$2660</c:f>
              <c:numCache>
                <c:formatCode>General</c:formatCode>
                <c:ptCount val="2640"/>
                <c:pt idx="38">
                  <c:v>0.14972600000328384</c:v>
                </c:pt>
                <c:pt idx="75">
                  <c:v>-4.423300000053132E-2</c:v>
                </c:pt>
                <c:pt idx="76">
                  <c:v>-3.3161375002237037E-2</c:v>
                </c:pt>
                <c:pt idx="90">
                  <c:v>-2.8535499994177371E-2</c:v>
                </c:pt>
                <c:pt idx="106">
                  <c:v>-5.1072999995085411E-2</c:v>
                </c:pt>
                <c:pt idx="145">
                  <c:v>4.520375000720378E-2</c:v>
                </c:pt>
                <c:pt idx="180">
                  <c:v>-5.8513999996648636E-2</c:v>
                </c:pt>
                <c:pt idx="181">
                  <c:v>0.10166037500312086</c:v>
                </c:pt>
                <c:pt idx="356">
                  <c:v>-8.1195999999181367E-2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ABB-4F04-8693-98E5FDE12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40472"/>
        <c:axId val="1"/>
      </c:scatterChart>
      <c:valAx>
        <c:axId val="941140472"/>
        <c:scaling>
          <c:orientation val="minMax"/>
          <c:min val="-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404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580645161290321"/>
          <c:y val="0.91249999999999998"/>
          <c:w val="0.7983870967741935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Vir - O-C Diagr.</a:t>
            </a:r>
          </a:p>
        </c:rich>
      </c:tx>
      <c:layout>
        <c:manualLayout>
          <c:xMode val="edge"/>
          <c:yMode val="edge"/>
          <c:x val="0.37859424920127793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7252396166133"/>
          <c:y val="0.234375"/>
          <c:w val="0.80351437699680506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Inactive!$H$21:$H$187</c:f>
              <c:numCache>
                <c:formatCode>General</c:formatCode>
                <c:ptCount val="167"/>
                <c:pt idx="71">
                  <c:v>1.1955199952353723E-3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B4-4D80-AA3D-EED0EBB6226A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Inactive!$I$21:$I$187</c:f>
              <c:numCache>
                <c:formatCode>General</c:formatCode>
                <c:ptCount val="167"/>
                <c:pt idx="50">
                  <c:v>-2.2313800000119954E-2</c:v>
                </c:pt>
                <c:pt idx="53">
                  <c:v>-2.6970920000167098E-2</c:v>
                </c:pt>
                <c:pt idx="54">
                  <c:v>-5.6945999967865646E-3</c:v>
                </c:pt>
                <c:pt idx="55">
                  <c:v>-1.7084719998820219E-2</c:v>
                </c:pt>
                <c:pt idx="56">
                  <c:v>-1.8509199995605741E-2</c:v>
                </c:pt>
                <c:pt idx="57">
                  <c:v>-1.6680280001310166E-2</c:v>
                </c:pt>
                <c:pt idx="58">
                  <c:v>9.2102000053273514E-3</c:v>
                </c:pt>
                <c:pt idx="61">
                  <c:v>3.5093999758828431E-4</c:v>
                </c:pt>
                <c:pt idx="70">
                  <c:v>2.4280001525767148E-5</c:v>
                </c:pt>
                <c:pt idx="92">
                  <c:v>-1.0749439999926835E-2</c:v>
                </c:pt>
                <c:pt idx="93">
                  <c:v>-2.0811000002140645E-2</c:v>
                </c:pt>
                <c:pt idx="101">
                  <c:v>-6.7492799935280345E-3</c:v>
                </c:pt>
                <c:pt idx="102">
                  <c:v>9.6507200069027022E-3</c:v>
                </c:pt>
                <c:pt idx="110">
                  <c:v>-5.2790800036746077E-3</c:v>
                </c:pt>
                <c:pt idx="112">
                  <c:v>7.7776999969501048E-3</c:v>
                </c:pt>
                <c:pt idx="115">
                  <c:v>4.8007800069171935E-3</c:v>
                </c:pt>
                <c:pt idx="116">
                  <c:v>-1.5308739995816723E-2</c:v>
                </c:pt>
                <c:pt idx="119">
                  <c:v>9.3240599962882698E-3</c:v>
                </c:pt>
                <c:pt idx="120">
                  <c:v>1.2348040007054806E-2</c:v>
                </c:pt>
                <c:pt idx="121">
                  <c:v>-3.1380000000353903E-3</c:v>
                </c:pt>
                <c:pt idx="125">
                  <c:v>-1.0635199942043982E-3</c:v>
                </c:pt>
                <c:pt idx="126">
                  <c:v>-4.6351999480975792E-4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B4-4D80-AA3D-EED0EBB6226A}"/>
            </c:ext>
          </c:extLst>
        </c:ser>
        <c:ser>
          <c:idx val="2"/>
          <c:order val="2"/>
          <c:tx>
            <c:strRef>
              <c:f>Inactive!$J$20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Inactive!$J$21:$J$187</c:f>
              <c:numCache>
                <c:formatCode>General</c:formatCode>
                <c:ptCount val="167"/>
                <c:pt idx="63">
                  <c:v>2.8774400052498095E-3</c:v>
                </c:pt>
                <c:pt idx="64">
                  <c:v>-1.1708799996995367E-2</c:v>
                </c:pt>
                <c:pt idx="65">
                  <c:v>4.2911999989883043E-3</c:v>
                </c:pt>
                <c:pt idx="67">
                  <c:v>-7.0430400010081939E-3</c:v>
                </c:pt>
                <c:pt idx="73">
                  <c:v>7.1696399973006919E-3</c:v>
                </c:pt>
                <c:pt idx="74">
                  <c:v>7.0601199986413121E-3</c:v>
                </c:pt>
                <c:pt idx="76">
                  <c:v>2.9026400006841868E-3</c:v>
                </c:pt>
                <c:pt idx="77">
                  <c:v>-6.4738799992483109E-3</c:v>
                </c:pt>
                <c:pt idx="79">
                  <c:v>6.5833999979076907E-3</c:v>
                </c:pt>
                <c:pt idx="97">
                  <c:v>1.6826079998281784E-2</c:v>
                </c:pt>
                <c:pt idx="98">
                  <c:v>8.4495600021909922E-3</c:v>
                </c:pt>
                <c:pt idx="103">
                  <c:v>8.9205999975092709E-3</c:v>
                </c:pt>
                <c:pt idx="106">
                  <c:v>-2.7751599991461262E-3</c:v>
                </c:pt>
                <c:pt idx="123">
                  <c:v>5.2893600004608743E-3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B4-4D80-AA3D-EED0EBB6226A}"/>
            </c:ext>
          </c:extLst>
        </c:ser>
        <c:ser>
          <c:idx val="3"/>
          <c:order val="3"/>
          <c:tx>
            <c:strRef>
              <c:f>Inactive!$K$20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Inactive!$K$21:$K$187</c:f>
              <c:numCache>
                <c:formatCode>General</c:formatCode>
                <c:ptCount val="167"/>
                <c:pt idx="19">
                  <c:v>1.4225440001609968E-2</c:v>
                </c:pt>
                <c:pt idx="37">
                  <c:v>-1.0596799984341487E-3</c:v>
                </c:pt>
                <c:pt idx="38">
                  <c:v>-1.0356999991927296E-3</c:v>
                </c:pt>
                <c:pt idx="39">
                  <c:v>1.0863600036827847E-3</c:v>
                </c:pt>
                <c:pt idx="40">
                  <c:v>5.0378800006001256E-3</c:v>
                </c:pt>
                <c:pt idx="41">
                  <c:v>5.7641600069473498E-3</c:v>
                </c:pt>
                <c:pt idx="42">
                  <c:v>1.0301200018147938E-3</c:v>
                </c:pt>
                <c:pt idx="43">
                  <c:v>-1.5793999918969348E-3</c:v>
                </c:pt>
                <c:pt idx="44">
                  <c:v>-7.0251999568426982E-4</c:v>
                </c:pt>
                <c:pt idx="45">
                  <c:v>-1.8790400063153356E-3</c:v>
                </c:pt>
                <c:pt idx="46">
                  <c:v>4.0280600005644374E-3</c:v>
                </c:pt>
                <c:pt idx="47">
                  <c:v>-1.4795999595662579E-4</c:v>
                </c:pt>
                <c:pt idx="48">
                  <c:v>0</c:v>
                </c:pt>
                <c:pt idx="49">
                  <c:v>3.4795999818015844E-4</c:v>
                </c:pt>
                <c:pt idx="59">
                  <c:v>1.071360005880706E-3</c:v>
                </c:pt>
                <c:pt idx="60">
                  <c:v>1.7747000019880943E-3</c:v>
                </c:pt>
                <c:pt idx="62">
                  <c:v>4.0828799974406138E-3</c:v>
                </c:pt>
                <c:pt idx="68">
                  <c:v>4.2105199972866103E-3</c:v>
                </c:pt>
                <c:pt idx="69">
                  <c:v>4.2105199972866103E-3</c:v>
                </c:pt>
                <c:pt idx="72">
                  <c:v>4.3779997213277966E-5</c:v>
                </c:pt>
                <c:pt idx="80">
                  <c:v>-3.760679996048566E-3</c:v>
                </c:pt>
                <c:pt idx="81">
                  <c:v>-2.5606799972592853E-3</c:v>
                </c:pt>
                <c:pt idx="82">
                  <c:v>-1.1606800035224296E-3</c:v>
                </c:pt>
                <c:pt idx="83">
                  <c:v>-4.2647599984775297E-3</c:v>
                </c:pt>
                <c:pt idx="84">
                  <c:v>-2.4647599930176511E-3</c:v>
                </c:pt>
                <c:pt idx="85">
                  <c:v>-1.6647599986754358E-3</c:v>
                </c:pt>
                <c:pt idx="86">
                  <c:v>5.0592200059327297E-3</c:v>
                </c:pt>
                <c:pt idx="87">
                  <c:v>5.7592200028011575E-3</c:v>
                </c:pt>
                <c:pt idx="88">
                  <c:v>7.459220003511291E-3</c:v>
                </c:pt>
                <c:pt idx="89">
                  <c:v>-2.1317599967005663E-3</c:v>
                </c:pt>
                <c:pt idx="90">
                  <c:v>-1.7317599995294586E-3</c:v>
                </c:pt>
                <c:pt idx="91">
                  <c:v>-9.3175999791128561E-4</c:v>
                </c:pt>
                <c:pt idx="94">
                  <c:v>-3.8698399948771112E-3</c:v>
                </c:pt>
                <c:pt idx="95">
                  <c:v>-2.8698399983113632E-3</c:v>
                </c:pt>
                <c:pt idx="96">
                  <c:v>-1.76983999699587E-3</c:v>
                </c:pt>
                <c:pt idx="100">
                  <c:v>4.6842200026731007E-3</c:v>
                </c:pt>
                <c:pt idx="128">
                  <c:v>1.1208200085093267E-3</c:v>
                </c:pt>
                <c:pt idx="130">
                  <c:v>1.1060420001740567E-2</c:v>
                </c:pt>
                <c:pt idx="133">
                  <c:v>-5.3933599992888048E-3</c:v>
                </c:pt>
                <c:pt idx="134">
                  <c:v>-5.2453999960562214E-3</c:v>
                </c:pt>
                <c:pt idx="135">
                  <c:v>-6.0949199978495017E-3</c:v>
                </c:pt>
                <c:pt idx="136">
                  <c:v>2.0202000014251098E-3</c:v>
                </c:pt>
                <c:pt idx="139">
                  <c:v>6.3286599979619496E-3</c:v>
                </c:pt>
                <c:pt idx="140">
                  <c:v>6.3286599979619496E-3</c:v>
                </c:pt>
                <c:pt idx="141">
                  <c:v>4.5264000073075294E-4</c:v>
                </c:pt>
                <c:pt idx="142">
                  <c:v>4.5264000073075294E-4</c:v>
                </c:pt>
                <c:pt idx="143">
                  <c:v>-7.1980000211624429E-4</c:v>
                </c:pt>
                <c:pt idx="144">
                  <c:v>4.986500003724359E-3</c:v>
                </c:pt>
                <c:pt idx="145">
                  <c:v>3.1048000528244302E-4</c:v>
                </c:pt>
                <c:pt idx="146">
                  <c:v>-2.0483600019360892E-3</c:v>
                </c:pt>
                <c:pt idx="147">
                  <c:v>1.5996000074665062E-3</c:v>
                </c:pt>
                <c:pt idx="148">
                  <c:v>3.5235799950896762E-3</c:v>
                </c:pt>
                <c:pt idx="149">
                  <c:v>-5.5243999668164179E-4</c:v>
                </c:pt>
                <c:pt idx="150">
                  <c:v>9.5744000282138586E-4</c:v>
                </c:pt>
                <c:pt idx="151">
                  <c:v>1.4519999967887998E-3</c:v>
                </c:pt>
                <c:pt idx="152">
                  <c:v>-5.7775199966272339E-3</c:v>
                </c:pt>
                <c:pt idx="153">
                  <c:v>-6.057760001567658E-3</c:v>
                </c:pt>
                <c:pt idx="155">
                  <c:v>-1.4347880001878366E-2</c:v>
                </c:pt>
                <c:pt idx="157">
                  <c:v>-4.1764400011743419E-3</c:v>
                </c:pt>
                <c:pt idx="158">
                  <c:v>-1.1045720006222837E-2</c:v>
                </c:pt>
                <c:pt idx="161">
                  <c:v>-6.3209199943230487E-3</c:v>
                </c:pt>
                <c:pt idx="162">
                  <c:v>3.053740001632832E-3</c:v>
                </c:pt>
                <c:pt idx="163">
                  <c:v>-4.9395999958505854E-3</c:v>
                </c:pt>
                <c:pt idx="164">
                  <c:v>1.210019996506162E-3</c:v>
                </c:pt>
                <c:pt idx="165">
                  <c:v>-2.7203220000956208E-2</c:v>
                </c:pt>
                <c:pt idx="166">
                  <c:v>1.1836220000986941E-2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5B4-4D80-AA3D-EED0EBB6226A}"/>
            </c:ext>
          </c:extLst>
        </c:ser>
        <c:ser>
          <c:idx val="4"/>
          <c:order val="4"/>
          <c:tx>
            <c:strRef>
              <c:f>Inactive!$L$20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Inactive!$L$21:$L$187</c:f>
              <c:numCache>
                <c:formatCode>General</c:formatCode>
                <c:ptCount val="167"/>
                <c:pt idx="129">
                  <c:v>3.3061599970096722E-3</c:v>
                </c:pt>
                <c:pt idx="131">
                  <c:v>1.2453620001906529E-2</c:v>
                </c:pt>
                <c:pt idx="132">
                  <c:v>7.37210000079358E-3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5B4-4D80-AA3D-EED0EBB6226A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Inactive!$M$21:$M$187</c:f>
              <c:numCache>
                <c:formatCode>General</c:formatCode>
                <c:ptCount val="1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5B4-4D80-AA3D-EED0EBB6226A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Inactive!$N$21:$N$187</c:f>
              <c:numCache>
                <c:formatCode>General</c:formatCode>
                <c:ptCount val="167"/>
                <c:pt idx="0">
                  <c:v>2.6004040002590045E-2</c:v>
                </c:pt>
                <c:pt idx="1">
                  <c:v>2.6712720002251444E-2</c:v>
                </c:pt>
                <c:pt idx="2">
                  <c:v>4.376068000055966E-2</c:v>
                </c:pt>
                <c:pt idx="3">
                  <c:v>1.3732080002228031E-2</c:v>
                </c:pt>
                <c:pt idx="4">
                  <c:v>1.4782920003199251E-2</c:v>
                </c:pt>
                <c:pt idx="5">
                  <c:v>2.0830879999266472E-2</c:v>
                </c:pt>
                <c:pt idx="6">
                  <c:v>4.3625440001051174E-2</c:v>
                </c:pt>
                <c:pt idx="7">
                  <c:v>4.0614000005007256E-2</c:v>
                </c:pt>
                <c:pt idx="8">
                  <c:v>4.4586800002434757E-2</c:v>
                </c:pt>
                <c:pt idx="9">
                  <c:v>2.498268000636017E-2</c:v>
                </c:pt>
                <c:pt idx="10">
                  <c:v>5.4019920000428101E-2</c:v>
                </c:pt>
                <c:pt idx="11">
                  <c:v>2.1508840000024065E-2</c:v>
                </c:pt>
                <c:pt idx="12">
                  <c:v>2.5580780005839188E-2</c:v>
                </c:pt>
                <c:pt idx="13">
                  <c:v>2.1676360000128625E-2</c:v>
                </c:pt>
                <c:pt idx="14">
                  <c:v>2.3843160000978969E-2</c:v>
                </c:pt>
                <c:pt idx="15">
                  <c:v>1.4358939999510767E-2</c:v>
                </c:pt>
                <c:pt idx="16">
                  <c:v>0.15543088000049465</c:v>
                </c:pt>
                <c:pt idx="17">
                  <c:v>1.5153500000451459E-2</c:v>
                </c:pt>
                <c:pt idx="18">
                  <c:v>1.4177479999489151E-2</c:v>
                </c:pt>
                <c:pt idx="20">
                  <c:v>1.7249420001462568E-2</c:v>
                </c:pt>
                <c:pt idx="21">
                  <c:v>1.3273400003527058E-2</c:v>
                </c:pt>
                <c:pt idx="22">
                  <c:v>1.2115920002543135E-2</c:v>
                </c:pt>
                <c:pt idx="23">
                  <c:v>1.4102320001256885E-2</c:v>
                </c:pt>
                <c:pt idx="24">
                  <c:v>1.2872900002548704E-2</c:v>
                </c:pt>
                <c:pt idx="25">
                  <c:v>1.4992800002801232E-2</c:v>
                </c:pt>
                <c:pt idx="26">
                  <c:v>-6.163879999803612E-3</c:v>
                </c:pt>
                <c:pt idx="27">
                  <c:v>-3.5991999902762473E-4</c:v>
                </c:pt>
                <c:pt idx="28">
                  <c:v>3.8309200026560575E-3</c:v>
                </c:pt>
                <c:pt idx="29">
                  <c:v>2.5448800006415695E-3</c:v>
                </c:pt>
                <c:pt idx="30">
                  <c:v>-5.2394000013009645E-3</c:v>
                </c:pt>
                <c:pt idx="31">
                  <c:v>-1.3927999971201643E-3</c:v>
                </c:pt>
                <c:pt idx="32">
                  <c:v>6.6000065999105573E-6</c:v>
                </c:pt>
                <c:pt idx="33">
                  <c:v>-1.0193999987677671E-3</c:v>
                </c:pt>
                <c:pt idx="34">
                  <c:v>-3.5748000009334646E-3</c:v>
                </c:pt>
                <c:pt idx="35">
                  <c:v>5.9491799984243698E-3</c:v>
                </c:pt>
                <c:pt idx="36">
                  <c:v>5.8020799988298677E-3</c:v>
                </c:pt>
                <c:pt idx="78">
                  <c:v>1.6042240000388119E-2</c:v>
                </c:pt>
                <c:pt idx="99">
                  <c:v>-4.2397600045660511E-3</c:v>
                </c:pt>
                <c:pt idx="104">
                  <c:v>-6.1545599965029396E-3</c:v>
                </c:pt>
                <c:pt idx="105">
                  <c:v>-3.3027200042852201E-3</c:v>
                </c:pt>
                <c:pt idx="107">
                  <c:v>-7.959839997056406E-3</c:v>
                </c:pt>
                <c:pt idx="108">
                  <c:v>4.0494800050510094E-3</c:v>
                </c:pt>
                <c:pt idx="109">
                  <c:v>-1.2926539995532949E-2</c:v>
                </c:pt>
                <c:pt idx="113">
                  <c:v>-4.1424000010010786E-3</c:v>
                </c:pt>
                <c:pt idx="114">
                  <c:v>-3.0423999996855855E-3</c:v>
                </c:pt>
                <c:pt idx="117">
                  <c:v>4.2717200049082749E-3</c:v>
                </c:pt>
                <c:pt idx="118">
                  <c:v>4.9717200017767027E-3</c:v>
                </c:pt>
                <c:pt idx="122">
                  <c:v>4.204880002362188E-3</c:v>
                </c:pt>
                <c:pt idx="124">
                  <c:v>1.4328999968711287E-3</c:v>
                </c:pt>
                <c:pt idx="127">
                  <c:v>5.0803600024664775E-3</c:v>
                </c:pt>
                <c:pt idx="154">
                  <c:v>-6.2971999941510148E-3</c:v>
                </c:pt>
                <c:pt idx="156">
                  <c:v>-4.6764400030951947E-3</c:v>
                </c:pt>
                <c:pt idx="159">
                  <c:v>2.5121200014837086E-3</c:v>
                </c:pt>
                <c:pt idx="160">
                  <c:v>3.8410399938584305E-3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5B4-4D80-AA3D-EED0EBB6226A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Inactive!$O$21:$O$187</c:f>
              <c:numCache>
                <c:formatCode>General</c:formatCode>
                <c:ptCount val="167"/>
                <c:pt idx="0">
                  <c:v>1.0953026967618761E-2</c:v>
                </c:pt>
                <c:pt idx="1">
                  <c:v>1.078096947830752E-2</c:v>
                </c:pt>
                <c:pt idx="2">
                  <c:v>1.0780174143225959E-2</c:v>
                </c:pt>
                <c:pt idx="3">
                  <c:v>1.0476621253763136E-2</c:v>
                </c:pt>
                <c:pt idx="4">
                  <c:v>1.0321000689470842E-2</c:v>
                </c:pt>
                <c:pt idx="5">
                  <c:v>1.0320205354389281E-2</c:v>
                </c:pt>
                <c:pt idx="6">
                  <c:v>1.0318084460838449E-2</c:v>
                </c:pt>
                <c:pt idx="7">
                  <c:v>1.0196663305053319E-2</c:v>
                </c:pt>
                <c:pt idx="8">
                  <c:v>1.018605883729916E-2</c:v>
                </c:pt>
                <c:pt idx="9">
                  <c:v>9.892049968815082E-3</c:v>
                </c:pt>
                <c:pt idx="10">
                  <c:v>9.7311271706457085E-3</c:v>
                </c:pt>
                <c:pt idx="11">
                  <c:v>9.5903528612092392E-3</c:v>
                </c:pt>
                <c:pt idx="12">
                  <c:v>9.5891598585868959E-3</c:v>
                </c:pt>
                <c:pt idx="13">
                  <c:v>9.4217418239180978E-3</c:v>
                </c:pt>
                <c:pt idx="14">
                  <c:v>9.2918370939296425E-3</c:v>
                </c:pt>
                <c:pt idx="15">
                  <c:v>8.99583988774166E-3</c:v>
                </c:pt>
                <c:pt idx="16">
                  <c:v>8.9946468851193166E-3</c:v>
                </c:pt>
                <c:pt idx="17">
                  <c:v>8.9937189941908281E-3</c:v>
                </c:pt>
                <c:pt idx="18">
                  <c:v>8.9933213266500459E-3</c:v>
                </c:pt>
                <c:pt idx="19">
                  <c:v>8.9925259915684848E-3</c:v>
                </c:pt>
                <c:pt idx="20">
                  <c:v>8.9921283240277025E-3</c:v>
                </c:pt>
                <c:pt idx="21">
                  <c:v>8.9917306564869237E-3</c:v>
                </c:pt>
                <c:pt idx="22">
                  <c:v>8.9888144278545291E-3</c:v>
                </c:pt>
                <c:pt idx="23">
                  <c:v>8.9835121939774477E-3</c:v>
                </c:pt>
                <c:pt idx="24">
                  <c:v>8.9817889679673982E-3</c:v>
                </c:pt>
                <c:pt idx="25">
                  <c:v>8.9798006302634938E-3</c:v>
                </c:pt>
                <c:pt idx="26">
                  <c:v>8.1974560217003608E-3</c:v>
                </c:pt>
                <c:pt idx="27">
                  <c:v>7.3217920969006227E-3</c:v>
                </c:pt>
                <c:pt idx="28">
                  <c:v>7.0336156856813329E-3</c:v>
                </c:pt>
                <c:pt idx="29">
                  <c:v>7.0195647659070711E-3</c:v>
                </c:pt>
                <c:pt idx="30">
                  <c:v>6.8814415734091408E-3</c:v>
                </c:pt>
                <c:pt idx="31">
                  <c:v>6.8801160149398709E-3</c:v>
                </c:pt>
                <c:pt idx="32">
                  <c:v>6.8681859887164409E-3</c:v>
                </c:pt>
                <c:pt idx="33">
                  <c:v>6.7488857264821449E-3</c:v>
                </c:pt>
                <c:pt idx="34">
                  <c:v>6.5752375670077787E-3</c:v>
                </c:pt>
                <c:pt idx="35">
                  <c:v>6.5748398994669981E-3</c:v>
                </c:pt>
                <c:pt idx="36">
                  <c:v>6.5662237694167434E-3</c:v>
                </c:pt>
                <c:pt idx="37">
                  <c:v>6.4251843482864193E-3</c:v>
                </c:pt>
                <c:pt idx="38">
                  <c:v>6.4247866807456378E-3</c:v>
                </c:pt>
                <c:pt idx="39">
                  <c:v>6.3066794211336843E-3</c:v>
                </c:pt>
                <c:pt idx="40">
                  <c:v>5.8199343512177534E-3</c:v>
                </c:pt>
                <c:pt idx="41">
                  <c:v>5.0699333693048085E-3</c:v>
                </c:pt>
                <c:pt idx="42">
                  <c:v>4.7642595862911544E-3</c:v>
                </c:pt>
                <c:pt idx="43">
                  <c:v>4.7605480225771987E-3</c:v>
                </c:pt>
                <c:pt idx="44">
                  <c:v>4.7515342249861633E-3</c:v>
                </c:pt>
                <c:pt idx="45">
                  <c:v>4.7411948689258573E-3</c:v>
                </c:pt>
                <c:pt idx="46">
                  <c:v>4.6172551520491162E-3</c:v>
                </c:pt>
                <c:pt idx="47">
                  <c:v>4.6168574845083347E-3</c:v>
                </c:pt>
                <c:pt idx="48">
                  <c:v>4.6160621494267728E-3</c:v>
                </c:pt>
                <c:pt idx="49">
                  <c:v>4.6152668143452109E-3</c:v>
                </c:pt>
                <c:pt idx="50">
                  <c:v>4.4742273932148868E-3</c:v>
                </c:pt>
                <c:pt idx="51">
                  <c:v>4.4622973669914568E-3</c:v>
                </c:pt>
                <c:pt idx="52">
                  <c:v>4.4611043643691143E-3</c:v>
                </c:pt>
                <c:pt idx="53">
                  <c:v>4.4519580109311516E-3</c:v>
                </c:pt>
                <c:pt idx="54">
                  <c:v>4.3257648446566512E-3</c:v>
                </c:pt>
                <c:pt idx="55">
                  <c:v>4.3101232547192656E-3</c:v>
                </c:pt>
                <c:pt idx="56">
                  <c:v>4.3005792337405214E-3</c:v>
                </c:pt>
                <c:pt idx="57">
                  <c:v>4.292360771231048E-3</c:v>
                </c:pt>
                <c:pt idx="58">
                  <c:v>4.2886492075170915E-3</c:v>
                </c:pt>
                <c:pt idx="59">
                  <c:v>4.0200910616429971E-3</c:v>
                </c:pt>
                <c:pt idx="60">
                  <c:v>3.5827893226308364E-3</c:v>
                </c:pt>
                <c:pt idx="61">
                  <c:v>3.5345389943494095E-3</c:v>
                </c:pt>
                <c:pt idx="62">
                  <c:v>3.4007901448000703E-3</c:v>
                </c:pt>
                <c:pt idx="63">
                  <c:v>3.3986692512492384E-3</c:v>
                </c:pt>
                <c:pt idx="64">
                  <c:v>3.2480858091401702E-3</c:v>
                </c:pt>
                <c:pt idx="65">
                  <c:v>3.2480858091401702E-3</c:v>
                </c:pt>
                <c:pt idx="66">
                  <c:v>3.1181810791517141E-3</c:v>
                </c:pt>
                <c:pt idx="67">
                  <c:v>2.8058795037917104E-3</c:v>
                </c:pt>
                <c:pt idx="68">
                  <c:v>2.6513193862748329E-3</c:v>
                </c:pt>
                <c:pt idx="69">
                  <c:v>2.6513193862748329E-3</c:v>
                </c:pt>
                <c:pt idx="70">
                  <c:v>2.5007359441657647E-3</c:v>
                </c:pt>
                <c:pt idx="71">
                  <c:v>2.3530687306890911E-3</c:v>
                </c:pt>
                <c:pt idx="72">
                  <c:v>2.2256825617922474E-3</c:v>
                </c:pt>
                <c:pt idx="73">
                  <c:v>2.0505762880016851E-3</c:v>
                </c:pt>
                <c:pt idx="74">
                  <c:v>2.0468647242877294E-3</c:v>
                </c:pt>
                <c:pt idx="75">
                  <c:v>2.0444787190430436E-3</c:v>
                </c:pt>
                <c:pt idx="76">
                  <c:v>2.0439484956553352E-3</c:v>
                </c:pt>
                <c:pt idx="77">
                  <c:v>2.0336091395950296E-3</c:v>
                </c:pt>
                <c:pt idx="78">
                  <c:v>1.9034392979127191E-3</c:v>
                </c:pt>
                <c:pt idx="79">
                  <c:v>1.8999928458926173E-3</c:v>
                </c:pt>
                <c:pt idx="80">
                  <c:v>1.7658463288024971E-3</c:v>
                </c:pt>
                <c:pt idx="81">
                  <c:v>1.7658463288024971E-3</c:v>
                </c:pt>
                <c:pt idx="82">
                  <c:v>1.7658463288024971E-3</c:v>
                </c:pt>
                <c:pt idx="83">
                  <c:v>1.7642556586393732E-3</c:v>
                </c:pt>
                <c:pt idx="84">
                  <c:v>1.7642556586393732E-3</c:v>
                </c:pt>
                <c:pt idx="85">
                  <c:v>1.7642556586393732E-3</c:v>
                </c:pt>
                <c:pt idx="86">
                  <c:v>1.7638579910985923E-3</c:v>
                </c:pt>
                <c:pt idx="87">
                  <c:v>1.7638579910985923E-3</c:v>
                </c:pt>
                <c:pt idx="88">
                  <c:v>1.7638579910985923E-3</c:v>
                </c:pt>
                <c:pt idx="89">
                  <c:v>1.7576278662930233E-3</c:v>
                </c:pt>
                <c:pt idx="90">
                  <c:v>1.7576278662930233E-3</c:v>
                </c:pt>
                <c:pt idx="91">
                  <c:v>1.7576278662930233E-3</c:v>
                </c:pt>
                <c:pt idx="92">
                  <c:v>1.7507349622528194E-3</c:v>
                </c:pt>
                <c:pt idx="93">
                  <c:v>1.7462280634573018E-3</c:v>
                </c:pt>
                <c:pt idx="94">
                  <c:v>1.7427816114371996E-3</c:v>
                </c:pt>
                <c:pt idx="95">
                  <c:v>1.7427816114371996E-3</c:v>
                </c:pt>
                <c:pt idx="96">
                  <c:v>1.7427816114371996E-3</c:v>
                </c:pt>
                <c:pt idx="97">
                  <c:v>1.7411909412740757E-3</c:v>
                </c:pt>
                <c:pt idx="98">
                  <c:v>1.7308515852137701E-3</c:v>
                </c:pt>
                <c:pt idx="99">
                  <c:v>1.5985608499806277E-3</c:v>
                </c:pt>
                <c:pt idx="100">
                  <c:v>1.5981631824398468E-3</c:v>
                </c:pt>
                <c:pt idx="101">
                  <c:v>1.5948492862666716E-3</c:v>
                </c:pt>
                <c:pt idx="102">
                  <c:v>1.5948492862666716E-3</c:v>
                </c:pt>
                <c:pt idx="103">
                  <c:v>1.44665184940229E-3</c:v>
                </c:pt>
                <c:pt idx="104">
                  <c:v>1.4368427167296919E-3</c:v>
                </c:pt>
                <c:pt idx="105">
                  <c:v>1.3011055294764478E-3</c:v>
                </c:pt>
                <c:pt idx="106">
                  <c:v>1.292356843579266E-3</c:v>
                </c:pt>
                <c:pt idx="107">
                  <c:v>1.2788361471927122E-3</c:v>
                </c:pt>
                <c:pt idx="108">
                  <c:v>1.1460151885718619E-3</c:v>
                </c:pt>
                <c:pt idx="109">
                  <c:v>1.1456175210310809E-3</c:v>
                </c:pt>
                <c:pt idx="110">
                  <c:v>1.1348804974299943E-3</c:v>
                </c:pt>
                <c:pt idx="111">
                  <c:v>1.1348804974299943E-3</c:v>
                </c:pt>
                <c:pt idx="112">
                  <c:v>9.9132251520805742E-4</c:v>
                </c:pt>
                <c:pt idx="113">
                  <c:v>8.5677833057715581E-4</c:v>
                </c:pt>
                <c:pt idx="114">
                  <c:v>8.5677833057715581E-4</c:v>
                </c:pt>
                <c:pt idx="115">
                  <c:v>7.0791811447813886E-4</c:v>
                </c:pt>
                <c:pt idx="116">
                  <c:v>7.0420655076418315E-4</c:v>
                </c:pt>
                <c:pt idx="117">
                  <c:v>6.8684173481674705E-4</c:v>
                </c:pt>
                <c:pt idx="118">
                  <c:v>6.8684173481674705E-4</c:v>
                </c:pt>
                <c:pt idx="119">
                  <c:v>5.610462360830272E-4</c:v>
                </c:pt>
                <c:pt idx="120">
                  <c:v>5.606485685422458E-4</c:v>
                </c:pt>
                <c:pt idx="121">
                  <c:v>5.4659764876798488E-4</c:v>
                </c:pt>
                <c:pt idx="122">
                  <c:v>5.2432826648424885E-4</c:v>
                </c:pt>
                <c:pt idx="123">
                  <c:v>4.0131644053599622E-4</c:v>
                </c:pt>
                <c:pt idx="124">
                  <c:v>2.331030707856379E-4</c:v>
                </c:pt>
                <c:pt idx="125">
                  <c:v>2.247520524292371E-4</c:v>
                </c:pt>
                <c:pt idx="126">
                  <c:v>2.247520524292371E-4</c:v>
                </c:pt>
                <c:pt idx="127">
                  <c:v>2.2236604718455129E-4</c:v>
                </c:pt>
                <c:pt idx="128">
                  <c:v>7.2445384310118426E-5</c:v>
                </c:pt>
                <c:pt idx="129">
                  <c:v>-5.9977906769950913E-5</c:v>
                </c:pt>
                <c:pt idx="130">
                  <c:v>-6.8063813432497726E-5</c:v>
                </c:pt>
                <c:pt idx="131">
                  <c:v>-7.0714930371037522E-5</c:v>
                </c:pt>
                <c:pt idx="132">
                  <c:v>-1.804711716265903E-4</c:v>
                </c:pt>
                <c:pt idx="133">
                  <c:v>-5.2763493472839356E-4</c:v>
                </c:pt>
                <c:pt idx="134">
                  <c:v>-5.2843026980995637E-4</c:v>
                </c:pt>
                <c:pt idx="135">
                  <c:v>-6.6469768045090798E-4</c:v>
                </c:pt>
                <c:pt idx="136">
                  <c:v>-8.1475089917226826E-4</c:v>
                </c:pt>
                <c:pt idx="137">
                  <c:v>-8.6856857302462873E-4</c:v>
                </c:pt>
                <c:pt idx="138">
                  <c:v>-8.8646361235977279E-4</c:v>
                </c:pt>
                <c:pt idx="139">
                  <c:v>-9.3816039266130143E-4</c:v>
                </c:pt>
                <c:pt idx="140">
                  <c:v>-9.3816039266130143E-4</c:v>
                </c:pt>
                <c:pt idx="141">
                  <c:v>-9.3855806020208283E-4</c:v>
                </c:pt>
                <c:pt idx="142">
                  <c:v>-9.3855806020208283E-4</c:v>
                </c:pt>
                <c:pt idx="143">
                  <c:v>-9.4730674609926416E-4</c:v>
                </c:pt>
                <c:pt idx="144">
                  <c:v>-9.5459731768024903E-4</c:v>
                </c:pt>
                <c:pt idx="145">
                  <c:v>-9.5499498522103043E-4</c:v>
                </c:pt>
                <c:pt idx="146">
                  <c:v>-9.5844143724113217E-4</c:v>
                </c:pt>
                <c:pt idx="147">
                  <c:v>-9.5923677232269411E-4</c:v>
                </c:pt>
                <c:pt idx="148">
                  <c:v>-9.5963443986347551E-4</c:v>
                </c:pt>
                <c:pt idx="149">
                  <c:v>-9.6003210740425605E-4</c:v>
                </c:pt>
                <c:pt idx="150">
                  <c:v>-9.7567369734164171E-4</c:v>
                </c:pt>
                <c:pt idx="151">
                  <c:v>-9.7779459089247355E-4</c:v>
                </c:pt>
                <c:pt idx="152">
                  <c:v>-1.3791736953874187E-3</c:v>
                </c:pt>
                <c:pt idx="153">
                  <c:v>-1.41045687526219E-3</c:v>
                </c:pt>
                <c:pt idx="154">
                  <c:v>-1.4258333535057217E-3</c:v>
                </c:pt>
                <c:pt idx="155">
                  <c:v>-1.4260984651995757E-3</c:v>
                </c:pt>
                <c:pt idx="156">
                  <c:v>-1.4372331563414428E-3</c:v>
                </c:pt>
                <c:pt idx="157">
                  <c:v>-1.4372331563414428E-3</c:v>
                </c:pt>
                <c:pt idx="158">
                  <c:v>-1.542217387107624E-3</c:v>
                </c:pt>
                <c:pt idx="159">
                  <c:v>-1.5586543121265716E-3</c:v>
                </c:pt>
                <c:pt idx="160">
                  <c:v>-1.5668727746360458E-3</c:v>
                </c:pt>
                <c:pt idx="161">
                  <c:v>-1.8444447181011755E-3</c:v>
                </c:pt>
                <c:pt idx="162">
                  <c:v>-1.8445772739481029E-3</c:v>
                </c:pt>
                <c:pt idx="163">
                  <c:v>-1.8712209991804292E-3</c:v>
                </c:pt>
                <c:pt idx="164">
                  <c:v>-1.998076944689565E-3</c:v>
                </c:pt>
                <c:pt idx="165">
                  <c:v>-2.0227323322179859E-3</c:v>
                </c:pt>
                <c:pt idx="166">
                  <c:v>-2.0073558539744542E-3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5B4-4D80-AA3D-EED0EBB62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32600"/>
        <c:axId val="1"/>
      </c:scatterChart>
      <c:valAx>
        <c:axId val="941132600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37699680511184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715654952076675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326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702875399361023"/>
          <c:y val="0.91249999999999998"/>
          <c:w val="0.8290734824281149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AG Vir - O-C Diagr.</a:t>
            </a:r>
          </a:p>
        </c:rich>
      </c:tx>
      <c:layout>
        <c:manualLayout>
          <c:xMode val="edge"/>
          <c:yMode val="edge"/>
          <c:x val="0.3774193548387097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3364557062150329"/>
          <c:w val="0.80161290322580647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Inactive!$H$21:$H$187</c:f>
              <c:numCache>
                <c:formatCode>General</c:formatCode>
                <c:ptCount val="167"/>
                <c:pt idx="71">
                  <c:v>1.1955199952353723E-3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29-45A1-A5D5-5CBC8CE116B5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Inactive!$I$21:$I$187</c:f>
              <c:numCache>
                <c:formatCode>General</c:formatCode>
                <c:ptCount val="167"/>
                <c:pt idx="50">
                  <c:v>-2.2313800000119954E-2</c:v>
                </c:pt>
                <c:pt idx="53">
                  <c:v>-2.6970920000167098E-2</c:v>
                </c:pt>
                <c:pt idx="54">
                  <c:v>-5.6945999967865646E-3</c:v>
                </c:pt>
                <c:pt idx="55">
                  <c:v>-1.7084719998820219E-2</c:v>
                </c:pt>
                <c:pt idx="56">
                  <c:v>-1.8509199995605741E-2</c:v>
                </c:pt>
                <c:pt idx="57">
                  <c:v>-1.6680280001310166E-2</c:v>
                </c:pt>
                <c:pt idx="58">
                  <c:v>9.2102000053273514E-3</c:v>
                </c:pt>
                <c:pt idx="61">
                  <c:v>3.5093999758828431E-4</c:v>
                </c:pt>
                <c:pt idx="70">
                  <c:v>2.4280001525767148E-5</c:v>
                </c:pt>
                <c:pt idx="92">
                  <c:v>-1.0749439999926835E-2</c:v>
                </c:pt>
                <c:pt idx="93">
                  <c:v>-2.0811000002140645E-2</c:v>
                </c:pt>
                <c:pt idx="101">
                  <c:v>-6.7492799935280345E-3</c:v>
                </c:pt>
                <c:pt idx="102">
                  <c:v>9.6507200069027022E-3</c:v>
                </c:pt>
                <c:pt idx="110">
                  <c:v>-5.2790800036746077E-3</c:v>
                </c:pt>
                <c:pt idx="112">
                  <c:v>7.7776999969501048E-3</c:v>
                </c:pt>
                <c:pt idx="115">
                  <c:v>4.8007800069171935E-3</c:v>
                </c:pt>
                <c:pt idx="116">
                  <c:v>-1.5308739995816723E-2</c:v>
                </c:pt>
                <c:pt idx="119">
                  <c:v>9.3240599962882698E-3</c:v>
                </c:pt>
                <c:pt idx="120">
                  <c:v>1.2348040007054806E-2</c:v>
                </c:pt>
                <c:pt idx="121">
                  <c:v>-3.1380000000353903E-3</c:v>
                </c:pt>
                <c:pt idx="125">
                  <c:v>-1.0635199942043982E-3</c:v>
                </c:pt>
                <c:pt idx="126">
                  <c:v>-4.6351999480975792E-4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29-45A1-A5D5-5CBC8CE116B5}"/>
            </c:ext>
          </c:extLst>
        </c:ser>
        <c:ser>
          <c:idx val="2"/>
          <c:order val="2"/>
          <c:tx>
            <c:strRef>
              <c:f>Inactive!$J$20</c:f>
              <c:strCache>
                <c:ptCount val="1"/>
                <c:pt idx="0">
                  <c:v>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Inactive!$J$21:$J$187</c:f>
              <c:numCache>
                <c:formatCode>General</c:formatCode>
                <c:ptCount val="167"/>
                <c:pt idx="63">
                  <c:v>2.8774400052498095E-3</c:v>
                </c:pt>
                <c:pt idx="64">
                  <c:v>-1.1708799996995367E-2</c:v>
                </c:pt>
                <c:pt idx="65">
                  <c:v>4.2911999989883043E-3</c:v>
                </c:pt>
                <c:pt idx="67">
                  <c:v>-7.0430400010081939E-3</c:v>
                </c:pt>
                <c:pt idx="73">
                  <c:v>7.1696399973006919E-3</c:v>
                </c:pt>
                <c:pt idx="74">
                  <c:v>7.0601199986413121E-3</c:v>
                </c:pt>
                <c:pt idx="76">
                  <c:v>2.9026400006841868E-3</c:v>
                </c:pt>
                <c:pt idx="77">
                  <c:v>-6.4738799992483109E-3</c:v>
                </c:pt>
                <c:pt idx="79">
                  <c:v>6.5833999979076907E-3</c:v>
                </c:pt>
                <c:pt idx="97">
                  <c:v>1.6826079998281784E-2</c:v>
                </c:pt>
                <c:pt idx="98">
                  <c:v>8.4495600021909922E-3</c:v>
                </c:pt>
                <c:pt idx="103">
                  <c:v>8.9205999975092709E-3</c:v>
                </c:pt>
                <c:pt idx="106">
                  <c:v>-2.7751599991461262E-3</c:v>
                </c:pt>
                <c:pt idx="123">
                  <c:v>5.2893600004608743E-3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29-45A1-A5D5-5CBC8CE116B5}"/>
            </c:ext>
          </c:extLst>
        </c:ser>
        <c:ser>
          <c:idx val="3"/>
          <c:order val="3"/>
          <c:tx>
            <c:strRef>
              <c:f>Inactive!$K$20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Inactive!$K$21:$K$187</c:f>
              <c:numCache>
                <c:formatCode>General</c:formatCode>
                <c:ptCount val="167"/>
                <c:pt idx="19">
                  <c:v>1.4225440001609968E-2</c:v>
                </c:pt>
                <c:pt idx="37">
                  <c:v>-1.0596799984341487E-3</c:v>
                </c:pt>
                <c:pt idx="38">
                  <c:v>-1.0356999991927296E-3</c:v>
                </c:pt>
                <c:pt idx="39">
                  <c:v>1.0863600036827847E-3</c:v>
                </c:pt>
                <c:pt idx="40">
                  <c:v>5.0378800006001256E-3</c:v>
                </c:pt>
                <c:pt idx="41">
                  <c:v>5.7641600069473498E-3</c:v>
                </c:pt>
                <c:pt idx="42">
                  <c:v>1.0301200018147938E-3</c:v>
                </c:pt>
                <c:pt idx="43">
                  <c:v>-1.5793999918969348E-3</c:v>
                </c:pt>
                <c:pt idx="44">
                  <c:v>-7.0251999568426982E-4</c:v>
                </c:pt>
                <c:pt idx="45">
                  <c:v>-1.8790400063153356E-3</c:v>
                </c:pt>
                <c:pt idx="46">
                  <c:v>4.0280600005644374E-3</c:v>
                </c:pt>
                <c:pt idx="47">
                  <c:v>-1.4795999595662579E-4</c:v>
                </c:pt>
                <c:pt idx="48">
                  <c:v>0</c:v>
                </c:pt>
                <c:pt idx="49">
                  <c:v>3.4795999818015844E-4</c:v>
                </c:pt>
                <c:pt idx="59">
                  <c:v>1.071360005880706E-3</c:v>
                </c:pt>
                <c:pt idx="60">
                  <c:v>1.7747000019880943E-3</c:v>
                </c:pt>
                <c:pt idx="62">
                  <c:v>4.0828799974406138E-3</c:v>
                </c:pt>
                <c:pt idx="68">
                  <c:v>4.2105199972866103E-3</c:v>
                </c:pt>
                <c:pt idx="69">
                  <c:v>4.2105199972866103E-3</c:v>
                </c:pt>
                <c:pt idx="72">
                  <c:v>4.3779997213277966E-5</c:v>
                </c:pt>
                <c:pt idx="80">
                  <c:v>-3.760679996048566E-3</c:v>
                </c:pt>
                <c:pt idx="81">
                  <c:v>-2.5606799972592853E-3</c:v>
                </c:pt>
                <c:pt idx="82">
                  <c:v>-1.1606800035224296E-3</c:v>
                </c:pt>
                <c:pt idx="83">
                  <c:v>-4.2647599984775297E-3</c:v>
                </c:pt>
                <c:pt idx="84">
                  <c:v>-2.4647599930176511E-3</c:v>
                </c:pt>
                <c:pt idx="85">
                  <c:v>-1.6647599986754358E-3</c:v>
                </c:pt>
                <c:pt idx="86">
                  <c:v>5.0592200059327297E-3</c:v>
                </c:pt>
                <c:pt idx="87">
                  <c:v>5.7592200028011575E-3</c:v>
                </c:pt>
                <c:pt idx="88">
                  <c:v>7.459220003511291E-3</c:v>
                </c:pt>
                <c:pt idx="89">
                  <c:v>-2.1317599967005663E-3</c:v>
                </c:pt>
                <c:pt idx="90">
                  <c:v>-1.7317599995294586E-3</c:v>
                </c:pt>
                <c:pt idx="91">
                  <c:v>-9.3175999791128561E-4</c:v>
                </c:pt>
                <c:pt idx="94">
                  <c:v>-3.8698399948771112E-3</c:v>
                </c:pt>
                <c:pt idx="95">
                  <c:v>-2.8698399983113632E-3</c:v>
                </c:pt>
                <c:pt idx="96">
                  <c:v>-1.76983999699587E-3</c:v>
                </c:pt>
                <c:pt idx="100">
                  <c:v>4.6842200026731007E-3</c:v>
                </c:pt>
                <c:pt idx="128">
                  <c:v>1.1208200085093267E-3</c:v>
                </c:pt>
                <c:pt idx="130">
                  <c:v>1.1060420001740567E-2</c:v>
                </c:pt>
                <c:pt idx="133">
                  <c:v>-5.3933599992888048E-3</c:v>
                </c:pt>
                <c:pt idx="134">
                  <c:v>-5.2453999960562214E-3</c:v>
                </c:pt>
                <c:pt idx="135">
                  <c:v>-6.0949199978495017E-3</c:v>
                </c:pt>
                <c:pt idx="136">
                  <c:v>2.0202000014251098E-3</c:v>
                </c:pt>
                <c:pt idx="139">
                  <c:v>6.3286599979619496E-3</c:v>
                </c:pt>
                <c:pt idx="140">
                  <c:v>6.3286599979619496E-3</c:v>
                </c:pt>
                <c:pt idx="141">
                  <c:v>4.5264000073075294E-4</c:v>
                </c:pt>
                <c:pt idx="142">
                  <c:v>4.5264000073075294E-4</c:v>
                </c:pt>
                <c:pt idx="143">
                  <c:v>-7.1980000211624429E-4</c:v>
                </c:pt>
                <c:pt idx="144">
                  <c:v>4.986500003724359E-3</c:v>
                </c:pt>
                <c:pt idx="145">
                  <c:v>3.1048000528244302E-4</c:v>
                </c:pt>
                <c:pt idx="146">
                  <c:v>-2.0483600019360892E-3</c:v>
                </c:pt>
                <c:pt idx="147">
                  <c:v>1.5996000074665062E-3</c:v>
                </c:pt>
                <c:pt idx="148">
                  <c:v>3.5235799950896762E-3</c:v>
                </c:pt>
                <c:pt idx="149">
                  <c:v>-5.5243999668164179E-4</c:v>
                </c:pt>
                <c:pt idx="150">
                  <c:v>9.5744000282138586E-4</c:v>
                </c:pt>
                <c:pt idx="151">
                  <c:v>1.4519999967887998E-3</c:v>
                </c:pt>
                <c:pt idx="152">
                  <c:v>-5.7775199966272339E-3</c:v>
                </c:pt>
                <c:pt idx="153">
                  <c:v>-6.057760001567658E-3</c:v>
                </c:pt>
                <c:pt idx="155">
                  <c:v>-1.4347880001878366E-2</c:v>
                </c:pt>
                <c:pt idx="157">
                  <c:v>-4.1764400011743419E-3</c:v>
                </c:pt>
                <c:pt idx="158">
                  <c:v>-1.1045720006222837E-2</c:v>
                </c:pt>
                <c:pt idx="161">
                  <c:v>-6.3209199943230487E-3</c:v>
                </c:pt>
                <c:pt idx="162">
                  <c:v>3.053740001632832E-3</c:v>
                </c:pt>
                <c:pt idx="163">
                  <c:v>-4.9395999958505854E-3</c:v>
                </c:pt>
                <c:pt idx="164">
                  <c:v>1.210019996506162E-3</c:v>
                </c:pt>
                <c:pt idx="165">
                  <c:v>-2.7203220000956208E-2</c:v>
                </c:pt>
                <c:pt idx="166">
                  <c:v>1.1836220000986941E-2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29-45A1-A5D5-5CBC8CE116B5}"/>
            </c:ext>
          </c:extLst>
        </c:ser>
        <c:ser>
          <c:idx val="4"/>
          <c:order val="4"/>
          <c:tx>
            <c:strRef>
              <c:f>Inactive!$L$20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Inactive!$L$21:$L$187</c:f>
              <c:numCache>
                <c:formatCode>General</c:formatCode>
                <c:ptCount val="167"/>
                <c:pt idx="129">
                  <c:v>3.3061599970096722E-3</c:v>
                </c:pt>
                <c:pt idx="131">
                  <c:v>1.2453620001906529E-2</c:v>
                </c:pt>
                <c:pt idx="132">
                  <c:v>7.37210000079358E-3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29-45A1-A5D5-5CBC8CE116B5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Inactive!$M$21:$M$187</c:f>
              <c:numCache>
                <c:formatCode>General</c:formatCode>
                <c:ptCount val="1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29-45A1-A5D5-5CBC8CE116B5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Inactive!$N$21:$N$187</c:f>
              <c:numCache>
                <c:formatCode>General</c:formatCode>
                <c:ptCount val="167"/>
                <c:pt idx="0">
                  <c:v>2.6004040002590045E-2</c:v>
                </c:pt>
                <c:pt idx="1">
                  <c:v>2.6712720002251444E-2</c:v>
                </c:pt>
                <c:pt idx="2">
                  <c:v>4.376068000055966E-2</c:v>
                </c:pt>
                <c:pt idx="3">
                  <c:v>1.3732080002228031E-2</c:v>
                </c:pt>
                <c:pt idx="4">
                  <c:v>1.4782920003199251E-2</c:v>
                </c:pt>
                <c:pt idx="5">
                  <c:v>2.0830879999266472E-2</c:v>
                </c:pt>
                <c:pt idx="6">
                  <c:v>4.3625440001051174E-2</c:v>
                </c:pt>
                <c:pt idx="7">
                  <c:v>4.0614000005007256E-2</c:v>
                </c:pt>
                <c:pt idx="8">
                  <c:v>4.4586800002434757E-2</c:v>
                </c:pt>
                <c:pt idx="9">
                  <c:v>2.498268000636017E-2</c:v>
                </c:pt>
                <c:pt idx="10">
                  <c:v>5.4019920000428101E-2</c:v>
                </c:pt>
                <c:pt idx="11">
                  <c:v>2.1508840000024065E-2</c:v>
                </c:pt>
                <c:pt idx="12">
                  <c:v>2.5580780005839188E-2</c:v>
                </c:pt>
                <c:pt idx="13">
                  <c:v>2.1676360000128625E-2</c:v>
                </c:pt>
                <c:pt idx="14">
                  <c:v>2.3843160000978969E-2</c:v>
                </c:pt>
                <c:pt idx="15">
                  <c:v>1.4358939999510767E-2</c:v>
                </c:pt>
                <c:pt idx="16">
                  <c:v>0.15543088000049465</c:v>
                </c:pt>
                <c:pt idx="17">
                  <c:v>1.5153500000451459E-2</c:v>
                </c:pt>
                <c:pt idx="18">
                  <c:v>1.4177479999489151E-2</c:v>
                </c:pt>
                <c:pt idx="20">
                  <c:v>1.7249420001462568E-2</c:v>
                </c:pt>
                <c:pt idx="21">
                  <c:v>1.3273400003527058E-2</c:v>
                </c:pt>
                <c:pt idx="22">
                  <c:v>1.2115920002543135E-2</c:v>
                </c:pt>
                <c:pt idx="23">
                  <c:v>1.4102320001256885E-2</c:v>
                </c:pt>
                <c:pt idx="24">
                  <c:v>1.2872900002548704E-2</c:v>
                </c:pt>
                <c:pt idx="25">
                  <c:v>1.4992800002801232E-2</c:v>
                </c:pt>
                <c:pt idx="26">
                  <c:v>-6.163879999803612E-3</c:v>
                </c:pt>
                <c:pt idx="27">
                  <c:v>-3.5991999902762473E-4</c:v>
                </c:pt>
                <c:pt idx="28">
                  <c:v>3.8309200026560575E-3</c:v>
                </c:pt>
                <c:pt idx="29">
                  <c:v>2.5448800006415695E-3</c:v>
                </c:pt>
                <c:pt idx="30">
                  <c:v>-5.2394000013009645E-3</c:v>
                </c:pt>
                <c:pt idx="31">
                  <c:v>-1.3927999971201643E-3</c:v>
                </c:pt>
                <c:pt idx="32">
                  <c:v>6.6000065999105573E-6</c:v>
                </c:pt>
                <c:pt idx="33">
                  <c:v>-1.0193999987677671E-3</c:v>
                </c:pt>
                <c:pt idx="34">
                  <c:v>-3.5748000009334646E-3</c:v>
                </c:pt>
                <c:pt idx="35">
                  <c:v>5.9491799984243698E-3</c:v>
                </c:pt>
                <c:pt idx="36">
                  <c:v>5.8020799988298677E-3</c:v>
                </c:pt>
                <c:pt idx="78">
                  <c:v>1.6042240000388119E-2</c:v>
                </c:pt>
                <c:pt idx="99">
                  <c:v>-4.2397600045660511E-3</c:v>
                </c:pt>
                <c:pt idx="104">
                  <c:v>-6.1545599965029396E-3</c:v>
                </c:pt>
                <c:pt idx="105">
                  <c:v>-3.3027200042852201E-3</c:v>
                </c:pt>
                <c:pt idx="107">
                  <c:v>-7.959839997056406E-3</c:v>
                </c:pt>
                <c:pt idx="108">
                  <c:v>4.0494800050510094E-3</c:v>
                </c:pt>
                <c:pt idx="109">
                  <c:v>-1.2926539995532949E-2</c:v>
                </c:pt>
                <c:pt idx="113">
                  <c:v>-4.1424000010010786E-3</c:v>
                </c:pt>
                <c:pt idx="114">
                  <c:v>-3.0423999996855855E-3</c:v>
                </c:pt>
                <c:pt idx="117">
                  <c:v>4.2717200049082749E-3</c:v>
                </c:pt>
                <c:pt idx="118">
                  <c:v>4.9717200017767027E-3</c:v>
                </c:pt>
                <c:pt idx="122">
                  <c:v>4.204880002362188E-3</c:v>
                </c:pt>
                <c:pt idx="124">
                  <c:v>1.4328999968711287E-3</c:v>
                </c:pt>
                <c:pt idx="127">
                  <c:v>5.0803600024664775E-3</c:v>
                </c:pt>
                <c:pt idx="154">
                  <c:v>-6.2971999941510148E-3</c:v>
                </c:pt>
                <c:pt idx="156">
                  <c:v>-4.6764400030951947E-3</c:v>
                </c:pt>
                <c:pt idx="159">
                  <c:v>2.5121200014837086E-3</c:v>
                </c:pt>
                <c:pt idx="160">
                  <c:v>3.8410399938584305E-3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29-45A1-A5D5-5CBC8CE116B5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Inactive!$O$21:$O$187</c:f>
              <c:numCache>
                <c:formatCode>General</c:formatCode>
                <c:ptCount val="167"/>
                <c:pt idx="0">
                  <c:v>1.0953026967618761E-2</c:v>
                </c:pt>
                <c:pt idx="1">
                  <c:v>1.078096947830752E-2</c:v>
                </c:pt>
                <c:pt idx="2">
                  <c:v>1.0780174143225959E-2</c:v>
                </c:pt>
                <c:pt idx="3">
                  <c:v>1.0476621253763136E-2</c:v>
                </c:pt>
                <c:pt idx="4">
                  <c:v>1.0321000689470842E-2</c:v>
                </c:pt>
                <c:pt idx="5">
                  <c:v>1.0320205354389281E-2</c:v>
                </c:pt>
                <c:pt idx="6">
                  <c:v>1.0318084460838449E-2</c:v>
                </c:pt>
                <c:pt idx="7">
                  <c:v>1.0196663305053319E-2</c:v>
                </c:pt>
                <c:pt idx="8">
                  <c:v>1.018605883729916E-2</c:v>
                </c:pt>
                <c:pt idx="9">
                  <c:v>9.892049968815082E-3</c:v>
                </c:pt>
                <c:pt idx="10">
                  <c:v>9.7311271706457085E-3</c:v>
                </c:pt>
                <c:pt idx="11">
                  <c:v>9.5903528612092392E-3</c:v>
                </c:pt>
                <c:pt idx="12">
                  <c:v>9.5891598585868959E-3</c:v>
                </c:pt>
                <c:pt idx="13">
                  <c:v>9.4217418239180978E-3</c:v>
                </c:pt>
                <c:pt idx="14">
                  <c:v>9.2918370939296425E-3</c:v>
                </c:pt>
                <c:pt idx="15">
                  <c:v>8.99583988774166E-3</c:v>
                </c:pt>
                <c:pt idx="16">
                  <c:v>8.9946468851193166E-3</c:v>
                </c:pt>
                <c:pt idx="17">
                  <c:v>8.9937189941908281E-3</c:v>
                </c:pt>
                <c:pt idx="18">
                  <c:v>8.9933213266500459E-3</c:v>
                </c:pt>
                <c:pt idx="19">
                  <c:v>8.9925259915684848E-3</c:v>
                </c:pt>
                <c:pt idx="20">
                  <c:v>8.9921283240277025E-3</c:v>
                </c:pt>
                <c:pt idx="21">
                  <c:v>8.9917306564869237E-3</c:v>
                </c:pt>
                <c:pt idx="22">
                  <c:v>8.9888144278545291E-3</c:v>
                </c:pt>
                <c:pt idx="23">
                  <c:v>8.9835121939774477E-3</c:v>
                </c:pt>
                <c:pt idx="24">
                  <c:v>8.9817889679673982E-3</c:v>
                </c:pt>
                <c:pt idx="25">
                  <c:v>8.9798006302634938E-3</c:v>
                </c:pt>
                <c:pt idx="26">
                  <c:v>8.1974560217003608E-3</c:v>
                </c:pt>
                <c:pt idx="27">
                  <c:v>7.3217920969006227E-3</c:v>
                </c:pt>
                <c:pt idx="28">
                  <c:v>7.0336156856813329E-3</c:v>
                </c:pt>
                <c:pt idx="29">
                  <c:v>7.0195647659070711E-3</c:v>
                </c:pt>
                <c:pt idx="30">
                  <c:v>6.8814415734091408E-3</c:v>
                </c:pt>
                <c:pt idx="31">
                  <c:v>6.8801160149398709E-3</c:v>
                </c:pt>
                <c:pt idx="32">
                  <c:v>6.8681859887164409E-3</c:v>
                </c:pt>
                <c:pt idx="33">
                  <c:v>6.7488857264821449E-3</c:v>
                </c:pt>
                <c:pt idx="34">
                  <c:v>6.5752375670077787E-3</c:v>
                </c:pt>
                <c:pt idx="35">
                  <c:v>6.5748398994669981E-3</c:v>
                </c:pt>
                <c:pt idx="36">
                  <c:v>6.5662237694167434E-3</c:v>
                </c:pt>
                <c:pt idx="37">
                  <c:v>6.4251843482864193E-3</c:v>
                </c:pt>
                <c:pt idx="38">
                  <c:v>6.4247866807456378E-3</c:v>
                </c:pt>
                <c:pt idx="39">
                  <c:v>6.3066794211336843E-3</c:v>
                </c:pt>
                <c:pt idx="40">
                  <c:v>5.8199343512177534E-3</c:v>
                </c:pt>
                <c:pt idx="41">
                  <c:v>5.0699333693048085E-3</c:v>
                </c:pt>
                <c:pt idx="42">
                  <c:v>4.7642595862911544E-3</c:v>
                </c:pt>
                <c:pt idx="43">
                  <c:v>4.7605480225771987E-3</c:v>
                </c:pt>
                <c:pt idx="44">
                  <c:v>4.7515342249861633E-3</c:v>
                </c:pt>
                <c:pt idx="45">
                  <c:v>4.7411948689258573E-3</c:v>
                </c:pt>
                <c:pt idx="46">
                  <c:v>4.6172551520491162E-3</c:v>
                </c:pt>
                <c:pt idx="47">
                  <c:v>4.6168574845083347E-3</c:v>
                </c:pt>
                <c:pt idx="48">
                  <c:v>4.6160621494267728E-3</c:v>
                </c:pt>
                <c:pt idx="49">
                  <c:v>4.6152668143452109E-3</c:v>
                </c:pt>
                <c:pt idx="50">
                  <c:v>4.4742273932148868E-3</c:v>
                </c:pt>
                <c:pt idx="51">
                  <c:v>4.4622973669914568E-3</c:v>
                </c:pt>
                <c:pt idx="52">
                  <c:v>4.4611043643691143E-3</c:v>
                </c:pt>
                <c:pt idx="53">
                  <c:v>4.4519580109311516E-3</c:v>
                </c:pt>
                <c:pt idx="54">
                  <c:v>4.3257648446566512E-3</c:v>
                </c:pt>
                <c:pt idx="55">
                  <c:v>4.3101232547192656E-3</c:v>
                </c:pt>
                <c:pt idx="56">
                  <c:v>4.3005792337405214E-3</c:v>
                </c:pt>
                <c:pt idx="57">
                  <c:v>4.292360771231048E-3</c:v>
                </c:pt>
                <c:pt idx="58">
                  <c:v>4.2886492075170915E-3</c:v>
                </c:pt>
                <c:pt idx="59">
                  <c:v>4.0200910616429971E-3</c:v>
                </c:pt>
                <c:pt idx="60">
                  <c:v>3.5827893226308364E-3</c:v>
                </c:pt>
                <c:pt idx="61">
                  <c:v>3.5345389943494095E-3</c:v>
                </c:pt>
                <c:pt idx="62">
                  <c:v>3.4007901448000703E-3</c:v>
                </c:pt>
                <c:pt idx="63">
                  <c:v>3.3986692512492384E-3</c:v>
                </c:pt>
                <c:pt idx="64">
                  <c:v>3.2480858091401702E-3</c:v>
                </c:pt>
                <c:pt idx="65">
                  <c:v>3.2480858091401702E-3</c:v>
                </c:pt>
                <c:pt idx="66">
                  <c:v>3.1181810791517141E-3</c:v>
                </c:pt>
                <c:pt idx="67">
                  <c:v>2.8058795037917104E-3</c:v>
                </c:pt>
                <c:pt idx="68">
                  <c:v>2.6513193862748329E-3</c:v>
                </c:pt>
                <c:pt idx="69">
                  <c:v>2.6513193862748329E-3</c:v>
                </c:pt>
                <c:pt idx="70">
                  <c:v>2.5007359441657647E-3</c:v>
                </c:pt>
                <c:pt idx="71">
                  <c:v>2.3530687306890911E-3</c:v>
                </c:pt>
                <c:pt idx="72">
                  <c:v>2.2256825617922474E-3</c:v>
                </c:pt>
                <c:pt idx="73">
                  <c:v>2.0505762880016851E-3</c:v>
                </c:pt>
                <c:pt idx="74">
                  <c:v>2.0468647242877294E-3</c:v>
                </c:pt>
                <c:pt idx="75">
                  <c:v>2.0444787190430436E-3</c:v>
                </c:pt>
                <c:pt idx="76">
                  <c:v>2.0439484956553352E-3</c:v>
                </c:pt>
                <c:pt idx="77">
                  <c:v>2.0336091395950296E-3</c:v>
                </c:pt>
                <c:pt idx="78">
                  <c:v>1.9034392979127191E-3</c:v>
                </c:pt>
                <c:pt idx="79">
                  <c:v>1.8999928458926173E-3</c:v>
                </c:pt>
                <c:pt idx="80">
                  <c:v>1.7658463288024971E-3</c:v>
                </c:pt>
                <c:pt idx="81">
                  <c:v>1.7658463288024971E-3</c:v>
                </c:pt>
                <c:pt idx="82">
                  <c:v>1.7658463288024971E-3</c:v>
                </c:pt>
                <c:pt idx="83">
                  <c:v>1.7642556586393732E-3</c:v>
                </c:pt>
                <c:pt idx="84">
                  <c:v>1.7642556586393732E-3</c:v>
                </c:pt>
                <c:pt idx="85">
                  <c:v>1.7642556586393732E-3</c:v>
                </c:pt>
                <c:pt idx="86">
                  <c:v>1.7638579910985923E-3</c:v>
                </c:pt>
                <c:pt idx="87">
                  <c:v>1.7638579910985923E-3</c:v>
                </c:pt>
                <c:pt idx="88">
                  <c:v>1.7638579910985923E-3</c:v>
                </c:pt>
                <c:pt idx="89">
                  <c:v>1.7576278662930233E-3</c:v>
                </c:pt>
                <c:pt idx="90">
                  <c:v>1.7576278662930233E-3</c:v>
                </c:pt>
                <c:pt idx="91">
                  <c:v>1.7576278662930233E-3</c:v>
                </c:pt>
                <c:pt idx="92">
                  <c:v>1.7507349622528194E-3</c:v>
                </c:pt>
                <c:pt idx="93">
                  <c:v>1.7462280634573018E-3</c:v>
                </c:pt>
                <c:pt idx="94">
                  <c:v>1.7427816114371996E-3</c:v>
                </c:pt>
                <c:pt idx="95">
                  <c:v>1.7427816114371996E-3</c:v>
                </c:pt>
                <c:pt idx="96">
                  <c:v>1.7427816114371996E-3</c:v>
                </c:pt>
                <c:pt idx="97">
                  <c:v>1.7411909412740757E-3</c:v>
                </c:pt>
                <c:pt idx="98">
                  <c:v>1.7308515852137701E-3</c:v>
                </c:pt>
                <c:pt idx="99">
                  <c:v>1.5985608499806277E-3</c:v>
                </c:pt>
                <c:pt idx="100">
                  <c:v>1.5981631824398468E-3</c:v>
                </c:pt>
                <c:pt idx="101">
                  <c:v>1.5948492862666716E-3</c:v>
                </c:pt>
                <c:pt idx="102">
                  <c:v>1.5948492862666716E-3</c:v>
                </c:pt>
                <c:pt idx="103">
                  <c:v>1.44665184940229E-3</c:v>
                </c:pt>
                <c:pt idx="104">
                  <c:v>1.4368427167296919E-3</c:v>
                </c:pt>
                <c:pt idx="105">
                  <c:v>1.3011055294764478E-3</c:v>
                </c:pt>
                <c:pt idx="106">
                  <c:v>1.292356843579266E-3</c:v>
                </c:pt>
                <c:pt idx="107">
                  <c:v>1.2788361471927122E-3</c:v>
                </c:pt>
                <c:pt idx="108">
                  <c:v>1.1460151885718619E-3</c:v>
                </c:pt>
                <c:pt idx="109">
                  <c:v>1.1456175210310809E-3</c:v>
                </c:pt>
                <c:pt idx="110">
                  <c:v>1.1348804974299943E-3</c:v>
                </c:pt>
                <c:pt idx="111">
                  <c:v>1.1348804974299943E-3</c:v>
                </c:pt>
                <c:pt idx="112">
                  <c:v>9.9132251520805742E-4</c:v>
                </c:pt>
                <c:pt idx="113">
                  <c:v>8.5677833057715581E-4</c:v>
                </c:pt>
                <c:pt idx="114">
                  <c:v>8.5677833057715581E-4</c:v>
                </c:pt>
                <c:pt idx="115">
                  <c:v>7.0791811447813886E-4</c:v>
                </c:pt>
                <c:pt idx="116">
                  <c:v>7.0420655076418315E-4</c:v>
                </c:pt>
                <c:pt idx="117">
                  <c:v>6.8684173481674705E-4</c:v>
                </c:pt>
                <c:pt idx="118">
                  <c:v>6.8684173481674705E-4</c:v>
                </c:pt>
                <c:pt idx="119">
                  <c:v>5.610462360830272E-4</c:v>
                </c:pt>
                <c:pt idx="120">
                  <c:v>5.606485685422458E-4</c:v>
                </c:pt>
                <c:pt idx="121">
                  <c:v>5.4659764876798488E-4</c:v>
                </c:pt>
                <c:pt idx="122">
                  <c:v>5.2432826648424885E-4</c:v>
                </c:pt>
                <c:pt idx="123">
                  <c:v>4.0131644053599622E-4</c:v>
                </c:pt>
                <c:pt idx="124">
                  <c:v>2.331030707856379E-4</c:v>
                </c:pt>
                <c:pt idx="125">
                  <c:v>2.247520524292371E-4</c:v>
                </c:pt>
                <c:pt idx="126">
                  <c:v>2.247520524292371E-4</c:v>
                </c:pt>
                <c:pt idx="127">
                  <c:v>2.2236604718455129E-4</c:v>
                </c:pt>
                <c:pt idx="128">
                  <c:v>7.2445384310118426E-5</c:v>
                </c:pt>
                <c:pt idx="129">
                  <c:v>-5.9977906769950913E-5</c:v>
                </c:pt>
                <c:pt idx="130">
                  <c:v>-6.8063813432497726E-5</c:v>
                </c:pt>
                <c:pt idx="131">
                  <c:v>-7.0714930371037522E-5</c:v>
                </c:pt>
                <c:pt idx="132">
                  <c:v>-1.804711716265903E-4</c:v>
                </c:pt>
                <c:pt idx="133">
                  <c:v>-5.2763493472839356E-4</c:v>
                </c:pt>
                <c:pt idx="134">
                  <c:v>-5.2843026980995637E-4</c:v>
                </c:pt>
                <c:pt idx="135">
                  <c:v>-6.6469768045090798E-4</c:v>
                </c:pt>
                <c:pt idx="136">
                  <c:v>-8.1475089917226826E-4</c:v>
                </c:pt>
                <c:pt idx="137">
                  <c:v>-8.6856857302462873E-4</c:v>
                </c:pt>
                <c:pt idx="138">
                  <c:v>-8.8646361235977279E-4</c:v>
                </c:pt>
                <c:pt idx="139">
                  <c:v>-9.3816039266130143E-4</c:v>
                </c:pt>
                <c:pt idx="140">
                  <c:v>-9.3816039266130143E-4</c:v>
                </c:pt>
                <c:pt idx="141">
                  <c:v>-9.3855806020208283E-4</c:v>
                </c:pt>
                <c:pt idx="142">
                  <c:v>-9.3855806020208283E-4</c:v>
                </c:pt>
                <c:pt idx="143">
                  <c:v>-9.4730674609926416E-4</c:v>
                </c:pt>
                <c:pt idx="144">
                  <c:v>-9.5459731768024903E-4</c:v>
                </c:pt>
                <c:pt idx="145">
                  <c:v>-9.5499498522103043E-4</c:v>
                </c:pt>
                <c:pt idx="146">
                  <c:v>-9.5844143724113217E-4</c:v>
                </c:pt>
                <c:pt idx="147">
                  <c:v>-9.5923677232269411E-4</c:v>
                </c:pt>
                <c:pt idx="148">
                  <c:v>-9.5963443986347551E-4</c:v>
                </c:pt>
                <c:pt idx="149">
                  <c:v>-9.6003210740425605E-4</c:v>
                </c:pt>
                <c:pt idx="150">
                  <c:v>-9.7567369734164171E-4</c:v>
                </c:pt>
                <c:pt idx="151">
                  <c:v>-9.7779459089247355E-4</c:v>
                </c:pt>
                <c:pt idx="152">
                  <c:v>-1.3791736953874187E-3</c:v>
                </c:pt>
                <c:pt idx="153">
                  <c:v>-1.41045687526219E-3</c:v>
                </c:pt>
                <c:pt idx="154">
                  <c:v>-1.4258333535057217E-3</c:v>
                </c:pt>
                <c:pt idx="155">
                  <c:v>-1.4260984651995757E-3</c:v>
                </c:pt>
                <c:pt idx="156">
                  <c:v>-1.4372331563414428E-3</c:v>
                </c:pt>
                <c:pt idx="157">
                  <c:v>-1.4372331563414428E-3</c:v>
                </c:pt>
                <c:pt idx="158">
                  <c:v>-1.542217387107624E-3</c:v>
                </c:pt>
                <c:pt idx="159">
                  <c:v>-1.5586543121265716E-3</c:v>
                </c:pt>
                <c:pt idx="160">
                  <c:v>-1.5668727746360458E-3</c:v>
                </c:pt>
                <c:pt idx="161">
                  <c:v>-1.8444447181011755E-3</c:v>
                </c:pt>
                <c:pt idx="162">
                  <c:v>-1.8445772739481029E-3</c:v>
                </c:pt>
                <c:pt idx="163">
                  <c:v>-1.8712209991804292E-3</c:v>
                </c:pt>
                <c:pt idx="164">
                  <c:v>-1.998076944689565E-3</c:v>
                </c:pt>
                <c:pt idx="165">
                  <c:v>-2.0227323322179859E-3</c:v>
                </c:pt>
                <c:pt idx="166">
                  <c:v>-2.0073558539744542E-3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29-45A1-A5D5-5CBC8CE116B5}"/>
            </c:ext>
          </c:extLst>
        </c:ser>
        <c:ser>
          <c:idx val="8"/>
          <c:order val="8"/>
          <c:tx>
            <c:strRef>
              <c:f>Inactive!$R$20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Inactive!$F$21:$F$187</c:f>
              <c:numCache>
                <c:formatCode>General</c:formatCode>
                <c:ptCount val="167"/>
                <c:pt idx="0">
                  <c:v>-23903</c:v>
                </c:pt>
                <c:pt idx="1">
                  <c:v>-23254</c:v>
                </c:pt>
                <c:pt idx="2">
                  <c:v>-23251</c:v>
                </c:pt>
                <c:pt idx="3">
                  <c:v>-22106</c:v>
                </c:pt>
                <c:pt idx="4">
                  <c:v>-21519</c:v>
                </c:pt>
                <c:pt idx="5">
                  <c:v>-21516</c:v>
                </c:pt>
                <c:pt idx="6">
                  <c:v>-21508</c:v>
                </c:pt>
                <c:pt idx="7">
                  <c:v>-21050</c:v>
                </c:pt>
                <c:pt idx="8">
                  <c:v>-21010</c:v>
                </c:pt>
                <c:pt idx="9">
                  <c:v>-19901</c:v>
                </c:pt>
                <c:pt idx="10">
                  <c:v>-19294</c:v>
                </c:pt>
                <c:pt idx="11">
                  <c:v>-18763</c:v>
                </c:pt>
                <c:pt idx="12">
                  <c:v>-18758.5</c:v>
                </c:pt>
                <c:pt idx="13">
                  <c:v>-18127</c:v>
                </c:pt>
                <c:pt idx="14">
                  <c:v>-17637</c:v>
                </c:pt>
                <c:pt idx="15">
                  <c:v>-16520.5</c:v>
                </c:pt>
                <c:pt idx="16">
                  <c:v>-16516</c:v>
                </c:pt>
                <c:pt idx="17">
                  <c:v>-16512.5</c:v>
                </c:pt>
                <c:pt idx="18">
                  <c:v>-16511</c:v>
                </c:pt>
                <c:pt idx="19">
                  <c:v>-16508</c:v>
                </c:pt>
                <c:pt idx="20">
                  <c:v>-16506.5</c:v>
                </c:pt>
                <c:pt idx="21">
                  <c:v>-16505</c:v>
                </c:pt>
                <c:pt idx="22">
                  <c:v>-16494</c:v>
                </c:pt>
                <c:pt idx="23">
                  <c:v>-16474</c:v>
                </c:pt>
                <c:pt idx="24">
                  <c:v>-16467.5</c:v>
                </c:pt>
                <c:pt idx="25">
                  <c:v>-16460</c:v>
                </c:pt>
                <c:pt idx="26">
                  <c:v>-13509</c:v>
                </c:pt>
                <c:pt idx="27">
                  <c:v>-10206</c:v>
                </c:pt>
                <c:pt idx="28">
                  <c:v>-9119</c:v>
                </c:pt>
                <c:pt idx="29">
                  <c:v>-9066</c:v>
                </c:pt>
                <c:pt idx="30">
                  <c:v>-8545</c:v>
                </c:pt>
                <c:pt idx="31">
                  <c:v>-8540</c:v>
                </c:pt>
                <c:pt idx="32">
                  <c:v>-8495</c:v>
                </c:pt>
                <c:pt idx="33">
                  <c:v>-8045</c:v>
                </c:pt>
                <c:pt idx="34">
                  <c:v>-7390</c:v>
                </c:pt>
                <c:pt idx="35">
                  <c:v>-7388.5</c:v>
                </c:pt>
                <c:pt idx="36">
                  <c:v>-7356</c:v>
                </c:pt>
                <c:pt idx="37">
                  <c:v>-6824</c:v>
                </c:pt>
                <c:pt idx="38">
                  <c:v>-6822.5</c:v>
                </c:pt>
                <c:pt idx="39">
                  <c:v>-6377</c:v>
                </c:pt>
                <c:pt idx="40">
                  <c:v>-4541</c:v>
                </c:pt>
                <c:pt idx="41">
                  <c:v>-1712</c:v>
                </c:pt>
                <c:pt idx="42">
                  <c:v>-559</c:v>
                </c:pt>
                <c:pt idx="43">
                  <c:v>-545</c:v>
                </c:pt>
                <c:pt idx="44">
                  <c:v>-511</c:v>
                </c:pt>
                <c:pt idx="45">
                  <c:v>-472</c:v>
                </c:pt>
                <c:pt idx="46">
                  <c:v>-4.5</c:v>
                </c:pt>
                <c:pt idx="47">
                  <c:v>-3</c:v>
                </c:pt>
                <c:pt idx="48">
                  <c:v>0</c:v>
                </c:pt>
                <c:pt idx="49">
                  <c:v>3</c:v>
                </c:pt>
                <c:pt idx="50">
                  <c:v>535</c:v>
                </c:pt>
                <c:pt idx="51">
                  <c:v>580</c:v>
                </c:pt>
                <c:pt idx="52">
                  <c:v>584.5</c:v>
                </c:pt>
                <c:pt idx="53">
                  <c:v>619</c:v>
                </c:pt>
                <c:pt idx="54">
                  <c:v>1095</c:v>
                </c:pt>
                <c:pt idx="55">
                  <c:v>1154</c:v>
                </c:pt>
                <c:pt idx="56">
                  <c:v>1190</c:v>
                </c:pt>
                <c:pt idx="57">
                  <c:v>1221</c:v>
                </c:pt>
                <c:pt idx="58">
                  <c:v>1235</c:v>
                </c:pt>
                <c:pt idx="59">
                  <c:v>2248</c:v>
                </c:pt>
                <c:pt idx="60">
                  <c:v>3897.5</c:v>
                </c:pt>
                <c:pt idx="61">
                  <c:v>4079.5</c:v>
                </c:pt>
                <c:pt idx="62">
                  <c:v>4584</c:v>
                </c:pt>
                <c:pt idx="63">
                  <c:v>4592</c:v>
                </c:pt>
                <c:pt idx="64">
                  <c:v>5160</c:v>
                </c:pt>
                <c:pt idx="65">
                  <c:v>5160</c:v>
                </c:pt>
                <c:pt idx="66">
                  <c:v>5650</c:v>
                </c:pt>
                <c:pt idx="67">
                  <c:v>6828</c:v>
                </c:pt>
                <c:pt idx="68">
                  <c:v>7411</c:v>
                </c:pt>
                <c:pt idx="69">
                  <c:v>7411</c:v>
                </c:pt>
                <c:pt idx="70">
                  <c:v>7979</c:v>
                </c:pt>
                <c:pt idx="71">
                  <c:v>8536</c:v>
                </c:pt>
                <c:pt idx="72">
                  <c:v>9016.5</c:v>
                </c:pt>
                <c:pt idx="73">
                  <c:v>9677</c:v>
                </c:pt>
                <c:pt idx="74">
                  <c:v>9691</c:v>
                </c:pt>
                <c:pt idx="75">
                  <c:v>9700</c:v>
                </c:pt>
                <c:pt idx="76">
                  <c:v>9702</c:v>
                </c:pt>
                <c:pt idx="77">
                  <c:v>9741</c:v>
                </c:pt>
                <c:pt idx="78">
                  <c:v>10232</c:v>
                </c:pt>
                <c:pt idx="79">
                  <c:v>10245</c:v>
                </c:pt>
                <c:pt idx="80">
                  <c:v>10751</c:v>
                </c:pt>
                <c:pt idx="81">
                  <c:v>10751</c:v>
                </c:pt>
                <c:pt idx="82">
                  <c:v>10751</c:v>
                </c:pt>
                <c:pt idx="83">
                  <c:v>10757</c:v>
                </c:pt>
                <c:pt idx="84">
                  <c:v>10757</c:v>
                </c:pt>
                <c:pt idx="85">
                  <c:v>10757</c:v>
                </c:pt>
                <c:pt idx="86">
                  <c:v>10758.5</c:v>
                </c:pt>
                <c:pt idx="87">
                  <c:v>10758.5</c:v>
                </c:pt>
                <c:pt idx="88">
                  <c:v>10758.5</c:v>
                </c:pt>
                <c:pt idx="89">
                  <c:v>10782</c:v>
                </c:pt>
                <c:pt idx="90">
                  <c:v>10782</c:v>
                </c:pt>
                <c:pt idx="91">
                  <c:v>10782</c:v>
                </c:pt>
                <c:pt idx="92">
                  <c:v>10808</c:v>
                </c:pt>
                <c:pt idx="93">
                  <c:v>10825</c:v>
                </c:pt>
                <c:pt idx="94">
                  <c:v>10838</c:v>
                </c:pt>
                <c:pt idx="95">
                  <c:v>10838</c:v>
                </c:pt>
                <c:pt idx="96">
                  <c:v>10838</c:v>
                </c:pt>
                <c:pt idx="97">
                  <c:v>10844</c:v>
                </c:pt>
                <c:pt idx="98">
                  <c:v>10883</c:v>
                </c:pt>
                <c:pt idx="99">
                  <c:v>11382</c:v>
                </c:pt>
                <c:pt idx="100">
                  <c:v>11383.5</c:v>
                </c:pt>
                <c:pt idx="101">
                  <c:v>11396</c:v>
                </c:pt>
                <c:pt idx="102">
                  <c:v>11396</c:v>
                </c:pt>
                <c:pt idx="103">
                  <c:v>11955</c:v>
                </c:pt>
                <c:pt idx="104">
                  <c:v>11992</c:v>
                </c:pt>
                <c:pt idx="105">
                  <c:v>12504</c:v>
                </c:pt>
                <c:pt idx="106">
                  <c:v>12537</c:v>
                </c:pt>
                <c:pt idx="107">
                  <c:v>12588</c:v>
                </c:pt>
                <c:pt idx="108">
                  <c:v>13089</c:v>
                </c:pt>
                <c:pt idx="109">
                  <c:v>13090.5</c:v>
                </c:pt>
                <c:pt idx="110">
                  <c:v>13131</c:v>
                </c:pt>
                <c:pt idx="111">
                  <c:v>13131</c:v>
                </c:pt>
                <c:pt idx="112">
                  <c:v>13672.5</c:v>
                </c:pt>
                <c:pt idx="113">
                  <c:v>14180</c:v>
                </c:pt>
                <c:pt idx="114">
                  <c:v>14180</c:v>
                </c:pt>
                <c:pt idx="115">
                  <c:v>14741.5</c:v>
                </c:pt>
                <c:pt idx="116">
                  <c:v>14755.5</c:v>
                </c:pt>
                <c:pt idx="117">
                  <c:v>14821</c:v>
                </c:pt>
                <c:pt idx="118">
                  <c:v>14821</c:v>
                </c:pt>
                <c:pt idx="119">
                  <c:v>15295.5</c:v>
                </c:pt>
                <c:pt idx="120">
                  <c:v>15297</c:v>
                </c:pt>
                <c:pt idx="121">
                  <c:v>15350</c:v>
                </c:pt>
                <c:pt idx="122">
                  <c:v>15434</c:v>
                </c:pt>
                <c:pt idx="123">
                  <c:v>15898</c:v>
                </c:pt>
                <c:pt idx="124">
                  <c:v>16532.5</c:v>
                </c:pt>
                <c:pt idx="125">
                  <c:v>16564</c:v>
                </c:pt>
                <c:pt idx="126">
                  <c:v>16564</c:v>
                </c:pt>
                <c:pt idx="127">
                  <c:v>16573</c:v>
                </c:pt>
                <c:pt idx="128">
                  <c:v>17138.5</c:v>
                </c:pt>
                <c:pt idx="129">
                  <c:v>17638</c:v>
                </c:pt>
                <c:pt idx="130">
                  <c:v>17668.5</c:v>
                </c:pt>
                <c:pt idx="131">
                  <c:v>17678.5</c:v>
                </c:pt>
                <c:pt idx="132">
                  <c:v>18092.5</c:v>
                </c:pt>
                <c:pt idx="133">
                  <c:v>19402</c:v>
                </c:pt>
                <c:pt idx="134">
                  <c:v>19405</c:v>
                </c:pt>
                <c:pt idx="135">
                  <c:v>19919</c:v>
                </c:pt>
                <c:pt idx="136">
                  <c:v>20485</c:v>
                </c:pt>
                <c:pt idx="137">
                  <c:v>20688</c:v>
                </c:pt>
                <c:pt idx="138">
                  <c:v>20755.5</c:v>
                </c:pt>
                <c:pt idx="139">
                  <c:v>20950.5</c:v>
                </c:pt>
                <c:pt idx="140">
                  <c:v>20950.5</c:v>
                </c:pt>
                <c:pt idx="141">
                  <c:v>20952</c:v>
                </c:pt>
                <c:pt idx="142">
                  <c:v>20952</c:v>
                </c:pt>
                <c:pt idx="143">
                  <c:v>20985</c:v>
                </c:pt>
                <c:pt idx="144">
                  <c:v>21012.5</c:v>
                </c:pt>
                <c:pt idx="145">
                  <c:v>21014</c:v>
                </c:pt>
                <c:pt idx="146">
                  <c:v>21027</c:v>
                </c:pt>
                <c:pt idx="147">
                  <c:v>21030</c:v>
                </c:pt>
                <c:pt idx="148">
                  <c:v>21031.5</c:v>
                </c:pt>
                <c:pt idx="149">
                  <c:v>21033</c:v>
                </c:pt>
                <c:pt idx="150">
                  <c:v>21092</c:v>
                </c:pt>
                <c:pt idx="151">
                  <c:v>21100</c:v>
                </c:pt>
                <c:pt idx="152">
                  <c:v>22614</c:v>
                </c:pt>
                <c:pt idx="153">
                  <c:v>22732</c:v>
                </c:pt>
                <c:pt idx="154">
                  <c:v>22790</c:v>
                </c:pt>
                <c:pt idx="155">
                  <c:v>22791</c:v>
                </c:pt>
                <c:pt idx="156">
                  <c:v>22833</c:v>
                </c:pt>
                <c:pt idx="157">
                  <c:v>22833</c:v>
                </c:pt>
                <c:pt idx="158">
                  <c:v>23229</c:v>
                </c:pt>
                <c:pt idx="159">
                  <c:v>23291</c:v>
                </c:pt>
                <c:pt idx="160">
                  <c:v>23322</c:v>
                </c:pt>
                <c:pt idx="161">
                  <c:v>24369</c:v>
                </c:pt>
                <c:pt idx="162">
                  <c:v>24369.5</c:v>
                </c:pt>
                <c:pt idx="163">
                  <c:v>24470</c:v>
                </c:pt>
                <c:pt idx="164">
                  <c:v>24948.5</c:v>
                </c:pt>
                <c:pt idx="165">
                  <c:v>25041.5</c:v>
                </c:pt>
                <c:pt idx="166">
                  <c:v>24983.5</c:v>
                </c:pt>
              </c:numCache>
            </c:numRef>
          </c:xVal>
          <c:yVal>
            <c:numRef>
              <c:f>Inactive!$R$21:$R$187</c:f>
              <c:numCache>
                <c:formatCode>General</c:formatCode>
                <c:ptCount val="167"/>
                <c:pt idx="51">
                  <c:v>-4.423300000053132E-2</c:v>
                </c:pt>
                <c:pt idx="52">
                  <c:v>-3.3161375002237037E-2</c:v>
                </c:pt>
                <c:pt idx="66">
                  <c:v>-2.8535499994177371E-2</c:v>
                </c:pt>
                <c:pt idx="75">
                  <c:v>-5.1072999995085411E-2</c:v>
                </c:pt>
                <c:pt idx="111">
                  <c:v>4.520375000720378E-2</c:v>
                </c:pt>
                <c:pt idx="129">
                  <c:v>0</c:v>
                </c:pt>
                <c:pt idx="137">
                  <c:v>-5.8513999996648636E-2</c:v>
                </c:pt>
                <c:pt idx="138">
                  <c:v>0.10166037500312086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29-45A1-A5D5-5CBC8CE11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135552"/>
        <c:axId val="1"/>
      </c:scatterChart>
      <c:valAx>
        <c:axId val="941135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11355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870967741935484E-2"/>
          <c:y val="0.91277520216514996"/>
          <c:w val="0.92741935483870963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542925</xdr:colOff>
      <xdr:row>18</xdr:row>
      <xdr:rowOff>76200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3A7A9A59-C99E-A5C8-29FC-3DF532C78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676274</xdr:colOff>
      <xdr:row>0</xdr:row>
      <xdr:rowOff>0</xdr:rowOff>
    </xdr:from>
    <xdr:to>
      <xdr:col>26</xdr:col>
      <xdr:colOff>400049</xdr:colOff>
      <xdr:row>18</xdr:row>
      <xdr:rowOff>95250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BA37DF31-2640-5F0B-7002-69ACF0AE8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9525</xdr:rowOff>
    </xdr:from>
    <xdr:to>
      <xdr:col>15</xdr:col>
      <xdr:colOff>285750</xdr:colOff>
      <xdr:row>18</xdr:row>
      <xdr:rowOff>47625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863DAF93-F949-9D1B-116B-E04B40C82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390525</xdr:colOff>
      <xdr:row>0</xdr:row>
      <xdr:rowOff>9525</xdr:rowOff>
    </xdr:from>
    <xdr:to>
      <xdr:col>24</xdr:col>
      <xdr:colOff>323850</xdr:colOff>
      <xdr:row>18</xdr:row>
      <xdr:rowOff>57150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AFF42BD5-88F9-5D77-FE3A-E4DAFCBD8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59" TargetMode="External"/><Relationship Id="rId18" Type="http://schemas.openxmlformats.org/officeDocument/2006/relationships/hyperlink" Target="http://www.bav-astro.de/sfs/BAVM_link.php?BAVMnr=93" TargetMode="External"/><Relationship Id="rId26" Type="http://schemas.openxmlformats.org/officeDocument/2006/relationships/hyperlink" Target="http://www.konkoly.hu/cgi-bin/IBVS?5677" TargetMode="External"/><Relationship Id="rId39" Type="http://schemas.openxmlformats.org/officeDocument/2006/relationships/hyperlink" Target="http://www.bav-astro.de/sfs/BAVM_link.php?BAVMnr=201" TargetMode="External"/><Relationship Id="rId21" Type="http://schemas.openxmlformats.org/officeDocument/2006/relationships/hyperlink" Target="http://www.konkoly.hu/cgi-bin/IBVS?4621" TargetMode="External"/><Relationship Id="rId34" Type="http://schemas.openxmlformats.org/officeDocument/2006/relationships/hyperlink" Target="http://www.konkoly.hu/cgi-bin/IBVS?5843" TargetMode="External"/><Relationship Id="rId42" Type="http://schemas.openxmlformats.org/officeDocument/2006/relationships/hyperlink" Target="http://www.aavso.org/sites/default/files/jaavso/v37n1/44.pdf" TargetMode="External"/><Relationship Id="rId47" Type="http://schemas.openxmlformats.org/officeDocument/2006/relationships/hyperlink" Target="http://www.bav-astro.de/sfs/BAVM_link.php?BAVMnr=220" TargetMode="External"/><Relationship Id="rId50" Type="http://schemas.openxmlformats.org/officeDocument/2006/relationships/hyperlink" Target="http://vsolj.cetus-net.org/no46.pdf" TargetMode="External"/><Relationship Id="rId55" Type="http://schemas.openxmlformats.org/officeDocument/2006/relationships/hyperlink" Target="http://www.konkoly.hu/cgi-bin/IBVS?3202" TargetMode="External"/><Relationship Id="rId63" Type="http://schemas.openxmlformats.org/officeDocument/2006/relationships/hyperlink" Target="http://vsolj.cetus-net.org/no44.pdf" TargetMode="External"/><Relationship Id="rId68" Type="http://schemas.openxmlformats.org/officeDocument/2006/relationships/hyperlink" Target="http://www.bav-astro.de/sfs/BAVM_link.php?BAVMnr=34" TargetMode="External"/><Relationship Id="rId76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www.bav-astro.de/sfs/BAVM_link.php?BAVMnr=50" TargetMode="External"/><Relationship Id="rId71" Type="http://schemas.openxmlformats.org/officeDocument/2006/relationships/hyperlink" Target="http://www.bav-astro.de/sfs/BAVM_link.php?BAVMnr=143" TargetMode="External"/><Relationship Id="rId2" Type="http://schemas.openxmlformats.org/officeDocument/2006/relationships/hyperlink" Target="http://www.konkoly.hu/cgi-bin/IBVS?937" TargetMode="External"/><Relationship Id="rId16" Type="http://schemas.openxmlformats.org/officeDocument/2006/relationships/hyperlink" Target="http://www.bav-astro.de/sfs/BAVM_link.php?BAVMnr=68" TargetMode="External"/><Relationship Id="rId29" Type="http://schemas.openxmlformats.org/officeDocument/2006/relationships/hyperlink" Target="http://www.konkoly.hu/cgi-bin/IBVS?5843" TargetMode="External"/><Relationship Id="rId11" Type="http://schemas.openxmlformats.org/officeDocument/2006/relationships/hyperlink" Target="http://www.bav-astro.de/sfs/BAVM_link.php?BAVMnr=59" TargetMode="External"/><Relationship Id="rId24" Type="http://schemas.openxmlformats.org/officeDocument/2006/relationships/hyperlink" Target="http://www.konkoly.hu/cgi-bin/IBVS?5502" TargetMode="External"/><Relationship Id="rId32" Type="http://schemas.openxmlformats.org/officeDocument/2006/relationships/hyperlink" Target="http://www.konkoly.hu/cgi-bin/IBVS?5843" TargetMode="External"/><Relationship Id="rId37" Type="http://schemas.openxmlformats.org/officeDocument/2006/relationships/hyperlink" Target="http://www.konkoly.hu/cgi-bin/IBVS?5690" TargetMode="External"/><Relationship Id="rId40" Type="http://schemas.openxmlformats.org/officeDocument/2006/relationships/hyperlink" Target="http://www.aavso.org/sites/default/files/jaavso/v36n2/186.pdf" TargetMode="External"/><Relationship Id="rId45" Type="http://schemas.openxmlformats.org/officeDocument/2006/relationships/hyperlink" Target="http://www.konkoly.hu/cgi-bin/IBVS?5980" TargetMode="External"/><Relationship Id="rId53" Type="http://schemas.openxmlformats.org/officeDocument/2006/relationships/hyperlink" Target="http://www.bav-astro.de/sfs/BAVM_link.php?BAVMnr=228" TargetMode="External"/><Relationship Id="rId58" Type="http://schemas.openxmlformats.org/officeDocument/2006/relationships/hyperlink" Target="http://www.konkoly.hu/cgi-bin/IBVS?4840" TargetMode="External"/><Relationship Id="rId66" Type="http://schemas.openxmlformats.org/officeDocument/2006/relationships/hyperlink" Target="http://www.bav-astro.de/sfs/BAVM_link.php?BAVMnr=34" TargetMode="External"/><Relationship Id="rId74" Type="http://schemas.openxmlformats.org/officeDocument/2006/relationships/hyperlink" Target="http://vsolj.cetus-net.org/no43.pdf" TargetMode="External"/><Relationship Id="rId5" Type="http://schemas.openxmlformats.org/officeDocument/2006/relationships/hyperlink" Target="http://www.konkoly.hu/cgi-bin/IBVS?2189" TargetMode="External"/><Relationship Id="rId15" Type="http://schemas.openxmlformats.org/officeDocument/2006/relationships/hyperlink" Target="http://www.bav-astro.de/sfs/BAVM_link.php?BAVMnr=62" TargetMode="External"/><Relationship Id="rId23" Type="http://schemas.openxmlformats.org/officeDocument/2006/relationships/hyperlink" Target="http://www.konkoly.hu/cgi-bin/IBVS?5040" TargetMode="External"/><Relationship Id="rId28" Type="http://schemas.openxmlformats.org/officeDocument/2006/relationships/hyperlink" Target="http://www.konkoly.hu/cgi-bin/IBVS?5668" TargetMode="External"/><Relationship Id="rId36" Type="http://schemas.openxmlformats.org/officeDocument/2006/relationships/hyperlink" Target="http://www.konkoly.hu/cgi-bin/IBVS?5843" TargetMode="External"/><Relationship Id="rId49" Type="http://schemas.openxmlformats.org/officeDocument/2006/relationships/hyperlink" Target="http://www.konkoly.hu/cgi-bin/IBVS?6029" TargetMode="External"/><Relationship Id="rId57" Type="http://schemas.openxmlformats.org/officeDocument/2006/relationships/hyperlink" Target="http://www.konkoly.hu/cgi-bin/IBVS?3202" TargetMode="External"/><Relationship Id="rId61" Type="http://schemas.openxmlformats.org/officeDocument/2006/relationships/hyperlink" Target="http://vsolj.cetus-net.org/no42.pdf" TargetMode="External"/><Relationship Id="rId10" Type="http://schemas.openxmlformats.org/officeDocument/2006/relationships/hyperlink" Target="http://www.bav-astro.de/sfs/BAVM_link.php?BAVMnr=59" TargetMode="External"/><Relationship Id="rId19" Type="http://schemas.openxmlformats.org/officeDocument/2006/relationships/hyperlink" Target="http://www.bav-astro.de/sfs/BAVM_link.php?BAVMnr=101" TargetMode="External"/><Relationship Id="rId31" Type="http://schemas.openxmlformats.org/officeDocument/2006/relationships/hyperlink" Target="http://www.konkoly.hu/cgi-bin/IBVS?5777" TargetMode="External"/><Relationship Id="rId44" Type="http://schemas.openxmlformats.org/officeDocument/2006/relationships/hyperlink" Target="http://www.konkoly.hu/cgi-bin/IBVS?5894" TargetMode="External"/><Relationship Id="rId52" Type="http://schemas.openxmlformats.org/officeDocument/2006/relationships/hyperlink" Target="http://www.bav-astro.de/sfs/BAVM_link.php?BAVMnr=225" TargetMode="External"/><Relationship Id="rId60" Type="http://schemas.openxmlformats.org/officeDocument/2006/relationships/hyperlink" Target="http://www.bav-astro.de/sfs/BAVM_link.php?BAVMnr=128" TargetMode="External"/><Relationship Id="rId65" Type="http://schemas.openxmlformats.org/officeDocument/2006/relationships/hyperlink" Target="http://www.bav-astro.de/sfs/BAVM_link.php?BAVMnr=34" TargetMode="External"/><Relationship Id="rId73" Type="http://schemas.openxmlformats.org/officeDocument/2006/relationships/hyperlink" Target="http://www.bav-astro.de/sfs/BAVM_link.php?BAVMnr=157" TargetMode="External"/><Relationship Id="rId4" Type="http://schemas.openxmlformats.org/officeDocument/2006/relationships/hyperlink" Target="http://www.konkoly.hu/cgi-bin/IBVS?1249" TargetMode="External"/><Relationship Id="rId9" Type="http://schemas.openxmlformats.org/officeDocument/2006/relationships/hyperlink" Target="http://www.bav-astro.de/sfs/BAVM_link.php?BAVMnr=52" TargetMode="External"/><Relationship Id="rId14" Type="http://schemas.openxmlformats.org/officeDocument/2006/relationships/hyperlink" Target="http://www.bav-astro.de/sfs/BAVM_link.php?BAVMnr=62" TargetMode="External"/><Relationship Id="rId22" Type="http://schemas.openxmlformats.org/officeDocument/2006/relationships/hyperlink" Target="http://www.konkoly.hu/cgi-bin/IBVS?4840" TargetMode="External"/><Relationship Id="rId27" Type="http://schemas.openxmlformats.org/officeDocument/2006/relationships/hyperlink" Target="http://www.konkoly.hu/cgi-bin/IBVS?5668" TargetMode="External"/><Relationship Id="rId30" Type="http://schemas.openxmlformats.org/officeDocument/2006/relationships/hyperlink" Target="http://www.konkoly.hu/cgi-bin/IBVS?5777" TargetMode="External"/><Relationship Id="rId35" Type="http://schemas.openxmlformats.org/officeDocument/2006/relationships/hyperlink" Target="http://www.konkoly.hu/cgi-bin/IBVS?5843" TargetMode="External"/><Relationship Id="rId43" Type="http://schemas.openxmlformats.org/officeDocument/2006/relationships/hyperlink" Target="http://www.konkoly.hu/cgi-bin/IBVS?5917" TargetMode="External"/><Relationship Id="rId48" Type="http://schemas.openxmlformats.org/officeDocument/2006/relationships/hyperlink" Target="http://www.konkoly.hu/cgi-bin/IBVS?6029" TargetMode="External"/><Relationship Id="rId56" Type="http://schemas.openxmlformats.org/officeDocument/2006/relationships/hyperlink" Target="http://www.konkoly.hu/cgi-bin/IBVS?3202" TargetMode="External"/><Relationship Id="rId64" Type="http://schemas.openxmlformats.org/officeDocument/2006/relationships/hyperlink" Target="http://vsolj.cetus-net.org/no45.pdf" TargetMode="External"/><Relationship Id="rId69" Type="http://schemas.openxmlformats.org/officeDocument/2006/relationships/hyperlink" Target="http://www.bav-astro.de/sfs/BAVM_link.php?BAVMnr=122" TargetMode="External"/><Relationship Id="rId8" Type="http://schemas.openxmlformats.org/officeDocument/2006/relationships/hyperlink" Target="http://www.konkoly.hu/cgi-bin/IBVS?3355" TargetMode="External"/><Relationship Id="rId51" Type="http://schemas.openxmlformats.org/officeDocument/2006/relationships/hyperlink" Target="http://www.bav-astro.de/sfs/BAVM_link.php?BAVMnr=215" TargetMode="External"/><Relationship Id="rId72" Type="http://schemas.openxmlformats.org/officeDocument/2006/relationships/hyperlink" Target="http://www.bav-astro.de/sfs/BAVM_link.php?BAVMnr=154" TargetMode="External"/><Relationship Id="rId3" Type="http://schemas.openxmlformats.org/officeDocument/2006/relationships/hyperlink" Target="http://www.konkoly.hu/cgi-bin/IBVS?1163" TargetMode="External"/><Relationship Id="rId12" Type="http://schemas.openxmlformats.org/officeDocument/2006/relationships/hyperlink" Target="http://www.bav-astro.de/sfs/BAVM_link.php?BAVMnr=59" TargetMode="External"/><Relationship Id="rId17" Type="http://schemas.openxmlformats.org/officeDocument/2006/relationships/hyperlink" Target="http://www.bav-astro.de/sfs/BAVM_link.php?BAVMnr=68" TargetMode="External"/><Relationship Id="rId25" Type="http://schemas.openxmlformats.org/officeDocument/2006/relationships/hyperlink" Target="http://www.bav-astro.de/sfs/BAVM_link.php?BAVMnr=172" TargetMode="External"/><Relationship Id="rId33" Type="http://schemas.openxmlformats.org/officeDocument/2006/relationships/hyperlink" Target="http://www.konkoly.hu/cgi-bin/IBVS?5843" TargetMode="External"/><Relationship Id="rId38" Type="http://schemas.openxmlformats.org/officeDocument/2006/relationships/hyperlink" Target="http://www.konkoly.hu/cgi-bin/IBVS?5898" TargetMode="External"/><Relationship Id="rId46" Type="http://schemas.openxmlformats.org/officeDocument/2006/relationships/hyperlink" Target="http://www.konkoly.hu/cgi-bin/IBVS?5992" TargetMode="External"/><Relationship Id="rId59" Type="http://schemas.openxmlformats.org/officeDocument/2006/relationships/hyperlink" Target="http://www.bav-astro.de/sfs/BAVM_link.php?BAVMnr=128" TargetMode="External"/><Relationship Id="rId67" Type="http://schemas.openxmlformats.org/officeDocument/2006/relationships/hyperlink" Target="http://www.bav-astro.de/sfs/BAVM_link.php?BAVMnr=34" TargetMode="External"/><Relationship Id="rId20" Type="http://schemas.openxmlformats.org/officeDocument/2006/relationships/hyperlink" Target="http://www.bav-astro.de/sfs/BAVM_link.php?BAVMnr=101" TargetMode="External"/><Relationship Id="rId41" Type="http://schemas.openxmlformats.org/officeDocument/2006/relationships/hyperlink" Target="http://www.bav-astro.de/sfs/BAVM_link.php?BAVMnr=201" TargetMode="External"/><Relationship Id="rId54" Type="http://schemas.openxmlformats.org/officeDocument/2006/relationships/hyperlink" Target="http://www.konkoly.hu/cgi-bin/IBVS?3202" TargetMode="External"/><Relationship Id="rId62" Type="http://schemas.openxmlformats.org/officeDocument/2006/relationships/hyperlink" Target="http://vsolj.cetus-net.org/no44.pdf" TargetMode="External"/><Relationship Id="rId70" Type="http://schemas.openxmlformats.org/officeDocument/2006/relationships/hyperlink" Target="http://www.bav-astro.de/sfs/BAVM_link.php?BAVMnr=131" TargetMode="External"/><Relationship Id="rId75" Type="http://schemas.openxmlformats.org/officeDocument/2006/relationships/hyperlink" Target="http://vsolj.cetus-net.org/no44.pdf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konkoly.hu/cgi-bin/IBVS?3202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AG+Vir&amp;submit=Submit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Y402"/>
  <sheetViews>
    <sheetView tabSelected="1" workbookViewId="0">
      <pane xSplit="14" ySplit="22" topLeftCell="O392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6.28515625" style="1" customWidth="1"/>
    <col min="2" max="2" width="5.140625" style="1" customWidth="1"/>
    <col min="3" max="3" width="14" style="1" customWidth="1"/>
    <col min="4" max="4" width="9.42578125" style="1" customWidth="1"/>
    <col min="5" max="5" width="12.7109375" style="1" customWidth="1"/>
    <col min="6" max="6" width="16.85546875" style="1" customWidth="1"/>
    <col min="7" max="7" width="8.140625" style="2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0.28515625" style="1"/>
    <col min="19" max="19" width="10.28515625" style="3"/>
    <col min="20" max="16384" width="10.28515625" style="1"/>
  </cols>
  <sheetData>
    <row r="1" spans="1:7" ht="20.25" x14ac:dyDescent="0.3">
      <c r="A1" s="4" t="s">
        <v>0</v>
      </c>
      <c r="C1" s="5"/>
      <c r="D1" s="5"/>
    </row>
    <row r="2" spans="1:7" x14ac:dyDescent="0.2">
      <c r="A2" s="1" t="s">
        <v>1</v>
      </c>
      <c r="B2" s="1" t="s">
        <v>895</v>
      </c>
      <c r="D2" s="5"/>
    </row>
    <row r="4" spans="1:7" x14ac:dyDescent="0.2">
      <c r="A4" s="1" t="s">
        <v>3</v>
      </c>
      <c r="C4" s="6">
        <v>45432.414599999996</v>
      </c>
      <c r="D4" s="7">
        <v>0.64265075000000005</v>
      </c>
    </row>
    <row r="5" spans="1:7" x14ac:dyDescent="0.2">
      <c r="C5" s="8"/>
    </row>
    <row r="6" spans="1:7" x14ac:dyDescent="0.2">
      <c r="A6" s="9" t="s">
        <v>5</v>
      </c>
      <c r="C6" s="10"/>
    </row>
    <row r="7" spans="1:7" x14ac:dyDescent="0.2">
      <c r="A7" s="1" t="s">
        <v>7</v>
      </c>
      <c r="C7" s="1">
        <v>45432.414599999996</v>
      </c>
      <c r="D7" s="1" t="s">
        <v>896</v>
      </c>
    </row>
    <row r="8" spans="1:7" x14ac:dyDescent="0.2">
      <c r="A8" s="1" t="s">
        <v>8</v>
      </c>
      <c r="C8" s="1">
        <v>0.64265050000000001</v>
      </c>
      <c r="D8" s="1" t="s">
        <v>896</v>
      </c>
      <c r="E8" s="10">
        <v>0.64265068000000003</v>
      </c>
    </row>
    <row r="9" spans="1:7" x14ac:dyDescent="0.2">
      <c r="A9" s="11" t="s">
        <v>9</v>
      </c>
      <c r="B9"/>
      <c r="C9" s="12">
        <v>-9.5</v>
      </c>
      <c r="D9" t="s">
        <v>10</v>
      </c>
      <c r="E9"/>
    </row>
    <row r="10" spans="1:7" x14ac:dyDescent="0.2">
      <c r="A10"/>
      <c r="B10"/>
      <c r="C10" s="13" t="s">
        <v>11</v>
      </c>
      <c r="D10" s="13" t="s">
        <v>12</v>
      </c>
      <c r="E10"/>
    </row>
    <row r="11" spans="1:7" x14ac:dyDescent="0.2">
      <c r="A11" t="s">
        <v>13</v>
      </c>
      <c r="B11"/>
      <c r="C11" s="14">
        <f ca="1">INTERCEPT(INDIRECT($G$11):G918,INDIRECT($F$11):F918)</f>
        <v>7.7146010823087099E-3</v>
      </c>
      <c r="D11" s="3"/>
      <c r="E11"/>
      <c r="F11" s="15" t="str">
        <f>"F"&amp;E19</f>
        <v>F150</v>
      </c>
      <c r="G11" s="16" t="str">
        <f>"G"&amp;E19</f>
        <v>G150</v>
      </c>
    </row>
    <row r="12" spans="1:7" x14ac:dyDescent="0.2">
      <c r="A12" t="s">
        <v>14</v>
      </c>
      <c r="B12"/>
      <c r="C12" s="14">
        <f ca="1">SLOPE(INDIRECT($G$11):G918,INDIRECT($F$11):F918)</f>
        <v>-6.4498757810043493E-7</v>
      </c>
      <c r="D12" s="3"/>
      <c r="E12" s="99" t="s">
        <v>891</v>
      </c>
      <c r="F12" s="100" t="s">
        <v>894</v>
      </c>
    </row>
    <row r="13" spans="1:7" x14ac:dyDescent="0.2">
      <c r="A13" t="s">
        <v>15</v>
      </c>
      <c r="B13"/>
      <c r="C13" s="3" t="s">
        <v>16</v>
      </c>
      <c r="D13" s="17"/>
      <c r="E13" s="96" t="s">
        <v>17</v>
      </c>
      <c r="F13" s="95">
        <v>1</v>
      </c>
    </row>
    <row r="14" spans="1:7" x14ac:dyDescent="0.2">
      <c r="A14"/>
      <c r="B14"/>
      <c r="C14"/>
      <c r="D14" s="17"/>
      <c r="E14" s="96" t="s">
        <v>18</v>
      </c>
      <c r="F14" s="101">
        <f ca="1">NOW()+15018.5+$C$9/24</f>
        <v>60685.776599768513</v>
      </c>
    </row>
    <row r="15" spans="1:7" x14ac:dyDescent="0.2">
      <c r="A15" s="18" t="s">
        <v>19</v>
      </c>
      <c r="B15"/>
      <c r="C15" s="19">
        <f ca="1">(C7+C11)+(C8+C12)*INT(MAX(F21:F3459))</f>
        <v>60379.815292334999</v>
      </c>
      <c r="D15" s="17"/>
      <c r="E15" s="96" t="s">
        <v>20</v>
      </c>
      <c r="F15" s="101">
        <f ca="1">ROUND(2*($F$14-$C$7)/$C$8,0)/2+$F$13</f>
        <v>23736</v>
      </c>
    </row>
    <row r="16" spans="1:7" x14ac:dyDescent="0.2">
      <c r="A16" s="18" t="s">
        <v>21</v>
      </c>
      <c r="B16"/>
      <c r="C16" s="19">
        <f ca="1">+C8+C12</f>
        <v>0.64264985501242189</v>
      </c>
      <c r="D16" s="17"/>
      <c r="E16" s="96" t="s">
        <v>22</v>
      </c>
      <c r="F16" s="101">
        <f ca="1">ROUND(2*($F$14-$C$15)/$C$16,0)/2+$F$13</f>
        <v>477</v>
      </c>
    </row>
    <row r="17" spans="1:21" x14ac:dyDescent="0.2">
      <c r="A17" s="17" t="s">
        <v>23</v>
      </c>
      <c r="B17"/>
      <c r="C17">
        <f>COUNT(C21:C2117)</f>
        <v>382</v>
      </c>
      <c r="D17" s="17"/>
      <c r="E17" s="97" t="s">
        <v>892</v>
      </c>
      <c r="F17" s="102">
        <f ca="1">+$C$15+$C$16*$F$16-15018.5-$C$9/24</f>
        <v>45668.255106509263</v>
      </c>
    </row>
    <row r="18" spans="1:21" x14ac:dyDescent="0.2">
      <c r="A18" s="18" t="s">
        <v>25</v>
      </c>
      <c r="B18"/>
      <c r="C18" s="22">
        <f ca="1">+C15</f>
        <v>60379.815292334999</v>
      </c>
      <c r="D18" s="94">
        <f ca="1">+C16</f>
        <v>0.64264985501242189</v>
      </c>
      <c r="E18" s="98" t="s">
        <v>893</v>
      </c>
      <c r="F18" s="103">
        <f ca="1">+($C$15+$C$16*$F$16)-($C$16/2)-15018.5-$C$9/24</f>
        <v>45667.933781581756</v>
      </c>
    </row>
    <row r="19" spans="1:21" x14ac:dyDescent="0.2">
      <c r="A19" s="17" t="s">
        <v>27</v>
      </c>
      <c r="E19" s="25">
        <v>150</v>
      </c>
    </row>
    <row r="20" spans="1:21" x14ac:dyDescent="0.2">
      <c r="A20" s="13" t="s">
        <v>28</v>
      </c>
      <c r="B20" s="13" t="s">
        <v>29</v>
      </c>
      <c r="C20" s="13" t="s">
        <v>30</v>
      </c>
      <c r="D20" s="13" t="s">
        <v>31</v>
      </c>
      <c r="E20" s="13" t="s">
        <v>32</v>
      </c>
      <c r="F20" s="13" t="s">
        <v>33</v>
      </c>
      <c r="G20" s="26" t="s">
        <v>34</v>
      </c>
      <c r="H20" s="27" t="s">
        <v>35</v>
      </c>
      <c r="I20" s="27" t="s">
        <v>36</v>
      </c>
      <c r="J20" s="27" t="s">
        <v>37</v>
      </c>
      <c r="K20" s="27" t="s">
        <v>38</v>
      </c>
      <c r="L20" s="27" t="s">
        <v>897</v>
      </c>
      <c r="M20" s="27" t="s">
        <v>40</v>
      </c>
      <c r="N20" s="27" t="s">
        <v>41</v>
      </c>
      <c r="O20" s="27" t="s">
        <v>42</v>
      </c>
      <c r="P20" s="27" t="s">
        <v>43</v>
      </c>
      <c r="Q20" s="13" t="s">
        <v>44</v>
      </c>
      <c r="S20" s="3" t="s">
        <v>45</v>
      </c>
      <c r="U20" s="28" t="s">
        <v>46</v>
      </c>
    </row>
    <row r="21" spans="1:21" x14ac:dyDescent="0.2">
      <c r="A21" s="29" t="s">
        <v>47</v>
      </c>
      <c r="B21" s="3"/>
      <c r="C21" s="30">
        <v>24585.493999999999</v>
      </c>
      <c r="D21" s="2"/>
      <c r="E21" s="1">
        <f t="shared" ref="E21:E84" si="0">+(C21-C$7)/C$8</f>
        <v>-32438.970482400615</v>
      </c>
      <c r="F21" s="1">
        <f t="shared" ref="F21:F84" si="1">ROUND(2*E21,0)/2</f>
        <v>-32439</v>
      </c>
      <c r="G21" s="2">
        <f t="shared" ref="G21:G58" si="2">+C21-(C$7+F21*C$8)</f>
        <v>1.8969500004459405E-2</v>
      </c>
      <c r="H21" s="1">
        <f t="shared" ref="H21:H52" si="3">+G21</f>
        <v>1.8969500004459405E-2</v>
      </c>
      <c r="O21" s="1">
        <f t="shared" ref="O21:O84" ca="1" si="4">+C$11+C$12*$F21</f>
        <v>2.8637353128308719E-2</v>
      </c>
      <c r="Q21" s="82">
        <f t="shared" ref="Q21:Q84" si="5">+C21-15018.5</f>
        <v>9566.9939999999988</v>
      </c>
      <c r="S21" s="3">
        <v>0.1</v>
      </c>
      <c r="U21" s="20"/>
    </row>
    <row r="22" spans="1:21" x14ac:dyDescent="0.2">
      <c r="A22" s="10" t="s">
        <v>48</v>
      </c>
      <c r="B22" s="89" t="s">
        <v>49</v>
      </c>
      <c r="C22" s="31">
        <v>24998.424999999999</v>
      </c>
      <c r="D22" s="31" t="s">
        <v>35</v>
      </c>
      <c r="E22" s="1">
        <f t="shared" si="0"/>
        <v>-31796.426829201871</v>
      </c>
      <c r="F22" s="1">
        <f t="shared" si="1"/>
        <v>-31796.5</v>
      </c>
      <c r="G22" s="2">
        <f t="shared" si="2"/>
        <v>4.7023250004713191E-2</v>
      </c>
      <c r="H22" s="1">
        <f t="shared" si="3"/>
        <v>4.7023250004713191E-2</v>
      </c>
      <c r="O22" s="1">
        <f t="shared" ca="1" si="4"/>
        <v>2.8222948609379191E-2</v>
      </c>
      <c r="Q22" s="82">
        <f t="shared" si="5"/>
        <v>9979.9249999999993</v>
      </c>
      <c r="S22" s="3">
        <v>0.1</v>
      </c>
      <c r="U22" s="20"/>
    </row>
    <row r="23" spans="1:21" x14ac:dyDescent="0.2">
      <c r="A23" s="29" t="s">
        <v>47</v>
      </c>
      <c r="B23" s="3"/>
      <c r="C23" s="2">
        <v>25002.575000000001</v>
      </c>
      <c r="D23" s="2"/>
      <c r="E23" s="1">
        <f t="shared" si="0"/>
        <v>-31789.969197876599</v>
      </c>
      <c r="F23" s="1">
        <f t="shared" si="1"/>
        <v>-31790</v>
      </c>
      <c r="G23" s="2">
        <f t="shared" si="2"/>
        <v>1.9795000003796304E-2</v>
      </c>
      <c r="H23" s="1">
        <f t="shared" si="3"/>
        <v>1.9795000003796304E-2</v>
      </c>
      <c r="O23" s="1">
        <f t="shared" ca="1" si="4"/>
        <v>2.8218756190121538E-2</v>
      </c>
      <c r="Q23" s="82">
        <f t="shared" si="5"/>
        <v>9984.0750000000007</v>
      </c>
      <c r="S23" s="3">
        <v>0.1</v>
      </c>
      <c r="U23" s="20"/>
    </row>
    <row r="24" spans="1:21" x14ac:dyDescent="0.2">
      <c r="A24" s="10" t="s">
        <v>48</v>
      </c>
      <c r="B24" s="89" t="s">
        <v>49</v>
      </c>
      <c r="C24" s="31">
        <v>25003.55</v>
      </c>
      <c r="D24" s="31" t="s">
        <v>35</v>
      </c>
      <c r="E24" s="1">
        <f t="shared" si="0"/>
        <v>-31788.452043529098</v>
      </c>
      <c r="F24" s="1">
        <f t="shared" si="1"/>
        <v>-31788.5</v>
      </c>
      <c r="G24" s="2">
        <f t="shared" si="2"/>
        <v>3.0819250001513865E-2</v>
      </c>
      <c r="H24" s="1">
        <f t="shared" si="3"/>
        <v>3.0819250001513865E-2</v>
      </c>
      <c r="O24" s="1">
        <f t="shared" ca="1" si="4"/>
        <v>2.8217788708754386E-2</v>
      </c>
      <c r="Q24" s="82">
        <f t="shared" si="5"/>
        <v>9985.0499999999993</v>
      </c>
      <c r="S24" s="3">
        <v>0.1</v>
      </c>
      <c r="U24" s="20"/>
    </row>
    <row r="25" spans="1:21" x14ac:dyDescent="0.2">
      <c r="A25" s="29" t="s">
        <v>47</v>
      </c>
      <c r="B25" s="3"/>
      <c r="C25" s="2">
        <v>25004.52</v>
      </c>
      <c r="D25" s="2"/>
      <c r="E25" s="1">
        <f t="shared" si="0"/>
        <v>-31786.942669460299</v>
      </c>
      <c r="F25" s="1">
        <f t="shared" si="1"/>
        <v>-31787</v>
      </c>
      <c r="G25" s="2">
        <f t="shared" si="2"/>
        <v>3.684350000548875E-2</v>
      </c>
      <c r="H25" s="1">
        <f t="shared" si="3"/>
        <v>3.684350000548875E-2</v>
      </c>
      <c r="O25" s="1">
        <f t="shared" ca="1" si="4"/>
        <v>2.8216821227387234E-2</v>
      </c>
      <c r="Q25" s="82">
        <f t="shared" si="5"/>
        <v>9986.02</v>
      </c>
      <c r="S25" s="3">
        <v>0.1</v>
      </c>
      <c r="U25" s="20"/>
    </row>
    <row r="26" spans="1:21" x14ac:dyDescent="0.2">
      <c r="A26" s="10" t="s">
        <v>48</v>
      </c>
      <c r="B26" s="89" t="s">
        <v>49</v>
      </c>
      <c r="C26" s="31">
        <v>25005.491999999998</v>
      </c>
      <c r="D26" s="31" t="s">
        <v>35</v>
      </c>
      <c r="E26" s="1">
        <f t="shared" si="0"/>
        <v>-31785.430183280023</v>
      </c>
      <c r="F26" s="1">
        <f t="shared" si="1"/>
        <v>-31785.5</v>
      </c>
      <c r="G26" s="2">
        <f t="shared" si="2"/>
        <v>4.486775000259513E-2</v>
      </c>
      <c r="H26" s="1">
        <f t="shared" si="3"/>
        <v>4.486775000259513E-2</v>
      </c>
      <c r="O26" s="1">
        <f t="shared" ca="1" si="4"/>
        <v>2.8215853746020085E-2</v>
      </c>
      <c r="Q26" s="82">
        <f t="shared" si="5"/>
        <v>9986.9919999999984</v>
      </c>
      <c r="S26" s="3">
        <v>0.1</v>
      </c>
      <c r="U26" s="20"/>
    </row>
    <row r="27" spans="1:21" x14ac:dyDescent="0.2">
      <c r="A27" s="29" t="s">
        <v>47</v>
      </c>
      <c r="B27" s="3"/>
      <c r="C27" s="2">
        <v>25740.325000000001</v>
      </c>
      <c r="D27" s="2"/>
      <c r="E27" s="1">
        <f t="shared" si="0"/>
        <v>-30641.989074932633</v>
      </c>
      <c r="F27" s="1">
        <f t="shared" si="1"/>
        <v>-30642</v>
      </c>
      <c r="G27" s="2">
        <f t="shared" si="2"/>
        <v>7.0210000048973598E-3</v>
      </c>
      <c r="H27" s="1">
        <f t="shared" si="3"/>
        <v>7.0210000048973598E-3</v>
      </c>
      <c r="O27" s="1">
        <f t="shared" ca="1" si="4"/>
        <v>2.7478310450462236E-2</v>
      </c>
      <c r="Q27" s="82">
        <f t="shared" si="5"/>
        <v>10721.825000000001</v>
      </c>
      <c r="S27" s="3">
        <v>0.1</v>
      </c>
      <c r="U27" s="20"/>
    </row>
    <row r="28" spans="1:21" x14ac:dyDescent="0.2">
      <c r="A28" s="10" t="s">
        <v>48</v>
      </c>
      <c r="B28" s="89" t="s">
        <v>49</v>
      </c>
      <c r="C28" s="31">
        <v>26109.546999999999</v>
      </c>
      <c r="D28" s="31" t="s">
        <v>36</v>
      </c>
      <c r="E28" s="1">
        <f t="shared" si="0"/>
        <v>-30067.45906211852</v>
      </c>
      <c r="F28" s="1">
        <f t="shared" si="1"/>
        <v>-30067.5</v>
      </c>
      <c r="G28" s="2">
        <f t="shared" si="2"/>
        <v>2.6308750002499437E-2</v>
      </c>
      <c r="H28" s="1">
        <f t="shared" si="3"/>
        <v>2.6308750002499437E-2</v>
      </c>
      <c r="O28" s="1">
        <f t="shared" ca="1" si="4"/>
        <v>2.7107765086843538E-2</v>
      </c>
      <c r="Q28" s="82">
        <f t="shared" si="5"/>
        <v>11091.046999999999</v>
      </c>
      <c r="S28" s="3">
        <v>0.1</v>
      </c>
      <c r="U28" s="20"/>
    </row>
    <row r="29" spans="1:21" x14ac:dyDescent="0.2">
      <c r="A29" s="29" t="s">
        <v>47</v>
      </c>
      <c r="B29" s="3"/>
      <c r="C29" s="2">
        <v>26117.562000000002</v>
      </c>
      <c r="D29" s="2"/>
      <c r="E29" s="1">
        <f t="shared" si="0"/>
        <v>-30054.987275354168</v>
      </c>
      <c r="F29" s="1">
        <f t="shared" si="1"/>
        <v>-30055</v>
      </c>
      <c r="G29" s="2">
        <f t="shared" si="2"/>
        <v>8.1775000071502291E-3</v>
      </c>
      <c r="H29" s="1">
        <f t="shared" si="3"/>
        <v>8.1775000071502291E-3</v>
      </c>
      <c r="O29" s="1">
        <f t="shared" ca="1" si="4"/>
        <v>2.7099702742117281E-2</v>
      </c>
      <c r="Q29" s="82">
        <f t="shared" si="5"/>
        <v>11099.062000000002</v>
      </c>
      <c r="S29" s="3">
        <v>0.1</v>
      </c>
      <c r="U29" s="20"/>
    </row>
    <row r="30" spans="1:21" x14ac:dyDescent="0.2">
      <c r="A30" s="10" t="s">
        <v>48</v>
      </c>
      <c r="B30" s="89" t="s">
        <v>49</v>
      </c>
      <c r="C30" s="31">
        <v>26118.531999999999</v>
      </c>
      <c r="D30" s="31" t="s">
        <v>36</v>
      </c>
      <c r="E30" s="1">
        <f t="shared" si="0"/>
        <v>-30053.477901285376</v>
      </c>
      <c r="F30" s="1">
        <f t="shared" si="1"/>
        <v>-30053.5</v>
      </c>
      <c r="G30" s="2">
        <f t="shared" si="2"/>
        <v>1.4201750003849156E-2</v>
      </c>
      <c r="H30" s="1">
        <f t="shared" si="3"/>
        <v>1.4201750003849156E-2</v>
      </c>
      <c r="O30" s="1">
        <f t="shared" ca="1" si="4"/>
        <v>2.7098735260750132E-2</v>
      </c>
      <c r="Q30" s="82">
        <f t="shared" si="5"/>
        <v>11100.031999999999</v>
      </c>
      <c r="S30" s="3">
        <v>0.1</v>
      </c>
      <c r="U30" s="20"/>
    </row>
    <row r="31" spans="1:21" x14ac:dyDescent="0.2">
      <c r="A31" s="29" t="s">
        <v>47</v>
      </c>
      <c r="B31" s="3"/>
      <c r="C31" s="2">
        <v>26119.495999999999</v>
      </c>
      <c r="D31" s="2"/>
      <c r="E31" s="1">
        <f t="shared" si="0"/>
        <v>-30051.977863551023</v>
      </c>
      <c r="F31" s="1">
        <f t="shared" si="1"/>
        <v>-30052</v>
      </c>
      <c r="G31" s="2">
        <f t="shared" si="2"/>
        <v>1.4226000002963701E-2</v>
      </c>
      <c r="H31" s="1">
        <f t="shared" si="3"/>
        <v>1.4226000002963701E-2</v>
      </c>
      <c r="O31" s="1">
        <f t="shared" ca="1" si="4"/>
        <v>2.709776777938298E-2</v>
      </c>
      <c r="Q31" s="82">
        <f t="shared" si="5"/>
        <v>11100.995999999999</v>
      </c>
      <c r="S31" s="3">
        <v>0.1</v>
      </c>
      <c r="U31" s="20"/>
    </row>
    <row r="32" spans="1:21" x14ac:dyDescent="0.2">
      <c r="A32" s="29" t="s">
        <v>47</v>
      </c>
      <c r="B32" s="3"/>
      <c r="C32" s="2">
        <v>26124.66</v>
      </c>
      <c r="D32" s="2"/>
      <c r="E32" s="1">
        <f t="shared" si="0"/>
        <v>-30043.94239170435</v>
      </c>
      <c r="F32" s="1">
        <f t="shared" si="1"/>
        <v>-30044</v>
      </c>
      <c r="G32" s="2">
        <f t="shared" si="2"/>
        <v>3.7022000004071742E-2</v>
      </c>
      <c r="H32" s="1">
        <f t="shared" si="3"/>
        <v>3.7022000004071742E-2</v>
      </c>
      <c r="O32" s="1">
        <f t="shared" ca="1" si="4"/>
        <v>2.7092607878758179E-2</v>
      </c>
      <c r="Q32" s="82">
        <f t="shared" si="5"/>
        <v>11106.16</v>
      </c>
      <c r="S32" s="3">
        <v>0.1</v>
      </c>
      <c r="U32" s="20"/>
    </row>
    <row r="33" spans="1:21" x14ac:dyDescent="0.2">
      <c r="A33" s="10" t="s">
        <v>48</v>
      </c>
      <c r="B33" s="89" t="s">
        <v>49</v>
      </c>
      <c r="C33" s="31">
        <v>26418.687000000002</v>
      </c>
      <c r="D33" s="31" t="s">
        <v>36</v>
      </c>
      <c r="E33" s="1">
        <f t="shared" si="0"/>
        <v>-29586.419990336886</v>
      </c>
      <c r="F33" s="1">
        <f t="shared" si="1"/>
        <v>-29586.5</v>
      </c>
      <c r="G33" s="2">
        <f t="shared" si="2"/>
        <v>5.1418250004644506E-2</v>
      </c>
      <c r="H33" s="1">
        <f t="shared" si="3"/>
        <v>5.1418250004644506E-2</v>
      </c>
      <c r="O33" s="1">
        <f t="shared" ca="1" si="4"/>
        <v>2.6797526061777228E-2</v>
      </c>
      <c r="Q33" s="82">
        <f t="shared" si="5"/>
        <v>11400.187000000002</v>
      </c>
      <c r="S33" s="3">
        <v>0.1</v>
      </c>
      <c r="U33" s="20"/>
    </row>
    <row r="34" spans="1:21" x14ac:dyDescent="0.2">
      <c r="A34" s="29" t="s">
        <v>47</v>
      </c>
      <c r="B34" s="3"/>
      <c r="C34" s="2">
        <v>26418.991000000002</v>
      </c>
      <c r="D34" s="2"/>
      <c r="E34" s="1">
        <f t="shared" si="0"/>
        <v>-29585.946949391611</v>
      </c>
      <c r="F34" s="1">
        <f t="shared" si="1"/>
        <v>-29586</v>
      </c>
      <c r="G34" s="2">
        <f t="shared" si="2"/>
        <v>3.4093000005668728E-2</v>
      </c>
      <c r="H34" s="1">
        <f t="shared" si="3"/>
        <v>3.4093000005668728E-2</v>
      </c>
      <c r="O34" s="1">
        <f t="shared" ca="1" si="4"/>
        <v>2.6797203567988179E-2</v>
      </c>
      <c r="Q34" s="82">
        <f t="shared" si="5"/>
        <v>11400.491000000002</v>
      </c>
      <c r="S34" s="3">
        <v>0.1</v>
      </c>
      <c r="U34" s="20"/>
    </row>
    <row r="35" spans="1:21" x14ac:dyDescent="0.2">
      <c r="A35" s="29" t="s">
        <v>47</v>
      </c>
      <c r="B35" s="3"/>
      <c r="C35" s="2">
        <v>26444.701000000001</v>
      </c>
      <c r="D35" s="2"/>
      <c r="E35" s="1">
        <f t="shared" si="0"/>
        <v>-29545.940756289765</v>
      </c>
      <c r="F35" s="1">
        <f t="shared" si="1"/>
        <v>-29546</v>
      </c>
      <c r="G35" s="2">
        <f t="shared" si="2"/>
        <v>3.8073000003350899E-2</v>
      </c>
      <c r="H35" s="1">
        <f t="shared" si="3"/>
        <v>3.8073000003350899E-2</v>
      </c>
      <c r="O35" s="1">
        <f t="shared" ca="1" si="4"/>
        <v>2.6771404064864161E-2</v>
      </c>
      <c r="Q35" s="82">
        <f t="shared" si="5"/>
        <v>11426.201000000001</v>
      </c>
      <c r="S35" s="3">
        <v>0.1</v>
      </c>
      <c r="U35" s="20"/>
    </row>
    <row r="36" spans="1:21" x14ac:dyDescent="0.2">
      <c r="A36" s="10" t="s">
        <v>48</v>
      </c>
      <c r="B36" s="89" t="s">
        <v>49</v>
      </c>
      <c r="C36" s="31">
        <v>26447.603999999999</v>
      </c>
      <c r="D36" s="31" t="s">
        <v>36</v>
      </c>
      <c r="E36" s="1">
        <f t="shared" si="0"/>
        <v>-29541.423526473562</v>
      </c>
      <c r="F36" s="1">
        <f t="shared" si="1"/>
        <v>-29541.5</v>
      </c>
      <c r="G36" s="2">
        <f t="shared" si="2"/>
        <v>4.9145750002935529E-2</v>
      </c>
      <c r="H36" s="1">
        <f t="shared" si="3"/>
        <v>4.9145750002935529E-2</v>
      </c>
      <c r="O36" s="1">
        <f t="shared" ca="1" si="4"/>
        <v>2.6768501620762709E-2</v>
      </c>
      <c r="Q36" s="82">
        <f t="shared" si="5"/>
        <v>11429.103999999999</v>
      </c>
      <c r="S36" s="3">
        <v>0.1</v>
      </c>
      <c r="U36" s="20"/>
    </row>
    <row r="37" spans="1:21" x14ac:dyDescent="0.2">
      <c r="A37" s="10" t="s">
        <v>48</v>
      </c>
      <c r="B37" s="89" t="s">
        <v>49</v>
      </c>
      <c r="C37" s="31">
        <v>26452.727999999999</v>
      </c>
      <c r="D37" s="31" t="s">
        <v>36</v>
      </c>
      <c r="E37" s="1">
        <f t="shared" si="0"/>
        <v>-29533.450296856528</v>
      </c>
      <c r="F37" s="1">
        <f t="shared" si="1"/>
        <v>-29533.5</v>
      </c>
      <c r="G37" s="2">
        <f t="shared" si="2"/>
        <v>3.1941750003170455E-2</v>
      </c>
      <c r="H37" s="1">
        <f t="shared" si="3"/>
        <v>3.1941750003170455E-2</v>
      </c>
      <c r="O37" s="1">
        <f t="shared" ca="1" si="4"/>
        <v>2.6763341720137904E-2</v>
      </c>
      <c r="Q37" s="82">
        <f t="shared" si="5"/>
        <v>11434.227999999999</v>
      </c>
      <c r="S37" s="3">
        <v>0.1</v>
      </c>
      <c r="U37" s="20"/>
    </row>
    <row r="38" spans="1:21" x14ac:dyDescent="0.2">
      <c r="A38" s="29" t="s">
        <v>47</v>
      </c>
      <c r="B38" s="3"/>
      <c r="C38" s="2">
        <v>27157.381000000001</v>
      </c>
      <c r="D38" s="2"/>
      <c r="E38" s="1">
        <f t="shared" si="0"/>
        <v>-28436.97095077339</v>
      </c>
      <c r="F38" s="1">
        <f t="shared" si="1"/>
        <v>-28437</v>
      </c>
      <c r="G38" s="2">
        <f t="shared" si="2"/>
        <v>1.8668500004423549E-2</v>
      </c>
      <c r="H38" s="1">
        <f t="shared" si="3"/>
        <v>1.8668500004423549E-2</v>
      </c>
      <c r="O38" s="1">
        <f t="shared" ca="1" si="4"/>
        <v>2.6056112840750777E-2</v>
      </c>
      <c r="Q38" s="82">
        <f t="shared" si="5"/>
        <v>12138.881000000001</v>
      </c>
      <c r="S38" s="3">
        <v>0.1</v>
      </c>
      <c r="U38" s="20"/>
    </row>
    <row r="39" spans="1:21" x14ac:dyDescent="0.2">
      <c r="A39" s="29" t="s">
        <v>47</v>
      </c>
      <c r="B39" s="3"/>
      <c r="C39" s="2">
        <v>27547.499</v>
      </c>
      <c r="D39" s="2"/>
      <c r="E39" s="1">
        <f t="shared" si="0"/>
        <v>-27829.925597194739</v>
      </c>
      <c r="F39" s="1">
        <f t="shared" si="1"/>
        <v>-27830</v>
      </c>
      <c r="G39" s="2">
        <f t="shared" si="2"/>
        <v>4.7815000005357433E-2</v>
      </c>
      <c r="H39" s="1">
        <f t="shared" si="3"/>
        <v>4.7815000005357433E-2</v>
      </c>
      <c r="O39" s="1">
        <f t="shared" ca="1" si="4"/>
        <v>2.5664605380843815E-2</v>
      </c>
      <c r="Q39" s="82">
        <f t="shared" si="5"/>
        <v>12528.999</v>
      </c>
      <c r="S39" s="3">
        <v>0.1</v>
      </c>
      <c r="U39" s="20"/>
    </row>
    <row r="40" spans="1:21" x14ac:dyDescent="0.2">
      <c r="A40" s="29" t="s">
        <v>47</v>
      </c>
      <c r="B40" s="3"/>
      <c r="C40" s="2">
        <v>27888.714</v>
      </c>
      <c r="D40" s="2"/>
      <c r="E40" s="1">
        <f t="shared" si="0"/>
        <v>-27298.976037519609</v>
      </c>
      <c r="F40" s="1">
        <f t="shared" si="1"/>
        <v>-27299</v>
      </c>
      <c r="G40" s="2">
        <f t="shared" si="2"/>
        <v>1.5399500003695721E-2</v>
      </c>
      <c r="H40" s="1">
        <f t="shared" si="3"/>
        <v>1.5399500003695721E-2</v>
      </c>
      <c r="O40" s="1">
        <f t="shared" ca="1" si="4"/>
        <v>2.5322116976872484E-2</v>
      </c>
      <c r="Q40" s="82">
        <f t="shared" si="5"/>
        <v>12870.214</v>
      </c>
      <c r="S40" s="3">
        <v>0.1</v>
      </c>
      <c r="U40" s="20"/>
    </row>
    <row r="41" spans="1:21" x14ac:dyDescent="0.2">
      <c r="A41" s="29" t="s">
        <v>47</v>
      </c>
      <c r="B41" s="3"/>
      <c r="C41" s="2">
        <v>27891.61</v>
      </c>
      <c r="D41" s="2"/>
      <c r="E41" s="1">
        <f t="shared" si="0"/>
        <v>-27294.469700093588</v>
      </c>
      <c r="F41" s="1">
        <f t="shared" si="1"/>
        <v>-27294.5</v>
      </c>
      <c r="G41" s="2">
        <f t="shared" si="2"/>
        <v>1.9472250005492242E-2</v>
      </c>
      <c r="H41" s="1">
        <f t="shared" si="3"/>
        <v>1.9472250005492242E-2</v>
      </c>
      <c r="O41" s="1">
        <f t="shared" ca="1" si="4"/>
        <v>2.5319214532771032E-2</v>
      </c>
      <c r="Q41" s="82">
        <f t="shared" si="5"/>
        <v>12873.11</v>
      </c>
      <c r="S41" s="3">
        <v>0.1</v>
      </c>
      <c r="U41" s="20"/>
    </row>
    <row r="42" spans="1:21" x14ac:dyDescent="0.2">
      <c r="A42" s="10" t="s">
        <v>50</v>
      </c>
      <c r="B42" s="89" t="s">
        <v>49</v>
      </c>
      <c r="C42" s="31">
        <v>27920.481</v>
      </c>
      <c r="D42" s="31" t="s">
        <v>35</v>
      </c>
      <c r="E42" s="1">
        <f t="shared" si="0"/>
        <v>-27249.54481479435</v>
      </c>
      <c r="F42" s="1">
        <f t="shared" si="1"/>
        <v>-27249.5</v>
      </c>
      <c r="G42" s="2">
        <f t="shared" si="2"/>
        <v>-2.8800249994674232E-2</v>
      </c>
      <c r="H42" s="1">
        <f t="shared" si="3"/>
        <v>-2.8800249994674232E-2</v>
      </c>
      <c r="O42" s="1">
        <f t="shared" ca="1" si="4"/>
        <v>2.5290190091756513E-2</v>
      </c>
      <c r="Q42" s="82">
        <f t="shared" si="5"/>
        <v>12901.981</v>
      </c>
      <c r="S42" s="3">
        <v>0.1</v>
      </c>
      <c r="U42" s="20"/>
    </row>
    <row r="43" spans="1:21" x14ac:dyDescent="0.2">
      <c r="A43" s="10" t="s">
        <v>51</v>
      </c>
      <c r="B43" s="89" t="s">
        <v>52</v>
      </c>
      <c r="C43" s="31">
        <v>28285.224999999999</v>
      </c>
      <c r="D43" s="31" t="s">
        <v>36</v>
      </c>
      <c r="E43" s="1">
        <f t="shared" si="0"/>
        <v>-26681.98281958856</v>
      </c>
      <c r="F43" s="1">
        <f t="shared" si="1"/>
        <v>-26682</v>
      </c>
      <c r="G43" s="2">
        <f t="shared" si="2"/>
        <v>1.1041000001569046E-2</v>
      </c>
      <c r="H43" s="1">
        <f t="shared" si="3"/>
        <v>1.1041000001569046E-2</v>
      </c>
      <c r="O43" s="1">
        <f t="shared" ca="1" si="4"/>
        <v>2.4924159641184513E-2</v>
      </c>
      <c r="Q43" s="82">
        <f t="shared" si="5"/>
        <v>13266.724999999999</v>
      </c>
      <c r="S43" s="3">
        <v>0.1</v>
      </c>
      <c r="U43" s="20"/>
    </row>
    <row r="44" spans="1:21" x14ac:dyDescent="0.2">
      <c r="A44" s="10" t="s">
        <v>51</v>
      </c>
      <c r="B44" s="89" t="s">
        <v>52</v>
      </c>
      <c r="C44" s="31">
        <v>28286.522000000001</v>
      </c>
      <c r="D44" s="31" t="s">
        <v>36</v>
      </c>
      <c r="E44" s="1">
        <f t="shared" si="0"/>
        <v>-26679.964615292443</v>
      </c>
      <c r="F44" s="1">
        <f t="shared" si="1"/>
        <v>-26680</v>
      </c>
      <c r="G44" s="2">
        <f t="shared" si="2"/>
        <v>2.2740000003977912E-2</v>
      </c>
      <c r="H44" s="1">
        <f t="shared" si="3"/>
        <v>2.2740000003977912E-2</v>
      </c>
      <c r="O44" s="1">
        <f t="shared" ca="1" si="4"/>
        <v>2.4922869666028313E-2</v>
      </c>
      <c r="Q44" s="82">
        <f t="shared" si="5"/>
        <v>13268.022000000001</v>
      </c>
      <c r="S44" s="3">
        <v>0.1</v>
      </c>
      <c r="U44" s="20"/>
    </row>
    <row r="45" spans="1:21" x14ac:dyDescent="0.2">
      <c r="A45" s="29" t="s">
        <v>47</v>
      </c>
      <c r="B45" s="3"/>
      <c r="C45" s="2">
        <v>28297.439999999999</v>
      </c>
      <c r="D45" s="2"/>
      <c r="E45" s="1">
        <f t="shared" si="0"/>
        <v>-26662.975598711892</v>
      </c>
      <c r="F45" s="1">
        <f t="shared" si="1"/>
        <v>-26663</v>
      </c>
      <c r="G45" s="2">
        <f t="shared" si="2"/>
        <v>1.5681500000937376E-2</v>
      </c>
      <c r="H45" s="1">
        <f t="shared" si="3"/>
        <v>1.5681500000937376E-2</v>
      </c>
      <c r="O45" s="1">
        <f t="shared" ca="1" si="4"/>
        <v>2.4911904877200606E-2</v>
      </c>
      <c r="Q45" s="82">
        <f t="shared" si="5"/>
        <v>13278.939999999999</v>
      </c>
      <c r="S45" s="3">
        <v>0.1</v>
      </c>
      <c r="U45" s="20"/>
    </row>
    <row r="46" spans="1:21" x14ac:dyDescent="0.2">
      <c r="A46" s="10" t="s">
        <v>51</v>
      </c>
      <c r="B46" s="89" t="s">
        <v>52</v>
      </c>
      <c r="C46" s="31">
        <v>28297.45</v>
      </c>
      <c r="D46" s="31" t="s">
        <v>36</v>
      </c>
      <c r="E46" s="1">
        <f t="shared" si="0"/>
        <v>-26662.960038154481</v>
      </c>
      <c r="F46" s="1">
        <f t="shared" si="1"/>
        <v>-26663</v>
      </c>
      <c r="G46" s="2">
        <f t="shared" si="2"/>
        <v>2.5681500002974644E-2</v>
      </c>
      <c r="H46" s="1">
        <f t="shared" si="3"/>
        <v>2.5681500002974644E-2</v>
      </c>
      <c r="O46" s="1">
        <f t="shared" ca="1" si="4"/>
        <v>2.4911904877200606E-2</v>
      </c>
      <c r="Q46" s="82">
        <f t="shared" si="5"/>
        <v>13278.95</v>
      </c>
      <c r="S46" s="3">
        <v>0.1</v>
      </c>
      <c r="U46" s="20"/>
    </row>
    <row r="47" spans="1:21" x14ac:dyDescent="0.2">
      <c r="A47" s="10" t="s">
        <v>51</v>
      </c>
      <c r="B47" s="89" t="s">
        <v>52</v>
      </c>
      <c r="C47" s="31">
        <v>28299.373</v>
      </c>
      <c r="D47" s="31" t="s">
        <v>36</v>
      </c>
      <c r="E47" s="1">
        <f t="shared" si="0"/>
        <v>-26659.967742964483</v>
      </c>
      <c r="F47" s="1">
        <f t="shared" si="1"/>
        <v>-26660</v>
      </c>
      <c r="G47" s="2">
        <f t="shared" si="2"/>
        <v>2.0730000003823079E-2</v>
      </c>
      <c r="H47" s="1">
        <f t="shared" si="3"/>
        <v>2.0730000003823079E-2</v>
      </c>
      <c r="O47" s="1">
        <f t="shared" ca="1" si="4"/>
        <v>2.4909969914466305E-2</v>
      </c>
      <c r="Q47" s="82">
        <f t="shared" si="5"/>
        <v>13280.873</v>
      </c>
      <c r="S47" s="3">
        <v>0.1</v>
      </c>
      <c r="U47" s="20"/>
    </row>
    <row r="48" spans="1:21" x14ac:dyDescent="0.2">
      <c r="A48" s="10" t="s">
        <v>51</v>
      </c>
      <c r="B48" s="89" t="s">
        <v>52</v>
      </c>
      <c r="C48" s="31">
        <v>28313.492999999999</v>
      </c>
      <c r="D48" s="31" t="s">
        <v>36</v>
      </c>
      <c r="E48" s="1">
        <f t="shared" si="0"/>
        <v>-26637.996235901159</v>
      </c>
      <c r="F48" s="1">
        <f t="shared" si="1"/>
        <v>-26638</v>
      </c>
      <c r="G48" s="2">
        <f t="shared" si="2"/>
        <v>2.4190000040107407E-3</v>
      </c>
      <c r="H48" s="1">
        <f t="shared" si="3"/>
        <v>2.4190000040107407E-3</v>
      </c>
      <c r="O48" s="1">
        <f t="shared" ca="1" si="4"/>
        <v>2.4895780187748094E-2</v>
      </c>
      <c r="Q48" s="82">
        <f t="shared" si="5"/>
        <v>13294.992999999999</v>
      </c>
      <c r="S48" s="3">
        <v>0.1</v>
      </c>
      <c r="U48" s="20"/>
    </row>
    <row r="49" spans="1:21" x14ac:dyDescent="0.2">
      <c r="A49" s="10" t="s">
        <v>51</v>
      </c>
      <c r="B49" s="89" t="s">
        <v>52</v>
      </c>
      <c r="C49" s="31">
        <v>28498.588</v>
      </c>
      <c r="D49" s="31" t="s">
        <v>36</v>
      </c>
      <c r="E49" s="1">
        <f t="shared" si="0"/>
        <v>-26349.978098515439</v>
      </c>
      <c r="F49" s="1">
        <f t="shared" si="1"/>
        <v>-26350</v>
      </c>
      <c r="G49" s="2">
        <f t="shared" si="2"/>
        <v>1.4075000002776505E-2</v>
      </c>
      <c r="H49" s="1">
        <f t="shared" si="3"/>
        <v>1.4075000002776505E-2</v>
      </c>
      <c r="O49" s="1">
        <f t="shared" ca="1" si="4"/>
        <v>2.4710023765255169E-2</v>
      </c>
      <c r="Q49" s="82">
        <f t="shared" si="5"/>
        <v>13480.088</v>
      </c>
      <c r="S49" s="3">
        <v>0.1</v>
      </c>
      <c r="U49" s="20"/>
    </row>
    <row r="50" spans="1:21" x14ac:dyDescent="0.2">
      <c r="A50" s="10" t="s">
        <v>51</v>
      </c>
      <c r="B50" s="89" t="s">
        <v>52</v>
      </c>
      <c r="C50" s="31">
        <v>28525.581999999999</v>
      </c>
      <c r="D50" s="31" t="s">
        <v>36</v>
      </c>
      <c r="E50" s="1">
        <f t="shared" si="0"/>
        <v>-26307.973929842112</v>
      </c>
      <c r="F50" s="1">
        <f t="shared" si="1"/>
        <v>-26308</v>
      </c>
      <c r="G50" s="2">
        <f t="shared" si="2"/>
        <v>1.6754000003857072E-2</v>
      </c>
      <c r="H50" s="1">
        <f t="shared" si="3"/>
        <v>1.6754000003857072E-2</v>
      </c>
      <c r="O50" s="1">
        <f t="shared" ca="1" si="4"/>
        <v>2.4682934286974951E-2</v>
      </c>
      <c r="Q50" s="82">
        <f t="shared" si="5"/>
        <v>13507.081999999999</v>
      </c>
      <c r="S50" s="3">
        <v>0.1</v>
      </c>
      <c r="U50" s="20"/>
    </row>
    <row r="51" spans="1:21" x14ac:dyDescent="0.2">
      <c r="A51" s="10" t="s">
        <v>51</v>
      </c>
      <c r="B51" s="89" t="s">
        <v>52</v>
      </c>
      <c r="C51" s="31">
        <v>28596.257000000001</v>
      </c>
      <c r="D51" s="31" t="s">
        <v>36</v>
      </c>
      <c r="E51" s="1">
        <f t="shared" si="0"/>
        <v>-26197.999690344899</v>
      </c>
      <c r="F51" s="1">
        <f t="shared" si="1"/>
        <v>-26198</v>
      </c>
      <c r="G51" s="2">
        <f t="shared" si="2"/>
        <v>1.990000055229757E-4</v>
      </c>
      <c r="H51" s="1">
        <f t="shared" si="3"/>
        <v>1.990000055229757E-4</v>
      </c>
      <c r="O51" s="1">
        <f t="shared" ca="1" si="4"/>
        <v>2.4611985653383905E-2</v>
      </c>
      <c r="Q51" s="82">
        <f t="shared" si="5"/>
        <v>13577.757000000001</v>
      </c>
      <c r="S51" s="3">
        <v>0.1</v>
      </c>
      <c r="U51" s="20"/>
    </row>
    <row r="52" spans="1:21" x14ac:dyDescent="0.2">
      <c r="A52" s="10" t="s">
        <v>51</v>
      </c>
      <c r="B52" s="89" t="s">
        <v>52</v>
      </c>
      <c r="C52" s="31">
        <v>28605.275000000001</v>
      </c>
      <c r="D52" s="31" t="s">
        <v>36</v>
      </c>
      <c r="E52" s="1">
        <f t="shared" si="0"/>
        <v>-26183.967179672301</v>
      </c>
      <c r="F52" s="1">
        <f t="shared" si="1"/>
        <v>-26184</v>
      </c>
      <c r="G52" s="2">
        <f t="shared" si="2"/>
        <v>2.1092000006319722E-2</v>
      </c>
      <c r="H52" s="1">
        <f t="shared" si="3"/>
        <v>2.1092000006319722E-2</v>
      </c>
      <c r="O52" s="1">
        <f t="shared" ca="1" si="4"/>
        <v>2.4602955827290499E-2</v>
      </c>
      <c r="Q52" s="82">
        <f t="shared" si="5"/>
        <v>13586.775000000001</v>
      </c>
      <c r="S52" s="3">
        <v>0.1</v>
      </c>
      <c r="U52" s="20"/>
    </row>
    <row r="53" spans="1:21" x14ac:dyDescent="0.2">
      <c r="A53" s="29" t="s">
        <v>47</v>
      </c>
      <c r="B53" s="3"/>
      <c r="C53" s="2">
        <v>28612.341</v>
      </c>
      <c r="D53" s="2"/>
      <c r="E53" s="1">
        <f t="shared" si="0"/>
        <v>-26172.972089806193</v>
      </c>
      <c r="F53" s="1">
        <f t="shared" si="1"/>
        <v>-26173</v>
      </c>
      <c r="G53" s="2">
        <f t="shared" si="2"/>
        <v>1.7936500003997935E-2</v>
      </c>
      <c r="H53" s="1">
        <f t="shared" ref="H53:H84" si="6">+G53</f>
        <v>1.7936500003997935E-2</v>
      </c>
      <c r="O53" s="1">
        <f t="shared" ca="1" si="4"/>
        <v>2.4595860963931394E-2</v>
      </c>
      <c r="Q53" s="82">
        <f t="shared" si="5"/>
        <v>13593.841</v>
      </c>
      <c r="S53" s="3">
        <v>0.1</v>
      </c>
      <c r="U53" s="20"/>
    </row>
    <row r="54" spans="1:21" x14ac:dyDescent="0.2">
      <c r="A54" s="10" t="s">
        <v>51</v>
      </c>
      <c r="B54" s="89" t="s">
        <v>52</v>
      </c>
      <c r="C54" s="31">
        <v>28612.351999999999</v>
      </c>
      <c r="D54" s="31" t="s">
        <v>36</v>
      </c>
      <c r="E54" s="1">
        <f t="shared" si="0"/>
        <v>-26172.954973193046</v>
      </c>
      <c r="F54" s="1">
        <f t="shared" si="1"/>
        <v>-26173</v>
      </c>
      <c r="G54" s="2">
        <f t="shared" si="2"/>
        <v>2.8936500002600951E-2</v>
      </c>
      <c r="H54" s="1">
        <f t="shared" si="6"/>
        <v>2.8936500002600951E-2</v>
      </c>
      <c r="O54" s="1">
        <f t="shared" ca="1" si="4"/>
        <v>2.4595860963931394E-2</v>
      </c>
      <c r="Q54" s="82">
        <f t="shared" si="5"/>
        <v>13593.851999999999</v>
      </c>
      <c r="S54" s="3">
        <v>0.1</v>
      </c>
      <c r="U54" s="20"/>
    </row>
    <row r="55" spans="1:21" x14ac:dyDescent="0.2">
      <c r="A55" s="10" t="s">
        <v>51</v>
      </c>
      <c r="B55" s="89" t="s">
        <v>52</v>
      </c>
      <c r="C55" s="31">
        <v>28657.316999999999</v>
      </c>
      <c r="D55" s="31" t="s">
        <v>36</v>
      </c>
      <c r="E55" s="1">
        <f t="shared" si="0"/>
        <v>-26102.986926797686</v>
      </c>
      <c r="F55" s="1">
        <f t="shared" si="1"/>
        <v>-26103</v>
      </c>
      <c r="G55" s="2">
        <f t="shared" si="2"/>
        <v>8.4015000029467046E-3</v>
      </c>
      <c r="H55" s="1">
        <f t="shared" si="6"/>
        <v>8.4015000029467046E-3</v>
      </c>
      <c r="O55" s="1">
        <f t="shared" ca="1" si="4"/>
        <v>2.4550711833464363E-2</v>
      </c>
      <c r="Q55" s="82">
        <f t="shared" si="5"/>
        <v>13638.816999999999</v>
      </c>
      <c r="S55" s="3">
        <v>0.1</v>
      </c>
      <c r="U55" s="20"/>
    </row>
    <row r="56" spans="1:21" x14ac:dyDescent="0.2">
      <c r="A56" s="10" t="s">
        <v>51</v>
      </c>
      <c r="B56" s="89" t="s">
        <v>52</v>
      </c>
      <c r="C56" s="31">
        <v>28671.46</v>
      </c>
      <c r="D56" s="31" t="s">
        <v>36</v>
      </c>
      <c r="E56" s="1">
        <f t="shared" si="0"/>
        <v>-26080.979630452319</v>
      </c>
      <c r="F56" s="1">
        <f t="shared" si="1"/>
        <v>-26081</v>
      </c>
      <c r="G56" s="2">
        <f t="shared" si="2"/>
        <v>1.3090500004182104E-2</v>
      </c>
      <c r="H56" s="1">
        <f t="shared" si="6"/>
        <v>1.3090500004182104E-2</v>
      </c>
      <c r="O56" s="1">
        <f t="shared" ca="1" si="4"/>
        <v>2.4536522106746152E-2</v>
      </c>
      <c r="Q56" s="82">
        <f t="shared" si="5"/>
        <v>13652.96</v>
      </c>
      <c r="S56" s="3">
        <v>0.1</v>
      </c>
      <c r="U56" s="20"/>
    </row>
    <row r="57" spans="1:21" x14ac:dyDescent="0.2">
      <c r="A57" s="10" t="s">
        <v>51</v>
      </c>
      <c r="B57" s="89" t="s">
        <v>52</v>
      </c>
      <c r="C57" s="31">
        <v>28684.337</v>
      </c>
      <c r="D57" s="31" t="s">
        <v>36</v>
      </c>
      <c r="E57" s="1">
        <f t="shared" si="0"/>
        <v>-26060.942300675088</v>
      </c>
      <c r="F57" s="1">
        <f t="shared" si="1"/>
        <v>-26061</v>
      </c>
      <c r="G57" s="2">
        <f t="shared" si="2"/>
        <v>3.7080500002048211E-2</v>
      </c>
      <c r="H57" s="1">
        <f t="shared" si="6"/>
        <v>3.7080500002048211E-2</v>
      </c>
      <c r="O57" s="1">
        <f t="shared" ca="1" si="4"/>
        <v>2.4523622355184144E-2</v>
      </c>
      <c r="Q57" s="82">
        <f t="shared" si="5"/>
        <v>13665.837</v>
      </c>
      <c r="S57" s="3">
        <v>0.1</v>
      </c>
    </row>
    <row r="58" spans="1:21" x14ac:dyDescent="0.2">
      <c r="A58" s="29" t="s">
        <v>47</v>
      </c>
      <c r="B58" s="3"/>
      <c r="C58" s="2">
        <v>29329.850999999999</v>
      </c>
      <c r="D58" s="2"/>
      <c r="E58" s="1">
        <f t="shared" si="0"/>
        <v>-25056.486535060656</v>
      </c>
      <c r="F58" s="1">
        <f t="shared" si="1"/>
        <v>-25056.5</v>
      </c>
      <c r="G58" s="2">
        <f t="shared" si="2"/>
        <v>8.6532500026805792E-3</v>
      </c>
      <c r="H58" s="1">
        <f t="shared" si="6"/>
        <v>8.6532500026805792E-3</v>
      </c>
      <c r="O58" s="1">
        <f t="shared" ca="1" si="4"/>
        <v>2.3875732332982257E-2</v>
      </c>
      <c r="Q58" s="82">
        <f t="shared" si="5"/>
        <v>14311.350999999999</v>
      </c>
      <c r="S58" s="3">
        <v>0.1</v>
      </c>
      <c r="U58" s="20"/>
    </row>
    <row r="59" spans="1:21" x14ac:dyDescent="0.2">
      <c r="A59" s="29" t="s">
        <v>47</v>
      </c>
      <c r="B59" s="3"/>
      <c r="C59" s="2">
        <v>29332.883999999998</v>
      </c>
      <c r="D59" s="2"/>
      <c r="E59" s="1">
        <f t="shared" si="0"/>
        <v>-25051.767017998114</v>
      </c>
      <c r="F59" s="1">
        <f t="shared" si="1"/>
        <v>-25052</v>
      </c>
      <c r="H59" s="1">
        <f t="shared" si="6"/>
        <v>0</v>
      </c>
      <c r="O59" s="1">
        <f t="shared" ca="1" si="4"/>
        <v>2.3872829888880807E-2</v>
      </c>
      <c r="Q59" s="82">
        <f t="shared" si="5"/>
        <v>14314.383999999998</v>
      </c>
      <c r="U59" s="1">
        <f>+C59-(C$7+F59*C$8)</f>
        <v>0.14972600000328384</v>
      </c>
    </row>
    <row r="60" spans="1:21" x14ac:dyDescent="0.2">
      <c r="A60" s="29" t="s">
        <v>47</v>
      </c>
      <c r="B60" s="38"/>
      <c r="C60" s="29">
        <v>29334.992999999999</v>
      </c>
      <c r="D60" s="29"/>
      <c r="E60" s="1">
        <f t="shared" si="0"/>
        <v>-25048.485296440285</v>
      </c>
      <c r="F60" s="1">
        <f t="shared" si="1"/>
        <v>-25048.5</v>
      </c>
      <c r="G60" s="2">
        <f t="shared" ref="G60:G95" si="7">+C60-(C$7+F60*C$8)</f>
        <v>9.4492500029446092E-3</v>
      </c>
      <c r="H60" s="1">
        <f t="shared" si="6"/>
        <v>9.4492500029446092E-3</v>
      </c>
      <c r="O60" s="1">
        <f t="shared" ca="1" si="4"/>
        <v>2.3870572432357455E-2</v>
      </c>
      <c r="Q60" s="82">
        <f t="shared" si="5"/>
        <v>14316.492999999999</v>
      </c>
      <c r="S60" s="3">
        <v>0.1</v>
      </c>
      <c r="U60" s="20"/>
    </row>
    <row r="61" spans="1:21" x14ac:dyDescent="0.2">
      <c r="A61" s="29" t="s">
        <v>47</v>
      </c>
      <c r="B61" s="38"/>
      <c r="C61" s="29">
        <v>29335.955999999998</v>
      </c>
      <c r="D61" s="29"/>
      <c r="E61" s="1">
        <f t="shared" si="0"/>
        <v>-25046.986814761676</v>
      </c>
      <c r="F61" s="1">
        <f t="shared" si="1"/>
        <v>-25047</v>
      </c>
      <c r="G61" s="2">
        <f t="shared" si="7"/>
        <v>8.4735000018554274E-3</v>
      </c>
      <c r="H61" s="1">
        <f t="shared" si="6"/>
        <v>8.4735000018554274E-3</v>
      </c>
      <c r="O61" s="1">
        <f t="shared" ca="1" si="4"/>
        <v>2.3869604950990303E-2</v>
      </c>
      <c r="Q61" s="82">
        <f t="shared" si="5"/>
        <v>14317.455999999998</v>
      </c>
      <c r="S61" s="3">
        <v>0.1</v>
      </c>
      <c r="U61" s="20"/>
    </row>
    <row r="62" spans="1:21" x14ac:dyDescent="0.2">
      <c r="A62" s="33" t="s">
        <v>53</v>
      </c>
      <c r="B62" s="34" t="s">
        <v>52</v>
      </c>
      <c r="C62" s="33">
        <v>29337.883999999998</v>
      </c>
      <c r="D62" s="33" t="s">
        <v>54</v>
      </c>
      <c r="E62" s="1">
        <f t="shared" si="0"/>
        <v>-25043.98673929297</v>
      </c>
      <c r="F62" s="1">
        <f t="shared" si="1"/>
        <v>-25044</v>
      </c>
      <c r="G62" s="2">
        <f t="shared" si="7"/>
        <v>8.5220000037224963E-3</v>
      </c>
      <c r="H62" s="1">
        <f t="shared" si="6"/>
        <v>8.5220000037224963E-3</v>
      </c>
      <c r="O62" s="1">
        <f t="shared" ca="1" si="4"/>
        <v>2.3867669988256002E-2</v>
      </c>
      <c r="Q62" s="82">
        <f t="shared" si="5"/>
        <v>14319.383999999998</v>
      </c>
      <c r="S62" s="3">
        <v>1</v>
      </c>
      <c r="U62" s="20"/>
    </row>
    <row r="63" spans="1:21" x14ac:dyDescent="0.2">
      <c r="A63" s="29" t="s">
        <v>47</v>
      </c>
      <c r="B63" s="38"/>
      <c r="C63" s="29">
        <v>29338.850999999999</v>
      </c>
      <c r="D63" s="29"/>
      <c r="E63" s="1">
        <f t="shared" si="0"/>
        <v>-25042.482033391396</v>
      </c>
      <c r="F63" s="1">
        <f t="shared" si="1"/>
        <v>-25042.5</v>
      </c>
      <c r="G63" s="2">
        <f t="shared" si="7"/>
        <v>1.1546250003448222E-2</v>
      </c>
      <c r="H63" s="1">
        <f t="shared" si="6"/>
        <v>1.1546250003448222E-2</v>
      </c>
      <c r="O63" s="1">
        <f t="shared" ca="1" si="4"/>
        <v>2.386670250688885E-2</v>
      </c>
      <c r="Q63" s="82">
        <f t="shared" si="5"/>
        <v>14320.350999999999</v>
      </c>
      <c r="S63" s="3">
        <v>0.1</v>
      </c>
      <c r="U63" s="20"/>
    </row>
    <row r="64" spans="1:21" x14ac:dyDescent="0.2">
      <c r="A64" s="29" t="s">
        <v>47</v>
      </c>
      <c r="B64" s="38"/>
      <c r="C64" s="29">
        <v>29339.811000000002</v>
      </c>
      <c r="D64" s="29"/>
      <c r="E64" s="1">
        <f t="shared" si="0"/>
        <v>-25040.988219880004</v>
      </c>
      <c r="F64" s="1">
        <f t="shared" si="1"/>
        <v>-25041</v>
      </c>
      <c r="G64" s="2">
        <f t="shared" si="7"/>
        <v>7.5705000053858384E-3</v>
      </c>
      <c r="H64" s="1">
        <f t="shared" si="6"/>
        <v>7.5705000053858384E-3</v>
      </c>
      <c r="O64" s="1">
        <f t="shared" ca="1" si="4"/>
        <v>2.3865735025521702E-2</v>
      </c>
      <c r="Q64" s="82">
        <f t="shared" si="5"/>
        <v>14321.311000000002</v>
      </c>
      <c r="S64" s="3">
        <v>0.1</v>
      </c>
      <c r="U64" s="20"/>
    </row>
    <row r="65" spans="1:21" x14ac:dyDescent="0.2">
      <c r="A65" s="29" t="s">
        <v>47</v>
      </c>
      <c r="B65" s="38"/>
      <c r="C65" s="29">
        <v>29346.879000000001</v>
      </c>
      <c r="D65" s="29"/>
      <c r="E65" s="1">
        <f t="shared" si="0"/>
        <v>-25029.990017902415</v>
      </c>
      <c r="F65" s="1">
        <f t="shared" si="1"/>
        <v>-25030</v>
      </c>
      <c r="G65" s="2">
        <f t="shared" si="7"/>
        <v>6.4150000034715049E-3</v>
      </c>
      <c r="H65" s="1">
        <f t="shared" si="6"/>
        <v>6.4150000034715049E-3</v>
      </c>
      <c r="O65" s="1">
        <f t="shared" ca="1" si="4"/>
        <v>2.3858640162162596E-2</v>
      </c>
      <c r="Q65" s="82">
        <f t="shared" si="5"/>
        <v>14328.379000000001</v>
      </c>
      <c r="S65" s="3">
        <v>0.1</v>
      </c>
      <c r="U65" s="20"/>
    </row>
    <row r="66" spans="1:21" x14ac:dyDescent="0.2">
      <c r="A66" s="10" t="s">
        <v>48</v>
      </c>
      <c r="B66" s="89" t="s">
        <v>49</v>
      </c>
      <c r="C66" s="31">
        <v>29353.634999999998</v>
      </c>
      <c r="D66" s="31" t="s">
        <v>37</v>
      </c>
      <c r="E66" s="1">
        <f t="shared" si="0"/>
        <v>-25019.477305316028</v>
      </c>
      <c r="F66" s="1">
        <f t="shared" si="1"/>
        <v>-25019.5</v>
      </c>
      <c r="G66" s="2">
        <f t="shared" si="7"/>
        <v>1.4584750002541114E-2</v>
      </c>
      <c r="H66" s="1">
        <f t="shared" si="6"/>
        <v>1.4584750002541114E-2</v>
      </c>
      <c r="O66" s="1">
        <f t="shared" ca="1" si="4"/>
        <v>2.3851867792592542E-2</v>
      </c>
      <c r="Q66" s="82">
        <f t="shared" si="5"/>
        <v>14335.134999999998</v>
      </c>
      <c r="S66" s="3">
        <v>0.1</v>
      </c>
      <c r="U66" s="20"/>
    </row>
    <row r="67" spans="1:21" x14ac:dyDescent="0.2">
      <c r="A67" s="29" t="s">
        <v>47</v>
      </c>
      <c r="B67" s="38"/>
      <c r="C67" s="29">
        <v>29359.734</v>
      </c>
      <c r="D67" s="29"/>
      <c r="E67" s="1">
        <f t="shared" si="0"/>
        <v>-25009.98692135149</v>
      </c>
      <c r="F67" s="1">
        <f t="shared" si="1"/>
        <v>-25010</v>
      </c>
      <c r="G67" s="2">
        <f t="shared" si="7"/>
        <v>8.4050000041315798E-3</v>
      </c>
      <c r="H67" s="1">
        <f t="shared" si="6"/>
        <v>8.4050000041315798E-3</v>
      </c>
      <c r="O67" s="1">
        <f t="shared" ca="1" si="4"/>
        <v>2.3845740410600589E-2</v>
      </c>
      <c r="Q67" s="82">
        <f t="shared" si="5"/>
        <v>14341.234</v>
      </c>
      <c r="S67" s="3">
        <v>0.1</v>
      </c>
      <c r="U67" s="20"/>
    </row>
    <row r="68" spans="1:21" x14ac:dyDescent="0.2">
      <c r="A68" s="29" t="s">
        <v>47</v>
      </c>
      <c r="B68" s="38"/>
      <c r="C68" s="29">
        <v>29363.91</v>
      </c>
      <c r="D68" s="29"/>
      <c r="E68" s="1">
        <f t="shared" si="0"/>
        <v>-25003.488832576953</v>
      </c>
      <c r="F68" s="1">
        <f t="shared" si="1"/>
        <v>-25003.5</v>
      </c>
      <c r="G68" s="2">
        <f t="shared" si="7"/>
        <v>7.1767500012356322E-3</v>
      </c>
      <c r="H68" s="1">
        <f t="shared" si="6"/>
        <v>7.1767500012356322E-3</v>
      </c>
      <c r="O68" s="1">
        <f t="shared" ca="1" si="4"/>
        <v>2.3841547991342936E-2</v>
      </c>
      <c r="Q68" s="82">
        <f t="shared" si="5"/>
        <v>14345.41</v>
      </c>
      <c r="S68" s="3">
        <v>0.1</v>
      </c>
      <c r="U68" s="20"/>
    </row>
    <row r="69" spans="1:21" x14ac:dyDescent="0.2">
      <c r="A69" s="29" t="s">
        <v>47</v>
      </c>
      <c r="B69" s="38"/>
      <c r="C69" s="29">
        <v>29368.732</v>
      </c>
      <c r="D69" s="29"/>
      <c r="E69" s="1">
        <f t="shared" si="0"/>
        <v>-24995.985531793714</v>
      </c>
      <c r="F69" s="1">
        <f t="shared" si="1"/>
        <v>-24996</v>
      </c>
      <c r="G69" s="2">
        <f t="shared" si="7"/>
        <v>9.2980000044917688E-3</v>
      </c>
      <c r="H69" s="1">
        <f t="shared" si="6"/>
        <v>9.2980000044917688E-3</v>
      </c>
      <c r="O69" s="1">
        <f t="shared" ca="1" si="4"/>
        <v>2.3836710584507183E-2</v>
      </c>
      <c r="Q69" s="82">
        <f t="shared" si="5"/>
        <v>14350.232</v>
      </c>
      <c r="S69" s="3">
        <v>0.1</v>
      </c>
      <c r="U69" s="20"/>
    </row>
    <row r="70" spans="1:21" x14ac:dyDescent="0.2">
      <c r="A70" s="10" t="s">
        <v>48</v>
      </c>
      <c r="B70" s="89" t="s">
        <v>49</v>
      </c>
      <c r="C70" s="31">
        <v>29374.830999999998</v>
      </c>
      <c r="D70" s="31" t="s">
        <v>37</v>
      </c>
      <c r="E70" s="1">
        <f t="shared" si="0"/>
        <v>-24986.49514782918</v>
      </c>
      <c r="F70" s="1">
        <f t="shared" si="1"/>
        <v>-24986.5</v>
      </c>
      <c r="G70" s="2">
        <f t="shared" si="7"/>
        <v>3.1182500024442561E-3</v>
      </c>
      <c r="H70" s="1">
        <f t="shared" si="6"/>
        <v>3.1182500024442561E-3</v>
      </c>
      <c r="O70" s="1">
        <f t="shared" ca="1" si="4"/>
        <v>2.3830583202515226E-2</v>
      </c>
      <c r="Q70" s="82">
        <f t="shared" si="5"/>
        <v>14356.330999999998</v>
      </c>
      <c r="S70" s="3">
        <v>0.1</v>
      </c>
      <c r="U70" s="20"/>
    </row>
    <row r="71" spans="1:21" x14ac:dyDescent="0.2">
      <c r="A71" s="29" t="s">
        <v>47</v>
      </c>
      <c r="B71" s="38"/>
      <c r="C71" s="29">
        <v>31265.172999999999</v>
      </c>
      <c r="D71" s="29"/>
      <c r="E71" s="1">
        <f t="shared" si="0"/>
        <v>-22045.017626221401</v>
      </c>
      <c r="F71" s="1">
        <f t="shared" si="1"/>
        <v>-22045</v>
      </c>
      <c r="G71" s="2">
        <f t="shared" si="7"/>
        <v>-1.1327499996696133E-2</v>
      </c>
      <c r="H71" s="1">
        <f t="shared" si="6"/>
        <v>-1.1327499996696133E-2</v>
      </c>
      <c r="O71" s="1">
        <f t="shared" ca="1" si="4"/>
        <v>2.1933352241532797E-2</v>
      </c>
      <c r="Q71" s="82">
        <f t="shared" si="5"/>
        <v>16246.672999999999</v>
      </c>
      <c r="S71" s="3">
        <v>0.1</v>
      </c>
      <c r="U71" s="20"/>
    </row>
    <row r="72" spans="1:21" x14ac:dyDescent="0.2">
      <c r="A72" s="29" t="s">
        <v>47</v>
      </c>
      <c r="B72" s="38"/>
      <c r="C72" s="29">
        <v>33387.853999999999</v>
      </c>
      <c r="D72" s="29"/>
      <c r="E72" s="1">
        <f t="shared" si="0"/>
        <v>-18742.007669798742</v>
      </c>
      <c r="F72" s="1">
        <f t="shared" si="1"/>
        <v>-18742</v>
      </c>
      <c r="G72" s="2">
        <f t="shared" si="7"/>
        <v>-4.9289999951724894E-3</v>
      </c>
      <c r="H72" s="1">
        <f t="shared" si="6"/>
        <v>-4.9289999951724894E-3</v>
      </c>
      <c r="O72" s="1">
        <f t="shared" ca="1" si="4"/>
        <v>1.980295827106706E-2</v>
      </c>
      <c r="Q72" s="82">
        <f t="shared" si="5"/>
        <v>18369.353999999999</v>
      </c>
      <c r="S72" s="3">
        <v>0.1</v>
      </c>
      <c r="U72" s="20"/>
    </row>
    <row r="73" spans="1:21" x14ac:dyDescent="0.2">
      <c r="A73" s="29" t="s">
        <v>47</v>
      </c>
      <c r="B73" s="38"/>
      <c r="C73" s="29">
        <v>34086.419479999997</v>
      </c>
      <c r="D73" s="29"/>
      <c r="E73" s="1">
        <f t="shared" si="0"/>
        <v>-17655.000844160237</v>
      </c>
      <c r="F73" s="1">
        <f t="shared" si="1"/>
        <v>-17655</v>
      </c>
      <c r="G73" s="2">
        <f t="shared" si="7"/>
        <v>-5.424999981187284E-4</v>
      </c>
      <c r="H73" s="1">
        <f t="shared" si="6"/>
        <v>-5.424999981187284E-4</v>
      </c>
      <c r="O73" s="1">
        <f t="shared" ca="1" si="4"/>
        <v>1.9101856773671891E-2</v>
      </c>
      <c r="Q73" s="82">
        <f t="shared" si="5"/>
        <v>19067.919479999997</v>
      </c>
      <c r="S73" s="3">
        <v>0.1</v>
      </c>
      <c r="U73" s="20"/>
    </row>
    <row r="74" spans="1:21" x14ac:dyDescent="0.2">
      <c r="A74" s="29" t="s">
        <v>47</v>
      </c>
      <c r="B74" s="38"/>
      <c r="C74" s="29">
        <v>34120.47868</v>
      </c>
      <c r="D74" s="29"/>
      <c r="E74" s="1">
        <f t="shared" si="0"/>
        <v>-17602.002830465386</v>
      </c>
      <c r="F74" s="1">
        <f t="shared" si="1"/>
        <v>-17602</v>
      </c>
      <c r="G74" s="2">
        <f t="shared" si="7"/>
        <v>-1.8189999973401427E-3</v>
      </c>
      <c r="H74" s="1">
        <f t="shared" si="6"/>
        <v>-1.8189999973401427E-3</v>
      </c>
      <c r="O74" s="1">
        <f t="shared" ca="1" si="4"/>
        <v>1.9067672432032563E-2</v>
      </c>
      <c r="Q74" s="82">
        <f t="shared" si="5"/>
        <v>19101.97868</v>
      </c>
      <c r="S74" s="3">
        <v>0.1</v>
      </c>
      <c r="U74" s="20"/>
    </row>
    <row r="75" spans="1:21" x14ac:dyDescent="0.2">
      <c r="A75" s="29" t="s">
        <v>47</v>
      </c>
      <c r="B75" s="38"/>
      <c r="C75" s="29">
        <v>34455.291899999997</v>
      </c>
      <c r="D75" s="29"/>
      <c r="E75" s="1">
        <f t="shared" si="0"/>
        <v>-17081.014797312069</v>
      </c>
      <c r="F75" s="1">
        <f t="shared" si="1"/>
        <v>-17081</v>
      </c>
      <c r="G75" s="2">
        <f t="shared" si="7"/>
        <v>-9.5094999996945262E-3</v>
      </c>
      <c r="H75" s="1">
        <f t="shared" si="6"/>
        <v>-9.5094999996945262E-3</v>
      </c>
      <c r="O75" s="1">
        <f t="shared" ca="1" si="4"/>
        <v>1.8731633903842238E-2</v>
      </c>
      <c r="Q75" s="82">
        <f t="shared" si="5"/>
        <v>19436.791899999997</v>
      </c>
      <c r="S75" s="3">
        <v>0.1</v>
      </c>
      <c r="U75" s="20"/>
    </row>
    <row r="76" spans="1:21" x14ac:dyDescent="0.2">
      <c r="A76" s="29" t="s">
        <v>47</v>
      </c>
      <c r="B76" s="38"/>
      <c r="C76" s="29">
        <v>34458.508999999998</v>
      </c>
      <c r="D76" s="29"/>
      <c r="E76" s="1">
        <f t="shared" si="0"/>
        <v>-17076.008810387604</v>
      </c>
      <c r="F76" s="1">
        <f t="shared" si="1"/>
        <v>-17076</v>
      </c>
      <c r="G76" s="2">
        <f t="shared" si="7"/>
        <v>-5.6619999959366396E-3</v>
      </c>
      <c r="H76" s="1">
        <f t="shared" si="6"/>
        <v>-5.6619999959366396E-3</v>
      </c>
      <c r="O76" s="1">
        <f t="shared" ca="1" si="4"/>
        <v>1.8728408965951737E-2</v>
      </c>
      <c r="Q76" s="82">
        <f t="shared" si="5"/>
        <v>19440.008999999998</v>
      </c>
      <c r="S76" s="3">
        <v>0.1</v>
      </c>
      <c r="U76" s="20"/>
    </row>
    <row r="77" spans="1:21" x14ac:dyDescent="0.2">
      <c r="A77" s="29" t="s">
        <v>47</v>
      </c>
      <c r="B77" s="38"/>
      <c r="C77" s="29">
        <v>34487.429680000001</v>
      </c>
      <c r="D77" s="29"/>
      <c r="E77" s="1">
        <f t="shared" si="0"/>
        <v>-17031.006620239143</v>
      </c>
      <c r="F77" s="1">
        <f t="shared" si="1"/>
        <v>-17031</v>
      </c>
      <c r="G77" s="2">
        <f t="shared" si="7"/>
        <v>-4.2544999960227869E-3</v>
      </c>
      <c r="H77" s="1">
        <f t="shared" si="6"/>
        <v>-4.2544999960227869E-3</v>
      </c>
      <c r="O77" s="1">
        <f t="shared" ca="1" si="4"/>
        <v>1.8699384524937218E-2</v>
      </c>
      <c r="Q77" s="82">
        <f t="shared" si="5"/>
        <v>19468.929680000001</v>
      </c>
      <c r="S77" s="3">
        <v>0.1</v>
      </c>
      <c r="U77" s="20"/>
    </row>
    <row r="78" spans="1:21" x14ac:dyDescent="0.2">
      <c r="A78" s="29" t="s">
        <v>47</v>
      </c>
      <c r="B78" s="38"/>
      <c r="C78" s="29">
        <v>34776.621460000002</v>
      </c>
      <c r="D78" s="29"/>
      <c r="E78" s="1">
        <f t="shared" si="0"/>
        <v>-16581.008090711817</v>
      </c>
      <c r="F78" s="1">
        <f t="shared" si="1"/>
        <v>-16581</v>
      </c>
      <c r="G78" s="2">
        <f t="shared" si="7"/>
        <v>-5.1994999957969412E-3</v>
      </c>
      <c r="H78" s="1">
        <f t="shared" si="6"/>
        <v>-5.1994999957969412E-3</v>
      </c>
      <c r="O78" s="1">
        <f t="shared" ca="1" si="4"/>
        <v>1.8409140114792021E-2</v>
      </c>
      <c r="Q78" s="82">
        <f t="shared" si="5"/>
        <v>19758.121460000002</v>
      </c>
      <c r="S78" s="3">
        <v>0.1</v>
      </c>
      <c r="U78" s="20"/>
    </row>
    <row r="79" spans="1:21" x14ac:dyDescent="0.2">
      <c r="A79" s="29" t="s">
        <v>47</v>
      </c>
      <c r="B79" s="38"/>
      <c r="C79" s="29">
        <v>35197.555099999998</v>
      </c>
      <c r="D79" s="29"/>
      <c r="E79" s="1">
        <f t="shared" si="0"/>
        <v>-15926.011883597692</v>
      </c>
      <c r="F79" s="1">
        <f t="shared" si="1"/>
        <v>-15926</v>
      </c>
      <c r="G79" s="2">
        <f t="shared" si="7"/>
        <v>-7.6370000024326146E-3</v>
      </c>
      <c r="H79" s="1">
        <f t="shared" si="6"/>
        <v>-7.6370000024326146E-3</v>
      </c>
      <c r="O79" s="1">
        <f t="shared" ca="1" si="4"/>
        <v>1.7986673251136238E-2</v>
      </c>
      <c r="Q79" s="82">
        <f t="shared" si="5"/>
        <v>20179.055099999998</v>
      </c>
      <c r="S79" s="3">
        <v>0.1</v>
      </c>
      <c r="U79" s="20"/>
    </row>
    <row r="80" spans="1:21" x14ac:dyDescent="0.2">
      <c r="A80" s="29" t="s">
        <v>47</v>
      </c>
      <c r="B80" s="38"/>
      <c r="C80" s="29">
        <v>35198.528599999998</v>
      </c>
      <c r="D80" s="29"/>
      <c r="E80" s="1">
        <f t="shared" si="0"/>
        <v>-15924.4970633338</v>
      </c>
      <c r="F80" s="1">
        <f t="shared" si="1"/>
        <v>-15924.5</v>
      </c>
      <c r="G80" s="2">
        <f t="shared" si="7"/>
        <v>1.8872500004363246E-3</v>
      </c>
      <c r="H80" s="1">
        <f t="shared" si="6"/>
        <v>1.8872500004363246E-3</v>
      </c>
      <c r="O80" s="1">
        <f t="shared" ca="1" si="4"/>
        <v>1.7985705769769086E-2</v>
      </c>
      <c r="Q80" s="82">
        <f t="shared" si="5"/>
        <v>20180.028599999998</v>
      </c>
      <c r="S80" s="3">
        <v>0.1</v>
      </c>
      <c r="U80" s="20"/>
    </row>
    <row r="81" spans="1:21" x14ac:dyDescent="0.2">
      <c r="A81" s="29" t="s">
        <v>47</v>
      </c>
      <c r="B81" s="38"/>
      <c r="C81" s="29">
        <v>35219.414599999996</v>
      </c>
      <c r="D81" s="29"/>
      <c r="E81" s="1">
        <f t="shared" si="0"/>
        <v>-15891.997283126675</v>
      </c>
      <c r="F81" s="1">
        <f t="shared" si="1"/>
        <v>-15892</v>
      </c>
      <c r="G81" s="2">
        <f t="shared" si="7"/>
        <v>1.746000001730863E-3</v>
      </c>
      <c r="H81" s="1">
        <f t="shared" si="6"/>
        <v>1.746000001730863E-3</v>
      </c>
      <c r="O81" s="1">
        <f t="shared" ca="1" si="4"/>
        <v>1.7964743673480821E-2</v>
      </c>
      <c r="Q81" s="82">
        <f t="shared" si="5"/>
        <v>20200.914599999996</v>
      </c>
      <c r="S81" s="3">
        <v>0.1</v>
      </c>
      <c r="U81" s="20"/>
    </row>
    <row r="82" spans="1:21" x14ac:dyDescent="0.2">
      <c r="A82" s="33" t="s">
        <v>53</v>
      </c>
      <c r="B82" s="34" t="s">
        <v>52</v>
      </c>
      <c r="C82" s="33">
        <v>35561.297899999998</v>
      </c>
      <c r="D82" s="33" t="s">
        <v>54</v>
      </c>
      <c r="E82" s="1">
        <f t="shared" si="0"/>
        <v>-15360.007811399817</v>
      </c>
      <c r="F82" s="1">
        <f t="shared" si="1"/>
        <v>-15360</v>
      </c>
      <c r="G82" s="2">
        <f t="shared" si="7"/>
        <v>-5.0199999968754128E-3</v>
      </c>
      <c r="J82" s="1">
        <f t="shared" ref="J82:J94" si="8">+G82</f>
        <v>-5.0199999968754128E-3</v>
      </c>
      <c r="O82" s="1">
        <f t="shared" ca="1" si="4"/>
        <v>1.7621610281931391E-2</v>
      </c>
      <c r="Q82" s="82">
        <f t="shared" si="5"/>
        <v>20542.797899999998</v>
      </c>
      <c r="S82" s="3">
        <v>1</v>
      </c>
      <c r="U82" s="20"/>
    </row>
    <row r="83" spans="1:21" x14ac:dyDescent="0.2">
      <c r="A83" s="33" t="s">
        <v>53</v>
      </c>
      <c r="B83" s="34" t="s">
        <v>49</v>
      </c>
      <c r="C83" s="33">
        <v>35562.261899999998</v>
      </c>
      <c r="D83" s="33" t="s">
        <v>54</v>
      </c>
      <c r="E83" s="1">
        <f t="shared" si="0"/>
        <v>-15358.507773665466</v>
      </c>
      <c r="F83" s="1">
        <f t="shared" si="1"/>
        <v>-15358.5</v>
      </c>
      <c r="G83" s="2">
        <f t="shared" si="7"/>
        <v>-4.9957500013988465E-3</v>
      </c>
      <c r="J83" s="1">
        <f t="shared" si="8"/>
        <v>-4.9957500013988465E-3</v>
      </c>
      <c r="O83" s="1">
        <f t="shared" ca="1" si="4"/>
        <v>1.7620642800564239E-2</v>
      </c>
      <c r="Q83" s="82">
        <f t="shared" si="5"/>
        <v>20543.761899999998</v>
      </c>
      <c r="S83" s="3">
        <v>1</v>
      </c>
      <c r="U83" s="20"/>
    </row>
    <row r="84" spans="1:21" x14ac:dyDescent="0.2">
      <c r="A84" s="33" t="s">
        <v>53</v>
      </c>
      <c r="B84" s="34" t="s">
        <v>52</v>
      </c>
      <c r="C84" s="33">
        <v>35848.564899999998</v>
      </c>
      <c r="D84" s="33" t="s">
        <v>54</v>
      </c>
      <c r="E84" s="1">
        <f t="shared" si="0"/>
        <v>-14913.00434684171</v>
      </c>
      <c r="F84" s="1">
        <f t="shared" si="1"/>
        <v>-14913</v>
      </c>
      <c r="G84" s="2">
        <f t="shared" si="7"/>
        <v>-2.7934999961871654E-3</v>
      </c>
      <c r="J84" s="1">
        <f t="shared" si="8"/>
        <v>-2.7934999961871654E-3</v>
      </c>
      <c r="O84" s="1">
        <f t="shared" ca="1" si="4"/>
        <v>1.7333300834520497E-2</v>
      </c>
      <c r="Q84" s="82">
        <f t="shared" si="5"/>
        <v>20830.064899999998</v>
      </c>
      <c r="S84" s="3">
        <v>1</v>
      </c>
      <c r="U84" s="20"/>
    </row>
    <row r="85" spans="1:21" x14ac:dyDescent="0.2">
      <c r="A85" s="33" t="s">
        <v>53</v>
      </c>
      <c r="B85" s="34" t="s">
        <v>52</v>
      </c>
      <c r="C85" s="33">
        <v>37028.4755</v>
      </c>
      <c r="D85" s="33" t="s">
        <v>54</v>
      </c>
      <c r="E85" s="1">
        <f t="shared" ref="E85:E148" si="9">+(C85-C$7)/C$8</f>
        <v>-13076.997683811023</v>
      </c>
      <c r="F85" s="1">
        <f t="shared" ref="F85:F148" si="10">ROUND(2*E85,0)/2</f>
        <v>-13077</v>
      </c>
      <c r="G85" s="2">
        <f t="shared" si="7"/>
        <v>1.488500005507376E-3</v>
      </c>
      <c r="J85" s="1">
        <f t="shared" si="8"/>
        <v>1.488500005507376E-3</v>
      </c>
      <c r="O85" s="1">
        <f t="shared" ref="O85:O148" ca="1" si="11">+C$11+C$12*$F85</f>
        <v>1.61491036411281E-2</v>
      </c>
      <c r="Q85" s="82">
        <f t="shared" ref="Q85:Q148" si="12">+C85-15018.5</f>
        <v>22009.9755</v>
      </c>
      <c r="S85" s="3">
        <v>1</v>
      </c>
      <c r="U85" s="20"/>
    </row>
    <row r="86" spans="1:21" x14ac:dyDescent="0.2">
      <c r="A86" s="33" t="s">
        <v>53</v>
      </c>
      <c r="B86" s="34" t="s">
        <v>52</v>
      </c>
      <c r="C86" s="33">
        <v>38846.535000000003</v>
      </c>
      <c r="D86" s="33" t="s">
        <v>54</v>
      </c>
      <c r="E86" s="1">
        <f t="shared" si="9"/>
        <v>-10247.99576130415</v>
      </c>
      <c r="F86" s="1">
        <f t="shared" si="10"/>
        <v>-10248</v>
      </c>
      <c r="G86" s="2">
        <f t="shared" si="7"/>
        <v>2.7240000054007396E-3</v>
      </c>
      <c r="J86" s="1">
        <f t="shared" si="8"/>
        <v>2.7240000054007396E-3</v>
      </c>
      <c r="O86" s="1">
        <f t="shared" ca="1" si="11"/>
        <v>1.4324433782681967E-2</v>
      </c>
      <c r="Q86" s="82">
        <f t="shared" si="12"/>
        <v>23828.035000000003</v>
      </c>
      <c r="S86" s="3">
        <v>1</v>
      </c>
      <c r="U86" s="20"/>
    </row>
    <row r="87" spans="1:21" x14ac:dyDescent="0.2">
      <c r="A87" s="33" t="s">
        <v>53</v>
      </c>
      <c r="B87" s="34" t="s">
        <v>52</v>
      </c>
      <c r="C87" s="33">
        <v>39587.506500000003</v>
      </c>
      <c r="D87" s="33" t="s">
        <v>54</v>
      </c>
      <c r="E87" s="1">
        <f t="shared" si="9"/>
        <v>-9095.0028047904634</v>
      </c>
      <c r="F87" s="1">
        <f t="shared" si="10"/>
        <v>-9095</v>
      </c>
      <c r="G87" s="2">
        <f t="shared" si="7"/>
        <v>-1.8024999953922816E-3</v>
      </c>
      <c r="J87" s="1">
        <f t="shared" si="8"/>
        <v>-1.8024999953922816E-3</v>
      </c>
      <c r="O87" s="1">
        <f t="shared" ca="1" si="11"/>
        <v>1.3580763105132166E-2</v>
      </c>
      <c r="Q87" s="82">
        <f t="shared" si="12"/>
        <v>24569.006500000003</v>
      </c>
      <c r="S87" s="3">
        <v>1</v>
      </c>
      <c r="U87" s="20"/>
    </row>
    <row r="88" spans="1:21" x14ac:dyDescent="0.2">
      <c r="A88" s="33" t="s">
        <v>53</v>
      </c>
      <c r="B88" s="34" t="s">
        <v>52</v>
      </c>
      <c r="C88" s="33">
        <v>39596.501000000004</v>
      </c>
      <c r="D88" s="33" t="s">
        <v>54</v>
      </c>
      <c r="E88" s="1">
        <f t="shared" si="9"/>
        <v>-9081.0068614277789</v>
      </c>
      <c r="F88" s="1">
        <f t="shared" si="10"/>
        <v>-9081</v>
      </c>
      <c r="G88" s="2">
        <f t="shared" si="7"/>
        <v>-4.4094999902881682E-3</v>
      </c>
      <c r="J88" s="1">
        <f t="shared" si="8"/>
        <v>-4.4094999902881682E-3</v>
      </c>
      <c r="O88" s="1">
        <f t="shared" ca="1" si="11"/>
        <v>1.357173327903876E-2</v>
      </c>
      <c r="Q88" s="82">
        <f t="shared" si="12"/>
        <v>24578.001000000004</v>
      </c>
      <c r="S88" s="3">
        <v>1</v>
      </c>
      <c r="U88" s="20"/>
    </row>
    <row r="89" spans="1:21" x14ac:dyDescent="0.2">
      <c r="A89" s="33" t="s">
        <v>53</v>
      </c>
      <c r="B89" s="34" t="s">
        <v>52</v>
      </c>
      <c r="C89" s="33">
        <v>39618.351999999999</v>
      </c>
      <c r="D89" s="33" t="s">
        <v>54</v>
      </c>
      <c r="E89" s="1">
        <f t="shared" si="9"/>
        <v>-9047.0054874305661</v>
      </c>
      <c r="F89" s="1">
        <f t="shared" si="10"/>
        <v>-9047</v>
      </c>
      <c r="G89" s="2">
        <f t="shared" si="7"/>
        <v>-3.5264999969513156E-3</v>
      </c>
      <c r="J89" s="1">
        <f t="shared" si="8"/>
        <v>-3.5264999969513156E-3</v>
      </c>
      <c r="O89" s="1">
        <f t="shared" ca="1" si="11"/>
        <v>1.3549803701383345E-2</v>
      </c>
      <c r="Q89" s="82">
        <f t="shared" si="12"/>
        <v>24599.851999999999</v>
      </c>
      <c r="S89" s="3">
        <v>1</v>
      </c>
      <c r="U89" s="20"/>
    </row>
    <row r="90" spans="1:21" x14ac:dyDescent="0.2">
      <c r="A90" s="33" t="s">
        <v>53</v>
      </c>
      <c r="B90" s="34" t="s">
        <v>52</v>
      </c>
      <c r="C90" s="33">
        <v>39643.414199999992</v>
      </c>
      <c r="D90" s="33" t="s">
        <v>54</v>
      </c>
      <c r="E90" s="1">
        <f t="shared" si="9"/>
        <v>-9008.0073072377672</v>
      </c>
      <c r="F90" s="1">
        <f t="shared" si="10"/>
        <v>-9008</v>
      </c>
      <c r="G90" s="2">
        <f t="shared" si="7"/>
        <v>-4.6960000036051497E-3</v>
      </c>
      <c r="J90" s="1">
        <f t="shared" si="8"/>
        <v>-4.6960000036051497E-3</v>
      </c>
      <c r="O90" s="1">
        <f t="shared" ca="1" si="11"/>
        <v>1.3524649185837428E-2</v>
      </c>
      <c r="Q90" s="82">
        <f t="shared" si="12"/>
        <v>24624.914199999992</v>
      </c>
      <c r="S90" s="3">
        <v>1</v>
      </c>
      <c r="U90" s="20"/>
    </row>
    <row r="91" spans="1:21" x14ac:dyDescent="0.2">
      <c r="A91" s="33" t="s">
        <v>53</v>
      </c>
      <c r="B91" s="34" t="s">
        <v>49</v>
      </c>
      <c r="C91" s="33">
        <v>39943.859299999996</v>
      </c>
      <c r="D91" s="33" t="s">
        <v>54</v>
      </c>
      <c r="E91" s="1">
        <f t="shared" si="9"/>
        <v>-8540.4979845188009</v>
      </c>
      <c r="F91" s="1">
        <f t="shared" si="10"/>
        <v>-8540.5</v>
      </c>
      <c r="G91" s="2">
        <f t="shared" si="7"/>
        <v>1.2952499964740127E-3</v>
      </c>
      <c r="J91" s="1">
        <f t="shared" si="8"/>
        <v>1.2952499964740127E-3</v>
      </c>
      <c r="O91" s="1">
        <f t="shared" ca="1" si="11"/>
        <v>1.3223117493075474E-2</v>
      </c>
      <c r="Q91" s="82">
        <f t="shared" si="12"/>
        <v>24925.359299999996</v>
      </c>
      <c r="S91" s="3">
        <v>1</v>
      </c>
      <c r="U91" s="20"/>
    </row>
    <row r="92" spans="1:21" x14ac:dyDescent="0.2">
      <c r="A92" s="33" t="s">
        <v>53</v>
      </c>
      <c r="B92" s="34" t="s">
        <v>52</v>
      </c>
      <c r="C92" s="33">
        <v>39944.819100000001</v>
      </c>
      <c r="D92" s="33" t="s">
        <v>54</v>
      </c>
      <c r="E92" s="1">
        <f t="shared" si="9"/>
        <v>-8539.0044822185555</v>
      </c>
      <c r="F92" s="1">
        <f t="shared" si="10"/>
        <v>-8539</v>
      </c>
      <c r="G92" s="2">
        <f t="shared" si="7"/>
        <v>-2.8804999965359457E-3</v>
      </c>
      <c r="J92" s="1">
        <f t="shared" si="8"/>
        <v>-2.8804999965359457E-3</v>
      </c>
      <c r="O92" s="1">
        <f t="shared" ca="1" si="11"/>
        <v>1.3222150011708324E-2</v>
      </c>
      <c r="Q92" s="82">
        <f t="shared" si="12"/>
        <v>24926.319100000001</v>
      </c>
      <c r="S92" s="3">
        <v>1</v>
      </c>
      <c r="U92" s="20"/>
    </row>
    <row r="93" spans="1:21" x14ac:dyDescent="0.2">
      <c r="A93" s="33" t="s">
        <v>53</v>
      </c>
      <c r="B93" s="34" t="s">
        <v>52</v>
      </c>
      <c r="C93" s="33">
        <v>39946.747199999998</v>
      </c>
      <c r="D93" s="33" t="s">
        <v>54</v>
      </c>
      <c r="E93" s="1">
        <f t="shared" si="9"/>
        <v>-8536.0042511442825</v>
      </c>
      <c r="F93" s="1">
        <f t="shared" si="10"/>
        <v>-8536</v>
      </c>
      <c r="G93" s="2">
        <f t="shared" si="7"/>
        <v>-2.732000000833068E-3</v>
      </c>
      <c r="J93" s="1">
        <f t="shared" si="8"/>
        <v>-2.732000000833068E-3</v>
      </c>
      <c r="O93" s="1">
        <f t="shared" ca="1" si="11"/>
        <v>1.3220215048974023E-2</v>
      </c>
      <c r="Q93" s="82">
        <f t="shared" si="12"/>
        <v>24928.247199999998</v>
      </c>
      <c r="S93" s="3">
        <v>1</v>
      </c>
      <c r="U93" s="20"/>
    </row>
    <row r="94" spans="1:21" x14ac:dyDescent="0.2">
      <c r="A94" s="33" t="s">
        <v>53</v>
      </c>
      <c r="B94" s="34" t="s">
        <v>52</v>
      </c>
      <c r="C94" s="33">
        <v>39948.675499999998</v>
      </c>
      <c r="D94" s="33" t="s">
        <v>54</v>
      </c>
      <c r="E94" s="1">
        <f t="shared" si="9"/>
        <v>-8533.003708858856</v>
      </c>
      <c r="F94" s="1">
        <f t="shared" si="10"/>
        <v>-8533</v>
      </c>
      <c r="G94" s="2">
        <f t="shared" si="7"/>
        <v>-2.3834999956307001E-3</v>
      </c>
      <c r="J94" s="1">
        <f t="shared" si="8"/>
        <v>-2.3834999956307001E-3</v>
      </c>
      <c r="O94" s="1">
        <f t="shared" ca="1" si="11"/>
        <v>1.3218280086239721E-2</v>
      </c>
      <c r="Q94" s="82">
        <f t="shared" si="12"/>
        <v>24930.175499999998</v>
      </c>
      <c r="S94" s="3">
        <v>1</v>
      </c>
      <c r="U94" s="20"/>
    </row>
    <row r="95" spans="1:21" x14ac:dyDescent="0.2">
      <c r="A95" s="32" t="s">
        <v>55</v>
      </c>
      <c r="B95" s="38"/>
      <c r="C95" s="29">
        <v>40290.542999999998</v>
      </c>
      <c r="D95" s="29"/>
      <c r="E95" s="1">
        <f t="shared" si="9"/>
        <v>-8001.0388228127085</v>
      </c>
      <c r="F95" s="1">
        <f t="shared" si="10"/>
        <v>-8001</v>
      </c>
      <c r="G95" s="2">
        <f t="shared" si="7"/>
        <v>-2.4949499995273072E-2</v>
      </c>
      <c r="I95" s="1">
        <f>+G95</f>
        <v>-2.4949499995273072E-2</v>
      </c>
      <c r="O95" s="1">
        <f t="shared" ca="1" si="11"/>
        <v>1.287514669469029E-2</v>
      </c>
      <c r="Q95" s="82">
        <f t="shared" si="12"/>
        <v>25272.042999999998</v>
      </c>
      <c r="S95" s="3">
        <v>0.1</v>
      </c>
      <c r="U95" s="20"/>
    </row>
    <row r="96" spans="1:21" x14ac:dyDescent="0.2">
      <c r="A96" s="32" t="s">
        <v>55</v>
      </c>
      <c r="B96" s="38"/>
      <c r="C96" s="29">
        <v>40319.440999999999</v>
      </c>
      <c r="D96" s="29"/>
      <c r="E96" s="1">
        <f t="shared" si="9"/>
        <v>-7956.0719240084582</v>
      </c>
      <c r="F96" s="1">
        <f t="shared" si="10"/>
        <v>-7956</v>
      </c>
      <c r="O96" s="1">
        <f t="shared" ca="1" si="11"/>
        <v>1.2846122253675769E-2</v>
      </c>
      <c r="Q96" s="82">
        <f t="shared" si="12"/>
        <v>25300.940999999999</v>
      </c>
      <c r="U96" s="20">
        <v>-4.423300000053132E-2</v>
      </c>
    </row>
    <row r="97" spans="1:21" x14ac:dyDescent="0.2">
      <c r="A97" s="32" t="s">
        <v>55</v>
      </c>
      <c r="B97" s="38"/>
      <c r="C97" s="29">
        <v>40322.343999999997</v>
      </c>
      <c r="D97" s="29"/>
      <c r="E97" s="1">
        <f t="shared" si="9"/>
        <v>-7951.5546941922539</v>
      </c>
      <c r="F97" s="1">
        <f t="shared" si="10"/>
        <v>-7951.5</v>
      </c>
      <c r="O97" s="1">
        <f t="shared" ca="1" si="11"/>
        <v>1.2843219809574319E-2</v>
      </c>
      <c r="Q97" s="82">
        <f t="shared" si="12"/>
        <v>25303.843999999997</v>
      </c>
      <c r="U97" s="20">
        <v>-3.3161375002237037E-2</v>
      </c>
    </row>
    <row r="98" spans="1:21" x14ac:dyDescent="0.2">
      <c r="A98" s="32" t="s">
        <v>55</v>
      </c>
      <c r="B98" s="38"/>
      <c r="C98" s="29">
        <v>40344.521000000001</v>
      </c>
      <c r="D98" s="29"/>
      <c r="E98" s="1">
        <f t="shared" si="9"/>
        <v>-7917.0460460234535</v>
      </c>
      <c r="F98" s="1">
        <f t="shared" si="10"/>
        <v>-7917</v>
      </c>
      <c r="G98" s="2">
        <f t="shared" ref="G98:G110" si="13">+C98-(C$7+F98*C$8)</f>
        <v>-2.9591499995149206E-2</v>
      </c>
      <c r="I98" s="1">
        <f t="shared" ref="I98:I103" si="14">+G98</f>
        <v>-2.9591499995149206E-2</v>
      </c>
      <c r="O98" s="1">
        <f t="shared" ca="1" si="11"/>
        <v>1.2820967738129853E-2</v>
      </c>
      <c r="Q98" s="82">
        <f t="shared" si="12"/>
        <v>25326.021000000001</v>
      </c>
      <c r="S98" s="3">
        <v>0.1</v>
      </c>
      <c r="U98" s="20"/>
    </row>
    <row r="99" spans="1:21" x14ac:dyDescent="0.2">
      <c r="A99" s="32" t="s">
        <v>55</v>
      </c>
      <c r="B99" s="38"/>
      <c r="C99" s="29">
        <v>40650.444000000003</v>
      </c>
      <c r="D99" s="29"/>
      <c r="E99" s="1">
        <f t="shared" si="9"/>
        <v>-7441.0128055607101</v>
      </c>
      <c r="F99" s="1">
        <f t="shared" si="10"/>
        <v>-7441</v>
      </c>
      <c r="G99" s="2">
        <f t="shared" si="13"/>
        <v>-8.2294999956502579E-3</v>
      </c>
      <c r="I99" s="1">
        <f t="shared" si="14"/>
        <v>-8.2294999956502579E-3</v>
      </c>
      <c r="O99" s="1">
        <f t="shared" ca="1" si="11"/>
        <v>1.2513953650954045E-2</v>
      </c>
      <c r="Q99" s="82">
        <f t="shared" si="12"/>
        <v>25631.944000000003</v>
      </c>
      <c r="S99" s="3">
        <v>0.1</v>
      </c>
      <c r="U99" s="20"/>
    </row>
    <row r="100" spans="1:21" x14ac:dyDescent="0.2">
      <c r="A100" s="32" t="s">
        <v>55</v>
      </c>
      <c r="B100" s="38"/>
      <c r="C100" s="29">
        <v>40688.349000000002</v>
      </c>
      <c r="D100" s="29"/>
      <c r="E100" s="1">
        <f t="shared" si="9"/>
        <v>-7382.030512697017</v>
      </c>
      <c r="F100" s="1">
        <f t="shared" si="10"/>
        <v>-7382</v>
      </c>
      <c r="G100" s="2">
        <f t="shared" si="13"/>
        <v>-1.9608999995398335E-2</v>
      </c>
      <c r="I100" s="1">
        <f t="shared" si="14"/>
        <v>-1.9608999995398335E-2</v>
      </c>
      <c r="O100" s="1">
        <f t="shared" ca="1" si="11"/>
        <v>1.247589938384612E-2</v>
      </c>
      <c r="Q100" s="82">
        <f t="shared" si="12"/>
        <v>25669.849000000002</v>
      </c>
      <c r="S100" s="3">
        <v>0.1</v>
      </c>
      <c r="U100" s="20"/>
    </row>
    <row r="101" spans="1:21" x14ac:dyDescent="0.2">
      <c r="A101" s="32" t="s">
        <v>55</v>
      </c>
      <c r="B101" s="38"/>
      <c r="C101" s="29">
        <v>40711.483</v>
      </c>
      <c r="D101" s="29"/>
      <c r="E101" s="1">
        <f t="shared" si="9"/>
        <v>-7346.0327191840606</v>
      </c>
      <c r="F101" s="1">
        <f t="shared" si="10"/>
        <v>-7346</v>
      </c>
      <c r="G101" s="2">
        <f t="shared" si="13"/>
        <v>-2.1026999995228834E-2</v>
      </c>
      <c r="I101" s="1">
        <f t="shared" si="14"/>
        <v>-2.1026999995228834E-2</v>
      </c>
      <c r="O101" s="1">
        <f t="shared" ca="1" si="11"/>
        <v>1.2452679831034505E-2</v>
      </c>
      <c r="Q101" s="82">
        <f t="shared" si="12"/>
        <v>25692.983</v>
      </c>
      <c r="S101" s="3">
        <v>0.1</v>
      </c>
      <c r="U101" s="20"/>
    </row>
    <row r="102" spans="1:21" x14ac:dyDescent="0.2">
      <c r="A102" s="32" t="s">
        <v>55</v>
      </c>
      <c r="B102" s="38"/>
      <c r="C102" s="29">
        <v>40731.406999999999</v>
      </c>
      <c r="D102" s="29"/>
      <c r="E102" s="1">
        <f t="shared" si="9"/>
        <v>-7315.0298645998055</v>
      </c>
      <c r="F102" s="1">
        <f t="shared" si="10"/>
        <v>-7315</v>
      </c>
      <c r="G102" s="2">
        <f t="shared" si="13"/>
        <v>-1.9192499996279366E-2</v>
      </c>
      <c r="I102" s="1">
        <f t="shared" si="14"/>
        <v>-1.9192499996279366E-2</v>
      </c>
      <c r="O102" s="1">
        <f t="shared" ca="1" si="11"/>
        <v>1.2432685216113392E-2</v>
      </c>
      <c r="Q102" s="82">
        <f t="shared" si="12"/>
        <v>25712.906999999999</v>
      </c>
      <c r="S102" s="3">
        <v>0.1</v>
      </c>
      <c r="U102" s="20"/>
    </row>
    <row r="103" spans="1:21" x14ac:dyDescent="0.2">
      <c r="A103" s="32" t="s">
        <v>55</v>
      </c>
      <c r="B103" s="38"/>
      <c r="C103" s="29">
        <v>40740.43</v>
      </c>
      <c r="D103" s="29"/>
      <c r="E103" s="1">
        <f t="shared" si="9"/>
        <v>-7300.9895736485014</v>
      </c>
      <c r="F103" s="1">
        <f t="shared" si="10"/>
        <v>-7301</v>
      </c>
      <c r="G103" s="2">
        <f t="shared" si="13"/>
        <v>6.7005000018980354E-3</v>
      </c>
      <c r="I103" s="1">
        <f t="shared" si="14"/>
        <v>6.7005000018980354E-3</v>
      </c>
      <c r="O103" s="1">
        <f t="shared" ca="1" si="11"/>
        <v>1.2423655390019986E-2</v>
      </c>
      <c r="Q103" s="82">
        <f t="shared" si="12"/>
        <v>25721.93</v>
      </c>
      <c r="S103" s="3">
        <v>0.1</v>
      </c>
      <c r="U103" s="20"/>
    </row>
    <row r="104" spans="1:21" x14ac:dyDescent="0.2">
      <c r="A104" s="32" t="s">
        <v>56</v>
      </c>
      <c r="B104" s="38"/>
      <c r="C104" s="29">
        <v>41391.427000000003</v>
      </c>
      <c r="D104" s="29" t="s">
        <v>16</v>
      </c>
      <c r="E104" s="1">
        <f t="shared" si="9"/>
        <v>-6288.0019544059996</v>
      </c>
      <c r="F104" s="1">
        <f t="shared" si="10"/>
        <v>-6288</v>
      </c>
      <c r="G104" s="2">
        <f t="shared" si="13"/>
        <v>-1.2559999959194101E-3</v>
      </c>
      <c r="J104" s="1">
        <f>+G104</f>
        <v>-1.2559999959194101E-3</v>
      </c>
      <c r="O104" s="1">
        <f t="shared" ca="1" si="11"/>
        <v>1.1770282973404246E-2</v>
      </c>
      <c r="Q104" s="82">
        <f t="shared" si="12"/>
        <v>26372.927000000003</v>
      </c>
      <c r="S104" s="3">
        <v>1</v>
      </c>
      <c r="U104" s="20"/>
    </row>
    <row r="105" spans="1:21" x14ac:dyDescent="0.2">
      <c r="A105" s="33" t="s">
        <v>57</v>
      </c>
      <c r="B105" s="34" t="s">
        <v>49</v>
      </c>
      <c r="C105" s="29">
        <v>42451.48</v>
      </c>
      <c r="D105" s="29"/>
      <c r="E105" s="1">
        <f t="shared" si="9"/>
        <v>-4638.5003979612447</v>
      </c>
      <c r="F105" s="1">
        <f t="shared" si="10"/>
        <v>-4638.5</v>
      </c>
      <c r="G105" s="2">
        <f t="shared" si="13"/>
        <v>-2.5574999017408118E-4</v>
      </c>
      <c r="J105" s="1">
        <f>+G105</f>
        <v>-2.5574999017408118E-4</v>
      </c>
      <c r="O105" s="1">
        <f t="shared" ca="1" si="11"/>
        <v>1.0706375963327578E-2</v>
      </c>
      <c r="Q105" s="82">
        <f t="shared" si="12"/>
        <v>27432.980000000003</v>
      </c>
      <c r="S105" s="3">
        <v>1</v>
      </c>
      <c r="U105" s="20"/>
    </row>
    <row r="106" spans="1:21" x14ac:dyDescent="0.2">
      <c r="A106" s="32" t="s">
        <v>55</v>
      </c>
      <c r="B106" s="38"/>
      <c r="C106" s="29">
        <v>42568.440999999999</v>
      </c>
      <c r="D106" s="29"/>
      <c r="E106" s="1">
        <f t="shared" si="9"/>
        <v>-4456.5025624347873</v>
      </c>
      <c r="F106" s="1">
        <f t="shared" si="10"/>
        <v>-4456.5</v>
      </c>
      <c r="G106" s="2">
        <f t="shared" si="13"/>
        <v>-1.6467499954160303E-3</v>
      </c>
      <c r="I106" s="1">
        <f>+G106</f>
        <v>-1.6467499954160303E-3</v>
      </c>
      <c r="O106" s="1">
        <f t="shared" ca="1" si="11"/>
        <v>1.0588988224113298E-2</v>
      </c>
      <c r="Q106" s="82">
        <f t="shared" si="12"/>
        <v>27549.940999999999</v>
      </c>
      <c r="S106" s="3">
        <v>0.1</v>
      </c>
      <c r="U106" s="20"/>
    </row>
    <row r="107" spans="1:21" x14ac:dyDescent="0.2">
      <c r="A107" s="33" t="s">
        <v>58</v>
      </c>
      <c r="B107" s="34"/>
      <c r="C107" s="29">
        <v>42892.661999999997</v>
      </c>
      <c r="D107" s="29">
        <v>1E-3</v>
      </c>
      <c r="E107" s="1">
        <f t="shared" si="9"/>
        <v>-3951.996614022707</v>
      </c>
      <c r="F107" s="1">
        <f t="shared" si="10"/>
        <v>-3952</v>
      </c>
      <c r="G107" s="2">
        <f t="shared" si="13"/>
        <v>2.1760000017820857E-3</v>
      </c>
      <c r="J107" s="1">
        <f>+G107</f>
        <v>2.1760000017820857E-3</v>
      </c>
      <c r="O107" s="1">
        <f t="shared" ca="1" si="11"/>
        <v>1.0263591990961628E-2</v>
      </c>
      <c r="Q107" s="82">
        <f t="shared" si="12"/>
        <v>27874.161999999997</v>
      </c>
      <c r="S107" s="3">
        <v>1</v>
      </c>
      <c r="U107" s="20"/>
    </row>
    <row r="108" spans="1:21" x14ac:dyDescent="0.2">
      <c r="A108" s="32" t="s">
        <v>59</v>
      </c>
      <c r="B108" s="38"/>
      <c r="C108" s="35">
        <v>42897.802000000003</v>
      </c>
      <c r="D108" s="35" t="s">
        <v>16</v>
      </c>
      <c r="E108" s="1">
        <f t="shared" si="9"/>
        <v>-3943.9984875138089</v>
      </c>
      <c r="F108" s="1">
        <f t="shared" si="10"/>
        <v>-3944</v>
      </c>
      <c r="G108" s="2">
        <f t="shared" si="13"/>
        <v>9.7200000891461968E-4</v>
      </c>
      <c r="I108" s="1">
        <f>+G108</f>
        <v>9.7200000891461968E-4</v>
      </c>
      <c r="O108" s="1">
        <f t="shared" ca="1" si="11"/>
        <v>1.0258432090336826E-2</v>
      </c>
      <c r="Q108" s="82">
        <f t="shared" si="12"/>
        <v>27879.302000000003</v>
      </c>
      <c r="S108" s="3">
        <v>0.1</v>
      </c>
      <c r="U108" s="20"/>
    </row>
    <row r="109" spans="1:21" x14ac:dyDescent="0.2">
      <c r="A109" s="32" t="s">
        <v>59</v>
      </c>
      <c r="B109" s="38"/>
      <c r="C109" s="35">
        <v>43262.813000000002</v>
      </c>
      <c r="D109" s="35" t="s">
        <v>16</v>
      </c>
      <c r="E109" s="1">
        <f t="shared" si="9"/>
        <v>-3376.0210254251642</v>
      </c>
      <c r="F109" s="1">
        <f t="shared" si="10"/>
        <v>-3376</v>
      </c>
      <c r="G109" s="2">
        <f t="shared" si="13"/>
        <v>-1.3511999997717794E-2</v>
      </c>
      <c r="I109" s="1">
        <f>+G109</f>
        <v>-1.3511999997717794E-2</v>
      </c>
      <c r="O109" s="1">
        <f t="shared" ca="1" si="11"/>
        <v>9.8920791459757781E-3</v>
      </c>
      <c r="Q109" s="82">
        <f t="shared" si="12"/>
        <v>28244.313000000002</v>
      </c>
      <c r="S109" s="3">
        <v>0.1</v>
      </c>
      <c r="U109" s="20"/>
    </row>
    <row r="110" spans="1:21" x14ac:dyDescent="0.2">
      <c r="A110" s="32" t="s">
        <v>59</v>
      </c>
      <c r="B110" s="38"/>
      <c r="C110" s="35">
        <v>43262.828999999998</v>
      </c>
      <c r="D110" s="35" t="s">
        <v>16</v>
      </c>
      <c r="E110" s="1">
        <f t="shared" si="9"/>
        <v>-3375.9961285333138</v>
      </c>
      <c r="F110" s="1">
        <f t="shared" si="10"/>
        <v>-3376</v>
      </c>
      <c r="G110" s="2">
        <f t="shared" si="13"/>
        <v>2.4879999982658774E-3</v>
      </c>
      <c r="I110" s="1">
        <f>+G110</f>
        <v>2.4879999982658774E-3</v>
      </c>
      <c r="O110" s="1">
        <f t="shared" ca="1" si="11"/>
        <v>9.8920791459757781E-3</v>
      </c>
      <c r="Q110" s="82">
        <f t="shared" si="12"/>
        <v>28244.328999999998</v>
      </c>
      <c r="S110" s="3">
        <v>0.1</v>
      </c>
      <c r="U110" s="20"/>
    </row>
    <row r="111" spans="1:21" x14ac:dyDescent="0.2">
      <c r="A111" s="32" t="s">
        <v>59</v>
      </c>
      <c r="B111" s="38"/>
      <c r="C111" s="35">
        <v>43577.696000000004</v>
      </c>
      <c r="D111" s="35" t="s">
        <v>16</v>
      </c>
      <c r="E111" s="1">
        <f t="shared" si="9"/>
        <v>-2886.0455255228039</v>
      </c>
      <c r="F111" s="1">
        <f t="shared" si="10"/>
        <v>-2886</v>
      </c>
      <c r="O111" s="1">
        <f t="shared" ca="1" si="11"/>
        <v>9.5760352327065659E-3</v>
      </c>
      <c r="Q111" s="82">
        <f t="shared" si="12"/>
        <v>28559.196000000004</v>
      </c>
      <c r="U111" s="20">
        <v>-2.8535499994177371E-2</v>
      </c>
    </row>
    <row r="112" spans="1:21" x14ac:dyDescent="0.2">
      <c r="A112" s="32" t="s">
        <v>59</v>
      </c>
      <c r="B112" s="38"/>
      <c r="C112" s="35">
        <v>44334.758999999998</v>
      </c>
      <c r="D112" s="35" t="s">
        <v>16</v>
      </c>
      <c r="E112" s="1">
        <f t="shared" si="9"/>
        <v>-1708.0132980523601</v>
      </c>
      <c r="F112" s="1">
        <f t="shared" si="10"/>
        <v>-1708</v>
      </c>
      <c r="G112" s="2">
        <f t="shared" ref="G112:G126" si="15">+C112-(C$7+F112*C$8)</f>
        <v>-8.5459999972954392E-3</v>
      </c>
      <c r="I112" s="1">
        <f>+G112</f>
        <v>-8.5459999972954392E-3</v>
      </c>
      <c r="O112" s="1">
        <f t="shared" ca="1" si="11"/>
        <v>8.8162398657042531E-3</v>
      </c>
      <c r="Q112" s="82">
        <f t="shared" si="12"/>
        <v>29316.258999999998</v>
      </c>
      <c r="S112" s="3">
        <v>0.1</v>
      </c>
      <c r="U112" s="20"/>
    </row>
    <row r="113" spans="1:21" x14ac:dyDescent="0.2">
      <c r="A113" s="33" t="s">
        <v>60</v>
      </c>
      <c r="B113" s="34" t="s">
        <v>52</v>
      </c>
      <c r="C113" s="33">
        <v>44709.435599999997</v>
      </c>
      <c r="D113" s="33" t="s">
        <v>37</v>
      </c>
      <c r="E113" s="1">
        <f t="shared" si="9"/>
        <v>-1124.9956235932273</v>
      </c>
      <c r="F113" s="1">
        <f t="shared" si="10"/>
        <v>-1125</v>
      </c>
      <c r="G113" s="2">
        <f t="shared" si="15"/>
        <v>2.8125000026193447E-3</v>
      </c>
      <c r="J113" s="1">
        <f>+G113</f>
        <v>2.8125000026193447E-3</v>
      </c>
      <c r="O113" s="1">
        <f t="shared" ca="1" si="11"/>
        <v>8.4402121076716987E-3</v>
      </c>
      <c r="Q113" s="82">
        <f t="shared" si="12"/>
        <v>29690.935599999997</v>
      </c>
      <c r="S113" s="3">
        <v>1</v>
      </c>
      <c r="U113" s="20"/>
    </row>
    <row r="114" spans="1:21" x14ac:dyDescent="0.2">
      <c r="A114" s="33" t="s">
        <v>53</v>
      </c>
      <c r="B114" s="34" t="s">
        <v>52</v>
      </c>
      <c r="C114" s="33">
        <v>44709.435599999997</v>
      </c>
      <c r="D114" s="33" t="s">
        <v>54</v>
      </c>
      <c r="E114" s="1">
        <f t="shared" si="9"/>
        <v>-1124.9956235932273</v>
      </c>
      <c r="F114" s="1">
        <f t="shared" si="10"/>
        <v>-1125</v>
      </c>
      <c r="G114" s="2">
        <f t="shared" si="15"/>
        <v>2.8125000026193447E-3</v>
      </c>
      <c r="J114" s="1">
        <f>+G114</f>
        <v>2.8125000026193447E-3</v>
      </c>
      <c r="O114" s="1">
        <f t="shared" ca="1" si="11"/>
        <v>8.4402121076716987E-3</v>
      </c>
      <c r="Q114" s="82">
        <f t="shared" si="12"/>
        <v>29690.935599999997</v>
      </c>
      <c r="S114" s="3">
        <v>1</v>
      </c>
      <c r="U114" s="20"/>
    </row>
    <row r="115" spans="1:21" x14ac:dyDescent="0.2">
      <c r="A115" s="10" t="s">
        <v>61</v>
      </c>
      <c r="B115" s="89" t="s">
        <v>52</v>
      </c>
      <c r="C115" s="31">
        <v>45022.428</v>
      </c>
      <c r="D115" s="31" t="s">
        <v>36</v>
      </c>
      <c r="E115" s="1">
        <f t="shared" si="9"/>
        <v>-637.96200267485438</v>
      </c>
      <c r="F115" s="1">
        <f t="shared" si="10"/>
        <v>-638</v>
      </c>
      <c r="G115" s="2">
        <f t="shared" si="15"/>
        <v>2.4419000001216773E-2</v>
      </c>
      <c r="I115" s="1">
        <f>+G115</f>
        <v>2.4419000001216773E-2</v>
      </c>
      <c r="O115" s="1">
        <f t="shared" ca="1" si="11"/>
        <v>8.1261031571367871E-3</v>
      </c>
      <c r="Q115" s="82">
        <f t="shared" si="12"/>
        <v>30003.928</v>
      </c>
      <c r="S115" s="3">
        <v>0.1</v>
      </c>
    </row>
    <row r="116" spans="1:21" x14ac:dyDescent="0.2">
      <c r="A116" s="32" t="s">
        <v>55</v>
      </c>
      <c r="B116" s="38"/>
      <c r="C116" s="29">
        <v>45074.457000000002</v>
      </c>
      <c r="D116" s="29"/>
      <c r="E116" s="1">
        <f t="shared" si="9"/>
        <v>-557.00197852486576</v>
      </c>
      <c r="F116" s="1">
        <f t="shared" si="10"/>
        <v>-557</v>
      </c>
      <c r="G116" s="2">
        <f t="shared" si="15"/>
        <v>-1.2714999975287355E-3</v>
      </c>
      <c r="I116" s="1">
        <f>+G116</f>
        <v>-1.2714999975287355E-3</v>
      </c>
      <c r="O116" s="1">
        <f t="shared" ca="1" si="11"/>
        <v>8.0738591633106524E-3</v>
      </c>
      <c r="Q116" s="82">
        <f t="shared" si="12"/>
        <v>30055.957000000002</v>
      </c>
      <c r="S116" s="3">
        <v>0.1</v>
      </c>
      <c r="U116" s="20"/>
    </row>
    <row r="117" spans="1:21" x14ac:dyDescent="0.2">
      <c r="A117" s="10" t="s">
        <v>61</v>
      </c>
      <c r="B117" s="89" t="s">
        <v>52</v>
      </c>
      <c r="C117" s="31">
        <v>45076.37</v>
      </c>
      <c r="D117" s="31" t="s">
        <v>36</v>
      </c>
      <c r="E117" s="1">
        <f t="shared" si="9"/>
        <v>-554.0252438922771</v>
      </c>
      <c r="F117" s="1">
        <f t="shared" si="10"/>
        <v>-554</v>
      </c>
      <c r="G117" s="2">
        <f t="shared" si="15"/>
        <v>-1.6222999991441611E-2</v>
      </c>
      <c r="I117" s="1">
        <f>+G117</f>
        <v>-1.6222999991441611E-2</v>
      </c>
      <c r="O117" s="1">
        <f t="shared" ca="1" si="11"/>
        <v>8.0719242005763501E-3</v>
      </c>
      <c r="Q117" s="82">
        <f t="shared" si="12"/>
        <v>30057.870000000003</v>
      </c>
      <c r="S117" s="3">
        <v>0.1</v>
      </c>
    </row>
    <row r="118" spans="1:21" x14ac:dyDescent="0.2">
      <c r="A118" s="10" t="s">
        <v>61</v>
      </c>
      <c r="B118" s="89" t="s">
        <v>52</v>
      </c>
      <c r="C118" s="31">
        <v>45076.391000000003</v>
      </c>
      <c r="D118" s="31" t="s">
        <v>36</v>
      </c>
      <c r="E118" s="1">
        <f t="shared" si="9"/>
        <v>-553.99256672171441</v>
      </c>
      <c r="F118" s="1">
        <f t="shared" si="10"/>
        <v>-554</v>
      </c>
      <c r="G118" s="2">
        <f t="shared" si="15"/>
        <v>4.7770000091986731E-3</v>
      </c>
      <c r="I118" s="1">
        <f>+G118</f>
        <v>4.7770000091986731E-3</v>
      </c>
      <c r="O118" s="1">
        <f t="shared" ca="1" si="11"/>
        <v>8.0719242005763501E-3</v>
      </c>
      <c r="Q118" s="82">
        <f t="shared" si="12"/>
        <v>30057.891000000003</v>
      </c>
      <c r="S118" s="3">
        <v>0.1</v>
      </c>
    </row>
    <row r="119" spans="1:21" x14ac:dyDescent="0.2">
      <c r="A119" s="10" t="s">
        <v>61</v>
      </c>
      <c r="B119" s="89" t="s">
        <v>52</v>
      </c>
      <c r="C119" s="31">
        <v>45078.349000000002</v>
      </c>
      <c r="D119" s="31" t="s">
        <v>36</v>
      </c>
      <c r="E119" s="1">
        <f t="shared" si="9"/>
        <v>-550.94580958078211</v>
      </c>
      <c r="F119" s="1">
        <f t="shared" si="10"/>
        <v>-551</v>
      </c>
      <c r="G119" s="2">
        <f t="shared" si="15"/>
        <v>3.482550000626361E-2</v>
      </c>
      <c r="I119" s="1">
        <f>+G119</f>
        <v>3.482550000626361E-2</v>
      </c>
      <c r="O119" s="1">
        <f t="shared" ca="1" si="11"/>
        <v>8.0699892378420495E-3</v>
      </c>
      <c r="Q119" s="82">
        <f t="shared" si="12"/>
        <v>30059.849000000002</v>
      </c>
      <c r="S119" s="3">
        <v>0.1</v>
      </c>
    </row>
    <row r="120" spans="1:21" x14ac:dyDescent="0.2">
      <c r="A120" s="32" t="s">
        <v>62</v>
      </c>
      <c r="B120" s="38"/>
      <c r="C120" s="29">
        <v>45432.414599999996</v>
      </c>
      <c r="D120" s="29" t="s">
        <v>16</v>
      </c>
      <c r="E120" s="1">
        <f t="shared" si="9"/>
        <v>0</v>
      </c>
      <c r="F120" s="1">
        <f t="shared" si="10"/>
        <v>0</v>
      </c>
      <c r="G120" s="2">
        <f t="shared" si="15"/>
        <v>0</v>
      </c>
      <c r="H120" s="1">
        <f>+G120</f>
        <v>0</v>
      </c>
      <c r="O120" s="1">
        <f t="shared" ca="1" si="11"/>
        <v>7.7146010823087099E-3</v>
      </c>
      <c r="Q120" s="82">
        <f t="shared" si="12"/>
        <v>30413.914599999996</v>
      </c>
      <c r="S120" s="3">
        <v>0.1</v>
      </c>
      <c r="U120" s="20"/>
    </row>
    <row r="121" spans="1:21" x14ac:dyDescent="0.2">
      <c r="A121" s="10" t="s">
        <v>63</v>
      </c>
      <c r="B121" s="89" t="s">
        <v>49</v>
      </c>
      <c r="C121" s="31">
        <v>45433.3851</v>
      </c>
      <c r="D121" s="31" t="s">
        <v>37</v>
      </c>
      <c r="E121" s="1">
        <f t="shared" si="9"/>
        <v>1.5101520966732072</v>
      </c>
      <c r="F121" s="1">
        <f t="shared" si="10"/>
        <v>1.5</v>
      </c>
      <c r="G121" s="2">
        <f t="shared" si="15"/>
        <v>6.5242500058957376E-3</v>
      </c>
      <c r="J121" s="1">
        <f>+G121</f>
        <v>6.5242500058957376E-3</v>
      </c>
      <c r="O121" s="1">
        <f t="shared" ca="1" si="11"/>
        <v>7.7136336009415597E-3</v>
      </c>
      <c r="Q121" s="82">
        <f t="shared" si="12"/>
        <v>30414.8851</v>
      </c>
      <c r="S121" s="3">
        <v>1</v>
      </c>
      <c r="U121" s="20"/>
    </row>
    <row r="122" spans="1:21" x14ac:dyDescent="0.2">
      <c r="A122" s="33" t="s">
        <v>53</v>
      </c>
      <c r="B122" s="34" t="s">
        <v>49</v>
      </c>
      <c r="C122" s="33">
        <v>45741.207099999992</v>
      </c>
      <c r="D122" s="33" t="s">
        <v>54</v>
      </c>
      <c r="E122" s="1">
        <f t="shared" si="9"/>
        <v>480.49834241161551</v>
      </c>
      <c r="F122" s="1">
        <f t="shared" si="10"/>
        <v>480.5</v>
      </c>
      <c r="G122" s="2">
        <f t="shared" si="15"/>
        <v>-1.0652500059222803E-3</v>
      </c>
      <c r="J122" s="1">
        <f>+G122</f>
        <v>-1.0652500059222803E-3</v>
      </c>
      <c r="O122" s="1">
        <f t="shared" ca="1" si="11"/>
        <v>7.4046845510314513E-3</v>
      </c>
      <c r="Q122" s="82">
        <f t="shared" si="12"/>
        <v>30722.707099999992</v>
      </c>
      <c r="S122" s="3">
        <v>1</v>
      </c>
      <c r="U122" s="20"/>
    </row>
    <row r="123" spans="1:21" x14ac:dyDescent="0.2">
      <c r="A123" s="10" t="s">
        <v>64</v>
      </c>
      <c r="B123" s="89" t="s">
        <v>49</v>
      </c>
      <c r="C123" s="31">
        <v>45741.2071</v>
      </c>
      <c r="D123" s="31" t="s">
        <v>37</v>
      </c>
      <c r="E123" s="1">
        <f t="shared" si="9"/>
        <v>480.49834241162682</v>
      </c>
      <c r="F123" s="1">
        <f t="shared" si="10"/>
        <v>480.5</v>
      </c>
      <c r="G123" s="2">
        <f t="shared" si="15"/>
        <v>-1.0652499986463226E-3</v>
      </c>
      <c r="J123" s="1">
        <f>+G123</f>
        <v>-1.0652499986463226E-3</v>
      </c>
      <c r="O123" s="1">
        <f t="shared" ca="1" si="11"/>
        <v>7.4046845510314513E-3</v>
      </c>
      <c r="Q123" s="82">
        <f t="shared" si="12"/>
        <v>30722.7071</v>
      </c>
      <c r="S123" s="3">
        <v>1</v>
      </c>
      <c r="U123" s="20"/>
    </row>
    <row r="124" spans="1:21" x14ac:dyDescent="0.2">
      <c r="A124" s="10" t="s">
        <v>65</v>
      </c>
      <c r="B124" s="89" t="s">
        <v>52</v>
      </c>
      <c r="C124" s="31">
        <v>46113.63</v>
      </c>
      <c r="D124" s="31" t="s">
        <v>36</v>
      </c>
      <c r="E124" s="1">
        <f t="shared" si="9"/>
        <v>1060.0091340472013</v>
      </c>
      <c r="F124" s="1">
        <f t="shared" si="10"/>
        <v>1060</v>
      </c>
      <c r="G124" s="2">
        <f t="shared" si="15"/>
        <v>5.8700000008684583E-3</v>
      </c>
      <c r="I124" s="1">
        <f>+G124</f>
        <v>5.8700000008684583E-3</v>
      </c>
      <c r="O124" s="1">
        <f t="shared" ca="1" si="11"/>
        <v>7.0309142495222493E-3</v>
      </c>
      <c r="Q124" s="82">
        <f t="shared" si="12"/>
        <v>31095.129999999997</v>
      </c>
      <c r="S124" s="3">
        <v>0.1</v>
      </c>
    </row>
    <row r="125" spans="1:21" x14ac:dyDescent="0.2">
      <c r="A125" s="32" t="s">
        <v>59</v>
      </c>
      <c r="B125" s="38"/>
      <c r="C125" s="35">
        <v>46165.684999999998</v>
      </c>
      <c r="D125" s="35" t="s">
        <v>16</v>
      </c>
      <c r="E125" s="1">
        <f t="shared" si="9"/>
        <v>1141.0096156464535</v>
      </c>
      <c r="F125" s="1">
        <f t="shared" si="10"/>
        <v>1141</v>
      </c>
      <c r="G125" s="2">
        <f t="shared" si="15"/>
        <v>6.1795000001438893E-3</v>
      </c>
      <c r="I125" s="1">
        <f>+G125</f>
        <v>6.1795000001438893E-3</v>
      </c>
      <c r="O125" s="1">
        <f t="shared" ca="1" si="11"/>
        <v>6.9786702556961138E-3</v>
      </c>
      <c r="Q125" s="82">
        <f t="shared" si="12"/>
        <v>31147.184999999998</v>
      </c>
      <c r="S125" s="3">
        <v>0.1</v>
      </c>
      <c r="U125" s="20"/>
    </row>
    <row r="126" spans="1:21" x14ac:dyDescent="0.2">
      <c r="A126" s="32" t="s">
        <v>59</v>
      </c>
      <c r="B126" s="38"/>
      <c r="C126" s="35">
        <v>46174.682000000001</v>
      </c>
      <c r="D126" s="35" t="s">
        <v>16</v>
      </c>
      <c r="E126" s="1">
        <f t="shared" si="9"/>
        <v>1155.009449148494</v>
      </c>
      <c r="F126" s="1">
        <f t="shared" si="10"/>
        <v>1155</v>
      </c>
      <c r="G126" s="2">
        <f t="shared" si="15"/>
        <v>6.0725000075763091E-3</v>
      </c>
      <c r="I126" s="1">
        <f>+G126</f>
        <v>6.0725000075763091E-3</v>
      </c>
      <c r="O126" s="1">
        <f t="shared" ca="1" si="11"/>
        <v>6.9696404296027076E-3</v>
      </c>
      <c r="Q126" s="82">
        <f t="shared" si="12"/>
        <v>31156.182000000001</v>
      </c>
      <c r="S126" s="3">
        <v>0.1</v>
      </c>
      <c r="U126" s="20"/>
    </row>
    <row r="127" spans="1:21" x14ac:dyDescent="0.2">
      <c r="A127" s="32" t="s">
        <v>55</v>
      </c>
      <c r="B127" s="38"/>
      <c r="C127" s="29">
        <v>46180.409</v>
      </c>
      <c r="D127" s="29"/>
      <c r="E127" s="1">
        <f t="shared" si="9"/>
        <v>1163.920980377364</v>
      </c>
      <c r="F127" s="1">
        <f t="shared" si="10"/>
        <v>1164</v>
      </c>
      <c r="O127" s="1">
        <f t="shared" ca="1" si="11"/>
        <v>6.9638355413998033E-3</v>
      </c>
      <c r="Q127" s="82">
        <f t="shared" si="12"/>
        <v>31161.909</v>
      </c>
      <c r="U127" s="20">
        <v>-5.1072999995085411E-2</v>
      </c>
    </row>
    <row r="128" spans="1:21" x14ac:dyDescent="0.2">
      <c r="A128" s="32" t="s">
        <v>59</v>
      </c>
      <c r="B128" s="38"/>
      <c r="C128" s="35">
        <v>46181.747000000003</v>
      </c>
      <c r="D128" s="35" t="s">
        <v>16</v>
      </c>
      <c r="E128" s="1">
        <f t="shared" si="9"/>
        <v>1166.0029829588657</v>
      </c>
      <c r="F128" s="1">
        <f t="shared" si="10"/>
        <v>1166</v>
      </c>
      <c r="G128" s="2">
        <f t="shared" ref="G128:G165" si="16">+C128-(C$7+F128*C$8)</f>
        <v>1.917000008688774E-3</v>
      </c>
      <c r="I128" s="1">
        <f>+G128</f>
        <v>1.917000008688774E-3</v>
      </c>
      <c r="O128" s="1">
        <f t="shared" ca="1" si="11"/>
        <v>6.9625455662436029E-3</v>
      </c>
      <c r="Q128" s="82">
        <f t="shared" si="12"/>
        <v>31163.247000000003</v>
      </c>
      <c r="S128" s="3">
        <v>0.1</v>
      </c>
      <c r="U128" s="20"/>
    </row>
    <row r="129" spans="1:21" x14ac:dyDescent="0.2">
      <c r="A129" s="32" t="s">
        <v>59</v>
      </c>
      <c r="B129" s="38"/>
      <c r="C129" s="35">
        <v>46206.800999999999</v>
      </c>
      <c r="D129" s="35" t="s">
        <v>16</v>
      </c>
      <c r="E129" s="1">
        <f t="shared" si="9"/>
        <v>1204.9884034945946</v>
      </c>
      <c r="F129" s="1">
        <f t="shared" si="10"/>
        <v>1205</v>
      </c>
      <c r="G129" s="2">
        <f t="shared" si="16"/>
        <v>-7.4524999945424497E-3</v>
      </c>
      <c r="I129" s="1">
        <f>+G129</f>
        <v>-7.4524999945424497E-3</v>
      </c>
      <c r="O129" s="1">
        <f t="shared" ca="1" si="11"/>
        <v>6.9373910506976859E-3</v>
      </c>
      <c r="Q129" s="82">
        <f t="shared" si="12"/>
        <v>31188.300999999999</v>
      </c>
      <c r="S129" s="3">
        <v>0.1</v>
      </c>
      <c r="U129" s="20"/>
    </row>
    <row r="130" spans="1:21" x14ac:dyDescent="0.2">
      <c r="A130" s="32" t="s">
        <v>66</v>
      </c>
      <c r="B130" s="38"/>
      <c r="C130" s="29">
        <v>46522.364999999998</v>
      </c>
      <c r="D130" s="29"/>
      <c r="E130" s="1">
        <f t="shared" si="9"/>
        <v>1696.0235773565905</v>
      </c>
      <c r="F130" s="1">
        <f t="shared" si="10"/>
        <v>1696</v>
      </c>
      <c r="G130" s="2">
        <f t="shared" si="16"/>
        <v>1.5151999999943655E-2</v>
      </c>
      <c r="I130" s="1">
        <f>+G130</f>
        <v>1.5151999999943655E-2</v>
      </c>
      <c r="O130" s="1">
        <f t="shared" ca="1" si="11"/>
        <v>6.6207021498503726E-3</v>
      </c>
      <c r="Q130" s="82">
        <f t="shared" si="12"/>
        <v>31503.864999999998</v>
      </c>
      <c r="S130" s="3">
        <v>0.1</v>
      </c>
      <c r="U130" s="20"/>
    </row>
    <row r="131" spans="1:21" x14ac:dyDescent="0.2">
      <c r="A131" s="32" t="s">
        <v>59</v>
      </c>
      <c r="B131" s="38"/>
      <c r="C131" s="35">
        <v>46530.71</v>
      </c>
      <c r="D131" s="35" t="s">
        <v>16</v>
      </c>
      <c r="E131" s="1">
        <f t="shared" si="9"/>
        <v>1709.0088625154772</v>
      </c>
      <c r="F131" s="1">
        <f t="shared" si="10"/>
        <v>1709</v>
      </c>
      <c r="G131" s="2">
        <f t="shared" si="16"/>
        <v>5.6955000036396086E-3</v>
      </c>
      <c r="I131" s="1">
        <f>+G131</f>
        <v>5.6955000036396086E-3</v>
      </c>
      <c r="O131" s="1">
        <f t="shared" ca="1" si="11"/>
        <v>6.6123173113350666E-3</v>
      </c>
      <c r="Q131" s="82">
        <f t="shared" si="12"/>
        <v>31512.21</v>
      </c>
      <c r="S131" s="3">
        <v>0.1</v>
      </c>
      <c r="U131" s="20"/>
    </row>
    <row r="132" spans="1:21" x14ac:dyDescent="0.2">
      <c r="A132" s="33" t="s">
        <v>53</v>
      </c>
      <c r="B132" s="34" t="s">
        <v>52</v>
      </c>
      <c r="C132" s="33">
        <v>46855.880900000004</v>
      </c>
      <c r="D132" s="33" t="s">
        <v>37</v>
      </c>
      <c r="E132" s="1">
        <f t="shared" si="9"/>
        <v>2214.9929082759718</v>
      </c>
      <c r="F132" s="1">
        <f t="shared" si="10"/>
        <v>2215</v>
      </c>
      <c r="G132" s="2">
        <f t="shared" si="16"/>
        <v>-4.5574999894597568E-3</v>
      </c>
      <c r="J132" s="1">
        <f t="shared" ref="J132:J144" si="17">+G132</f>
        <v>-4.5574999894597568E-3</v>
      </c>
      <c r="O132" s="1">
        <f t="shared" ca="1" si="11"/>
        <v>6.2859535968162461E-3</v>
      </c>
      <c r="Q132" s="82">
        <f t="shared" si="12"/>
        <v>31837.380900000004</v>
      </c>
      <c r="S132" s="3">
        <v>1</v>
      </c>
      <c r="U132" s="20"/>
    </row>
    <row r="133" spans="1:21" x14ac:dyDescent="0.2">
      <c r="A133" s="33" t="s">
        <v>53</v>
      </c>
      <c r="B133" s="34" t="s">
        <v>52</v>
      </c>
      <c r="C133" s="33">
        <v>46855.882100000003</v>
      </c>
      <c r="D133" s="33" t="s">
        <v>37</v>
      </c>
      <c r="E133" s="1">
        <f t="shared" si="9"/>
        <v>2214.9947755428589</v>
      </c>
      <c r="F133" s="1">
        <f t="shared" si="10"/>
        <v>2215</v>
      </c>
      <c r="G133" s="2">
        <f t="shared" si="16"/>
        <v>-3.3574999906704761E-3</v>
      </c>
      <c r="J133" s="1">
        <f t="shared" si="17"/>
        <v>-3.3574999906704761E-3</v>
      </c>
      <c r="O133" s="1">
        <f t="shared" ca="1" si="11"/>
        <v>6.2859535968162461E-3</v>
      </c>
      <c r="Q133" s="82">
        <f t="shared" si="12"/>
        <v>31837.382100000003</v>
      </c>
      <c r="S133" s="3">
        <v>1</v>
      </c>
      <c r="U133" s="20"/>
    </row>
    <row r="134" spans="1:21" x14ac:dyDescent="0.2">
      <c r="A134" s="33" t="s">
        <v>53</v>
      </c>
      <c r="B134" s="34" t="s">
        <v>52</v>
      </c>
      <c r="C134" s="33">
        <v>46855.883499999996</v>
      </c>
      <c r="D134" s="33" t="s">
        <v>37</v>
      </c>
      <c r="E134" s="1">
        <f t="shared" si="9"/>
        <v>2214.9969540208867</v>
      </c>
      <c r="F134" s="1">
        <f t="shared" si="10"/>
        <v>2215</v>
      </c>
      <c r="G134" s="2">
        <f t="shared" si="16"/>
        <v>-1.9574999969336204E-3</v>
      </c>
      <c r="J134" s="1">
        <f t="shared" si="17"/>
        <v>-1.9574999969336204E-3</v>
      </c>
      <c r="O134" s="1">
        <f t="shared" ca="1" si="11"/>
        <v>6.2859535968162461E-3</v>
      </c>
      <c r="Q134" s="82">
        <f t="shared" si="12"/>
        <v>31837.383499999996</v>
      </c>
      <c r="S134" s="3">
        <v>1</v>
      </c>
      <c r="U134" s="20"/>
    </row>
    <row r="135" spans="1:21" x14ac:dyDescent="0.2">
      <c r="A135" s="33" t="s">
        <v>53</v>
      </c>
      <c r="B135" s="34" t="s">
        <v>52</v>
      </c>
      <c r="C135" s="33">
        <v>46859.736299999997</v>
      </c>
      <c r="D135" s="33" t="s">
        <v>37</v>
      </c>
      <c r="E135" s="1">
        <f t="shared" si="9"/>
        <v>2220.9921255799231</v>
      </c>
      <c r="F135" s="1">
        <f t="shared" si="10"/>
        <v>2221</v>
      </c>
      <c r="G135" s="2">
        <f t="shared" si="16"/>
        <v>-5.0604999996721745E-3</v>
      </c>
      <c r="J135" s="1">
        <f t="shared" si="17"/>
        <v>-5.0604999996721745E-3</v>
      </c>
      <c r="O135" s="1">
        <f t="shared" ca="1" si="11"/>
        <v>6.2820836713476441E-3</v>
      </c>
      <c r="Q135" s="82">
        <f t="shared" si="12"/>
        <v>31841.236299999997</v>
      </c>
      <c r="S135" s="3">
        <v>1</v>
      </c>
      <c r="U135" s="20"/>
    </row>
    <row r="136" spans="1:21" x14ac:dyDescent="0.2">
      <c r="A136" s="33" t="s">
        <v>53</v>
      </c>
      <c r="B136" s="34" t="s">
        <v>52</v>
      </c>
      <c r="C136" s="33">
        <v>46859.738100000002</v>
      </c>
      <c r="D136" s="33" t="s">
        <v>37</v>
      </c>
      <c r="E136" s="1">
        <f t="shared" si="9"/>
        <v>2220.9949264802653</v>
      </c>
      <c r="F136" s="1">
        <f t="shared" si="10"/>
        <v>2221</v>
      </c>
      <c r="G136" s="2">
        <f t="shared" si="16"/>
        <v>-3.2604999942122959E-3</v>
      </c>
      <c r="J136" s="1">
        <f t="shared" si="17"/>
        <v>-3.2604999942122959E-3</v>
      </c>
      <c r="O136" s="1">
        <f t="shared" ca="1" si="11"/>
        <v>6.2820836713476441E-3</v>
      </c>
      <c r="Q136" s="82">
        <f t="shared" si="12"/>
        <v>31841.238100000002</v>
      </c>
      <c r="S136" s="3">
        <v>1</v>
      </c>
      <c r="U136" s="20"/>
    </row>
    <row r="137" spans="1:21" x14ac:dyDescent="0.2">
      <c r="A137" s="33" t="s">
        <v>53</v>
      </c>
      <c r="B137" s="34" t="s">
        <v>52</v>
      </c>
      <c r="C137" s="33">
        <v>46859.738899999997</v>
      </c>
      <c r="D137" s="33" t="s">
        <v>37</v>
      </c>
      <c r="E137" s="1">
        <f t="shared" si="9"/>
        <v>2220.9961713248495</v>
      </c>
      <c r="F137" s="1">
        <f t="shared" si="10"/>
        <v>2221</v>
      </c>
      <c r="G137" s="2">
        <f t="shared" si="16"/>
        <v>-2.4604999998700805E-3</v>
      </c>
      <c r="J137" s="1">
        <f t="shared" si="17"/>
        <v>-2.4604999998700805E-3</v>
      </c>
      <c r="O137" s="1">
        <f t="shared" ca="1" si="11"/>
        <v>6.2820836713476441E-3</v>
      </c>
      <c r="Q137" s="82">
        <f t="shared" si="12"/>
        <v>31841.238899999997</v>
      </c>
      <c r="S137" s="3">
        <v>1</v>
      </c>
      <c r="U137" s="20"/>
    </row>
    <row r="138" spans="1:21" x14ac:dyDescent="0.2">
      <c r="A138" s="33" t="s">
        <v>53</v>
      </c>
      <c r="B138" s="34" t="s">
        <v>49</v>
      </c>
      <c r="C138" s="33">
        <v>46860.709600000002</v>
      </c>
      <c r="D138" s="33" t="s">
        <v>37</v>
      </c>
      <c r="E138" s="1">
        <f t="shared" si="9"/>
        <v>2222.5066346326744</v>
      </c>
      <c r="F138" s="1">
        <f t="shared" si="10"/>
        <v>2222.5</v>
      </c>
      <c r="G138" s="2">
        <f t="shared" si="16"/>
        <v>4.2637500082491897E-3</v>
      </c>
      <c r="J138" s="1">
        <f t="shared" si="17"/>
        <v>4.2637500082491897E-3</v>
      </c>
      <c r="O138" s="1">
        <f t="shared" ca="1" si="11"/>
        <v>6.2811161899804929E-3</v>
      </c>
      <c r="Q138" s="82">
        <f t="shared" si="12"/>
        <v>31842.209600000002</v>
      </c>
      <c r="S138" s="3">
        <v>1</v>
      </c>
      <c r="U138" s="20"/>
    </row>
    <row r="139" spans="1:21" x14ac:dyDescent="0.2">
      <c r="A139" s="33" t="s">
        <v>53</v>
      </c>
      <c r="B139" s="34" t="s">
        <v>49</v>
      </c>
      <c r="C139" s="33">
        <v>46860.710299999999</v>
      </c>
      <c r="D139" s="33" t="s">
        <v>37</v>
      </c>
      <c r="E139" s="1">
        <f t="shared" si="9"/>
        <v>2222.5077238716881</v>
      </c>
      <c r="F139" s="1">
        <f t="shared" si="10"/>
        <v>2222.5</v>
      </c>
      <c r="G139" s="2">
        <f t="shared" si="16"/>
        <v>4.9637500051176175E-3</v>
      </c>
      <c r="J139" s="1">
        <f t="shared" si="17"/>
        <v>4.9637500051176175E-3</v>
      </c>
      <c r="O139" s="1">
        <f t="shared" ca="1" si="11"/>
        <v>6.2811161899804929E-3</v>
      </c>
      <c r="Q139" s="82">
        <f t="shared" si="12"/>
        <v>31842.210299999999</v>
      </c>
      <c r="S139" s="3">
        <v>1</v>
      </c>
      <c r="U139" s="20"/>
    </row>
    <row r="140" spans="1:21" x14ac:dyDescent="0.2">
      <c r="A140" s="33" t="s">
        <v>53</v>
      </c>
      <c r="B140" s="34" t="s">
        <v>49</v>
      </c>
      <c r="C140" s="33">
        <v>46860.712</v>
      </c>
      <c r="D140" s="33" t="s">
        <v>37</v>
      </c>
      <c r="E140" s="1">
        <f t="shared" si="9"/>
        <v>2222.510369166449</v>
      </c>
      <c r="F140" s="1">
        <f t="shared" si="10"/>
        <v>2222.5</v>
      </c>
      <c r="G140" s="2">
        <f t="shared" si="16"/>
        <v>6.663750005827751E-3</v>
      </c>
      <c r="J140" s="1">
        <f t="shared" si="17"/>
        <v>6.663750005827751E-3</v>
      </c>
      <c r="O140" s="1">
        <f t="shared" ca="1" si="11"/>
        <v>6.2811161899804929E-3</v>
      </c>
      <c r="Q140" s="82">
        <f t="shared" si="12"/>
        <v>31842.212</v>
      </c>
      <c r="S140" s="3">
        <v>1</v>
      </c>
      <c r="U140" s="20"/>
    </row>
    <row r="141" spans="1:21" x14ac:dyDescent="0.2">
      <c r="A141" s="33" t="s">
        <v>53</v>
      </c>
      <c r="B141" s="34" t="s">
        <v>52</v>
      </c>
      <c r="C141" s="33">
        <v>46875.804700000001</v>
      </c>
      <c r="D141" s="33" t="s">
        <v>37</v>
      </c>
      <c r="E141" s="1">
        <f t="shared" si="9"/>
        <v>2245.9954516490752</v>
      </c>
      <c r="F141" s="1">
        <f t="shared" si="10"/>
        <v>2246</v>
      </c>
      <c r="G141" s="2">
        <f t="shared" si="16"/>
        <v>-2.9229999927338213E-3</v>
      </c>
      <c r="J141" s="1">
        <f t="shared" si="17"/>
        <v>-2.9229999927338213E-3</v>
      </c>
      <c r="O141" s="1">
        <f t="shared" ca="1" si="11"/>
        <v>6.2659589818951332E-3</v>
      </c>
      <c r="Q141" s="82">
        <f t="shared" si="12"/>
        <v>31857.304700000001</v>
      </c>
      <c r="S141" s="3">
        <v>1</v>
      </c>
      <c r="U141" s="20"/>
    </row>
    <row r="142" spans="1:21" x14ac:dyDescent="0.2">
      <c r="A142" s="33" t="s">
        <v>53</v>
      </c>
      <c r="B142" s="34" t="s">
        <v>52</v>
      </c>
      <c r="C142" s="33">
        <v>46875.805099999998</v>
      </c>
      <c r="D142" s="33" t="s">
        <v>37</v>
      </c>
      <c r="E142" s="1">
        <f t="shared" si="9"/>
        <v>2245.9960740713673</v>
      </c>
      <c r="F142" s="1">
        <f t="shared" si="10"/>
        <v>2246</v>
      </c>
      <c r="G142" s="2">
        <f t="shared" si="16"/>
        <v>-2.5229999955627136E-3</v>
      </c>
      <c r="J142" s="1">
        <f t="shared" si="17"/>
        <v>-2.5229999955627136E-3</v>
      </c>
      <c r="O142" s="1">
        <f t="shared" ca="1" si="11"/>
        <v>6.2659589818951332E-3</v>
      </c>
      <c r="Q142" s="82">
        <f t="shared" si="12"/>
        <v>31857.305099999998</v>
      </c>
      <c r="S142" s="3">
        <v>1</v>
      </c>
      <c r="U142" s="20"/>
    </row>
    <row r="143" spans="1:21" x14ac:dyDescent="0.2">
      <c r="A143" s="33" t="s">
        <v>53</v>
      </c>
      <c r="B143" s="34" t="s">
        <v>52</v>
      </c>
      <c r="C143" s="33">
        <v>46875.805899999999</v>
      </c>
      <c r="D143" s="33" t="s">
        <v>37</v>
      </c>
      <c r="E143" s="1">
        <f t="shared" si="9"/>
        <v>2245.9973189159628</v>
      </c>
      <c r="F143" s="1">
        <f t="shared" si="10"/>
        <v>2246</v>
      </c>
      <c r="G143" s="2">
        <f t="shared" si="16"/>
        <v>-1.7229999939445406E-3</v>
      </c>
      <c r="J143" s="1">
        <f t="shared" si="17"/>
        <v>-1.7229999939445406E-3</v>
      </c>
      <c r="O143" s="1">
        <f t="shared" ca="1" si="11"/>
        <v>6.2659589818951332E-3</v>
      </c>
      <c r="Q143" s="82">
        <f t="shared" si="12"/>
        <v>31857.305899999999</v>
      </c>
      <c r="S143" s="3">
        <v>1</v>
      </c>
      <c r="U143" s="20"/>
    </row>
    <row r="144" spans="1:21" x14ac:dyDescent="0.2">
      <c r="A144" s="10" t="s">
        <v>67</v>
      </c>
      <c r="B144" s="89" t="s">
        <v>52</v>
      </c>
      <c r="C144" s="31">
        <v>46876.447099999998</v>
      </c>
      <c r="D144" s="31" t="s">
        <v>37</v>
      </c>
      <c r="E144" s="1">
        <f t="shared" si="9"/>
        <v>2246.9950618571074</v>
      </c>
      <c r="F144" s="1">
        <f t="shared" si="10"/>
        <v>2247</v>
      </c>
      <c r="G144" s="2">
        <f t="shared" si="16"/>
        <v>-3.1735000011394732E-3</v>
      </c>
      <c r="J144" s="1">
        <f t="shared" si="17"/>
        <v>-3.1735000011394732E-3</v>
      </c>
      <c r="O144" s="1">
        <f t="shared" ca="1" si="11"/>
        <v>6.265313994317033E-3</v>
      </c>
      <c r="Q144" s="82">
        <f t="shared" si="12"/>
        <v>31857.947099999998</v>
      </c>
      <c r="S144" s="3">
        <v>1</v>
      </c>
      <c r="U144" s="20"/>
    </row>
    <row r="145" spans="1:21" x14ac:dyDescent="0.2">
      <c r="A145" s="32" t="s">
        <v>55</v>
      </c>
      <c r="B145" s="38"/>
      <c r="C145" s="29">
        <v>46892.504999999997</v>
      </c>
      <c r="D145" s="29"/>
      <c r="E145" s="1">
        <f t="shared" si="9"/>
        <v>2271.9820493409729</v>
      </c>
      <c r="F145" s="1">
        <f t="shared" si="10"/>
        <v>2272</v>
      </c>
      <c r="G145" s="2">
        <f t="shared" si="16"/>
        <v>-1.1535999998159241E-2</v>
      </c>
      <c r="I145" s="1">
        <f>+G145</f>
        <v>-1.1535999998159241E-2</v>
      </c>
      <c r="O145" s="1">
        <f t="shared" ca="1" si="11"/>
        <v>6.2491893048645213E-3</v>
      </c>
      <c r="Q145" s="82">
        <f t="shared" si="12"/>
        <v>31874.004999999997</v>
      </c>
      <c r="S145" s="3">
        <v>0.1</v>
      </c>
      <c r="U145" s="20"/>
    </row>
    <row r="146" spans="1:21" x14ac:dyDescent="0.2">
      <c r="A146" s="32" t="s">
        <v>55</v>
      </c>
      <c r="B146" s="38"/>
      <c r="C146" s="29">
        <v>46903.42</v>
      </c>
      <c r="D146" s="29"/>
      <c r="E146" s="1">
        <f t="shared" si="9"/>
        <v>2288.9663977543032</v>
      </c>
      <c r="F146" s="1">
        <f t="shared" si="10"/>
        <v>2289</v>
      </c>
      <c r="G146" s="2">
        <f t="shared" si="16"/>
        <v>-2.1594499994534999E-2</v>
      </c>
      <c r="I146" s="1">
        <f>+G146</f>
        <v>-2.1594499994534999E-2</v>
      </c>
      <c r="O146" s="1">
        <f t="shared" ca="1" si="11"/>
        <v>6.2382245160368145E-3</v>
      </c>
      <c r="Q146" s="82">
        <f t="shared" si="12"/>
        <v>31884.92</v>
      </c>
      <c r="S146" s="3">
        <v>0.1</v>
      </c>
      <c r="U146" s="20"/>
    </row>
    <row r="147" spans="1:21" x14ac:dyDescent="0.2">
      <c r="A147" s="33" t="s">
        <v>53</v>
      </c>
      <c r="B147" s="34" t="s">
        <v>52</v>
      </c>
      <c r="C147" s="33">
        <v>46911.791400000002</v>
      </c>
      <c r="D147" s="33" t="s">
        <v>37</v>
      </c>
      <c r="E147" s="1">
        <f t="shared" si="9"/>
        <v>2301.9927627847569</v>
      </c>
      <c r="F147" s="1">
        <f t="shared" si="10"/>
        <v>2302</v>
      </c>
      <c r="G147" s="2">
        <f t="shared" si="16"/>
        <v>-4.6509999956469983E-3</v>
      </c>
      <c r="J147" s="1">
        <f>+G147</f>
        <v>-4.6509999956469983E-3</v>
      </c>
      <c r="O147" s="1">
        <f t="shared" ca="1" si="11"/>
        <v>6.2298396775215086E-3</v>
      </c>
      <c r="Q147" s="82">
        <f t="shared" si="12"/>
        <v>31893.291400000002</v>
      </c>
      <c r="S147" s="3">
        <v>1</v>
      </c>
      <c r="U147" s="20"/>
    </row>
    <row r="148" spans="1:21" x14ac:dyDescent="0.2">
      <c r="A148" s="33" t="s">
        <v>53</v>
      </c>
      <c r="B148" s="34" t="s">
        <v>52</v>
      </c>
      <c r="C148" s="33">
        <v>46911.792399999998</v>
      </c>
      <c r="D148" s="33" t="s">
        <v>37</v>
      </c>
      <c r="E148" s="1">
        <f t="shared" si="9"/>
        <v>2301.9943188404927</v>
      </c>
      <c r="F148" s="1">
        <f t="shared" si="10"/>
        <v>2302</v>
      </c>
      <c r="G148" s="2">
        <f t="shared" si="16"/>
        <v>-3.6509999990812503E-3</v>
      </c>
      <c r="J148" s="1">
        <f>+G148</f>
        <v>-3.6509999990812503E-3</v>
      </c>
      <c r="O148" s="1">
        <f t="shared" ca="1" si="11"/>
        <v>6.2298396775215086E-3</v>
      </c>
      <c r="Q148" s="82">
        <f t="shared" si="12"/>
        <v>31893.292399999998</v>
      </c>
      <c r="S148" s="3">
        <v>1</v>
      </c>
      <c r="U148" s="20"/>
    </row>
    <row r="149" spans="1:21" x14ac:dyDescent="0.2">
      <c r="A149" s="33" t="s">
        <v>53</v>
      </c>
      <c r="B149" s="34" t="s">
        <v>52</v>
      </c>
      <c r="C149" s="33">
        <v>46911.7935</v>
      </c>
      <c r="D149" s="33" t="s">
        <v>37</v>
      </c>
      <c r="E149" s="1">
        <f t="shared" ref="E149:E212" si="18">+(C149-C$7)/C$8</f>
        <v>2301.9960305018099</v>
      </c>
      <c r="F149" s="1">
        <f t="shared" ref="F149:F212" si="19">ROUND(2*E149,0)/2</f>
        <v>2302</v>
      </c>
      <c r="G149" s="2">
        <f t="shared" si="16"/>
        <v>-2.5509999977657571E-3</v>
      </c>
      <c r="J149" s="1">
        <f>+G149</f>
        <v>-2.5509999977657571E-3</v>
      </c>
      <c r="O149" s="1">
        <f t="shared" ref="O149:O212" ca="1" si="20">+C$11+C$12*$F149</f>
        <v>6.2298396775215086E-3</v>
      </c>
      <c r="Q149" s="82">
        <f t="shared" ref="Q149:Q212" si="21">+C149-15018.5</f>
        <v>31893.2935</v>
      </c>
      <c r="S149" s="3">
        <v>1</v>
      </c>
      <c r="U149" s="20"/>
    </row>
    <row r="150" spans="1:21" x14ac:dyDescent="0.2">
      <c r="A150" s="32" t="s">
        <v>59</v>
      </c>
      <c r="B150" s="38"/>
      <c r="C150" s="35">
        <v>46915.667999999998</v>
      </c>
      <c r="D150" s="35" t="s">
        <v>16</v>
      </c>
      <c r="E150" s="1">
        <f t="shared" si="18"/>
        <v>2308.0249684704227</v>
      </c>
      <c r="F150" s="1">
        <f t="shared" si="19"/>
        <v>2308</v>
      </c>
      <c r="G150" s="2">
        <f t="shared" si="16"/>
        <v>1.6046000004280359E-2</v>
      </c>
      <c r="I150" s="1">
        <f>+G150</f>
        <v>1.6046000004280359E-2</v>
      </c>
      <c r="O150" s="1">
        <f t="shared" ca="1" si="20"/>
        <v>6.2259697520529057E-3</v>
      </c>
      <c r="Q150" s="82">
        <f t="shared" si="21"/>
        <v>31897.167999999998</v>
      </c>
      <c r="S150" s="3">
        <v>0.1</v>
      </c>
      <c r="U150" s="20"/>
    </row>
    <row r="151" spans="1:21" x14ac:dyDescent="0.2">
      <c r="A151" s="32" t="s">
        <v>59</v>
      </c>
      <c r="B151" s="38"/>
      <c r="C151" s="35">
        <v>46940.722999999998</v>
      </c>
      <c r="D151" s="35" t="s">
        <v>16</v>
      </c>
      <c r="E151" s="1">
        <f t="shared" si="18"/>
        <v>2347.0119450618986</v>
      </c>
      <c r="F151" s="1">
        <f t="shared" si="19"/>
        <v>2347</v>
      </c>
      <c r="G151" s="2">
        <f t="shared" si="16"/>
        <v>7.6765000048908405E-3</v>
      </c>
      <c r="I151" s="1">
        <f>+G151</f>
        <v>7.6765000048908405E-3</v>
      </c>
      <c r="O151" s="1">
        <f t="shared" ca="1" si="20"/>
        <v>6.2008152365069895E-3</v>
      </c>
      <c r="Q151" s="82">
        <f t="shared" si="21"/>
        <v>31922.222999999998</v>
      </c>
      <c r="S151" s="3">
        <v>0.1</v>
      </c>
      <c r="U151" s="20"/>
    </row>
    <row r="152" spans="1:21" x14ac:dyDescent="0.2">
      <c r="A152" s="32" t="s">
        <v>68</v>
      </c>
      <c r="B152" s="38"/>
      <c r="C152" s="29">
        <v>47261.392999999996</v>
      </c>
      <c r="D152" s="29"/>
      <c r="E152" s="1">
        <f t="shared" si="18"/>
        <v>2845.9923395375868</v>
      </c>
      <c r="F152" s="1">
        <f t="shared" si="19"/>
        <v>2846</v>
      </c>
      <c r="G152" s="2">
        <f t="shared" si="16"/>
        <v>-4.9230000004172325E-3</v>
      </c>
      <c r="I152" s="1">
        <f>+G152</f>
        <v>-4.9230000004172325E-3</v>
      </c>
      <c r="O152" s="1">
        <f t="shared" ca="1" si="20"/>
        <v>5.8789664350348721E-3</v>
      </c>
      <c r="Q152" s="82">
        <f t="shared" si="21"/>
        <v>32242.892999999996</v>
      </c>
      <c r="S152" s="3">
        <v>0.1</v>
      </c>
      <c r="U152" s="20"/>
    </row>
    <row r="153" spans="1:21" x14ac:dyDescent="0.2">
      <c r="A153" s="36" t="s">
        <v>69</v>
      </c>
      <c r="B153" s="34" t="s">
        <v>49</v>
      </c>
      <c r="C153" s="29">
        <v>47262.365899999997</v>
      </c>
      <c r="D153" s="29"/>
      <c r="E153" s="1">
        <f t="shared" si="18"/>
        <v>2847.5062261680346</v>
      </c>
      <c r="F153" s="1">
        <f t="shared" si="19"/>
        <v>2847.5</v>
      </c>
      <c r="G153" s="2">
        <f t="shared" si="16"/>
        <v>4.0012500030570664E-3</v>
      </c>
      <c r="J153" s="1">
        <f>+G153</f>
        <v>4.0012500030570664E-3</v>
      </c>
      <c r="O153" s="1">
        <f t="shared" ca="1" si="20"/>
        <v>5.8779989536677218E-3</v>
      </c>
      <c r="Q153" s="82">
        <f t="shared" si="21"/>
        <v>32243.865899999997</v>
      </c>
      <c r="S153" s="3">
        <v>1</v>
      </c>
      <c r="U153" s="20"/>
    </row>
    <row r="154" spans="1:21" x14ac:dyDescent="0.2">
      <c r="A154" s="32" t="s">
        <v>55</v>
      </c>
      <c r="B154" s="38"/>
      <c r="C154" s="29">
        <v>47270.387600000002</v>
      </c>
      <c r="D154" s="29"/>
      <c r="E154" s="1">
        <f t="shared" si="18"/>
        <v>2859.9884385058526</v>
      </c>
      <c r="F154" s="1">
        <f t="shared" si="19"/>
        <v>2860</v>
      </c>
      <c r="G154" s="2">
        <f t="shared" si="16"/>
        <v>-7.4299999978393316E-3</v>
      </c>
      <c r="I154" s="1">
        <f>+G154</f>
        <v>-7.4299999978393316E-3</v>
      </c>
      <c r="O154" s="1">
        <f t="shared" ca="1" si="20"/>
        <v>5.8699366089414659E-3</v>
      </c>
      <c r="Q154" s="82">
        <f t="shared" si="21"/>
        <v>32251.887600000002</v>
      </c>
      <c r="S154" s="3">
        <v>0.1</v>
      </c>
      <c r="U154" s="20"/>
    </row>
    <row r="155" spans="1:21" x14ac:dyDescent="0.2">
      <c r="A155" s="32" t="s">
        <v>55</v>
      </c>
      <c r="B155" s="38"/>
      <c r="C155" s="29">
        <v>47270.404000000002</v>
      </c>
      <c r="D155" s="29"/>
      <c r="E155" s="1">
        <f t="shared" si="18"/>
        <v>2860.013957820006</v>
      </c>
      <c r="F155" s="1">
        <f t="shared" si="19"/>
        <v>2860</v>
      </c>
      <c r="G155" s="2">
        <f t="shared" si="16"/>
        <v>8.9700000025914051E-3</v>
      </c>
      <c r="I155" s="1">
        <f>+G155</f>
        <v>8.9700000025914051E-3</v>
      </c>
      <c r="O155" s="1">
        <f t="shared" ca="1" si="20"/>
        <v>5.8699366089414659E-3</v>
      </c>
      <c r="Q155" s="82">
        <f t="shared" si="21"/>
        <v>32251.904000000002</v>
      </c>
      <c r="S155" s="3">
        <v>0.1</v>
      </c>
      <c r="U155" s="20"/>
    </row>
    <row r="156" spans="1:21" x14ac:dyDescent="0.2">
      <c r="A156" s="10" t="s">
        <v>70</v>
      </c>
      <c r="B156" s="89" t="s">
        <v>52</v>
      </c>
      <c r="C156" s="31">
        <v>47593.647299999997</v>
      </c>
      <c r="D156" s="31" t="s">
        <v>37</v>
      </c>
      <c r="E156" s="1">
        <f t="shared" si="18"/>
        <v>3362.9985505340778</v>
      </c>
      <c r="F156" s="1">
        <f t="shared" si="19"/>
        <v>3363</v>
      </c>
      <c r="G156" s="2">
        <f t="shared" si="16"/>
        <v>-9.3149999884190038E-4</v>
      </c>
      <c r="J156" s="1">
        <f>+G156</f>
        <v>-9.3149999884190038E-4</v>
      </c>
      <c r="O156" s="1">
        <f t="shared" ca="1" si="20"/>
        <v>5.5455078571569477E-3</v>
      </c>
      <c r="Q156" s="82">
        <f t="shared" si="21"/>
        <v>32575.147299999997</v>
      </c>
      <c r="S156" s="3">
        <v>1</v>
      </c>
      <c r="U156" s="20"/>
    </row>
    <row r="157" spans="1:21" x14ac:dyDescent="0.2">
      <c r="A157" s="10" t="s">
        <v>70</v>
      </c>
      <c r="B157" s="89" t="s">
        <v>49</v>
      </c>
      <c r="C157" s="31">
        <v>47596.544300000001</v>
      </c>
      <c r="D157" s="31" t="s">
        <v>37</v>
      </c>
      <c r="E157" s="1">
        <f t="shared" si="18"/>
        <v>3367.5064440158453</v>
      </c>
      <c r="F157" s="1">
        <f t="shared" si="19"/>
        <v>3367.5</v>
      </c>
      <c r="G157" s="2">
        <f t="shared" si="16"/>
        <v>4.1412500067963265E-3</v>
      </c>
      <c r="J157" s="1">
        <f>+G157</f>
        <v>4.1412500067963265E-3</v>
      </c>
      <c r="O157" s="1">
        <f t="shared" ca="1" si="20"/>
        <v>5.5426054130554951E-3</v>
      </c>
      <c r="Q157" s="82">
        <f t="shared" si="21"/>
        <v>32578.044300000001</v>
      </c>
      <c r="S157" s="3">
        <v>1</v>
      </c>
      <c r="U157" s="20"/>
    </row>
    <row r="158" spans="1:21" x14ac:dyDescent="0.2">
      <c r="A158" s="32" t="s">
        <v>59</v>
      </c>
      <c r="B158" s="38"/>
      <c r="C158" s="35">
        <v>47629.644999999997</v>
      </c>
      <c r="D158" s="35" t="s">
        <v>16</v>
      </c>
      <c r="E158" s="1">
        <f t="shared" si="18"/>
        <v>3419.0129782829085</v>
      </c>
      <c r="F158" s="1">
        <f t="shared" si="19"/>
        <v>3419</v>
      </c>
      <c r="G158" s="2">
        <f t="shared" si="16"/>
        <v>8.3404999968479387E-3</v>
      </c>
      <c r="I158" s="1">
        <f t="shared" ref="I158:I165" si="22">+G158</f>
        <v>8.3404999968479387E-3</v>
      </c>
      <c r="O158" s="1">
        <f t="shared" ca="1" si="20"/>
        <v>5.5093885527833231E-3</v>
      </c>
      <c r="Q158" s="82">
        <f t="shared" si="21"/>
        <v>32611.144999999997</v>
      </c>
      <c r="S158" s="3">
        <v>0.1</v>
      </c>
      <c r="U158" s="20"/>
    </row>
    <row r="159" spans="1:21" x14ac:dyDescent="0.2">
      <c r="A159" s="32" t="s">
        <v>68</v>
      </c>
      <c r="B159" s="38"/>
      <c r="C159" s="29">
        <v>47653.408000000003</v>
      </c>
      <c r="D159" s="29"/>
      <c r="E159" s="1">
        <f t="shared" si="18"/>
        <v>3455.9895308569849</v>
      </c>
      <c r="F159" s="1">
        <f t="shared" si="19"/>
        <v>3456</v>
      </c>
      <c r="G159" s="2">
        <f t="shared" si="16"/>
        <v>-6.7279999930178747E-3</v>
      </c>
      <c r="I159" s="1">
        <f t="shared" si="22"/>
        <v>-6.7279999930178747E-3</v>
      </c>
      <c r="O159" s="1">
        <f t="shared" ca="1" si="20"/>
        <v>5.4855240123936073E-3</v>
      </c>
      <c r="Q159" s="82">
        <f t="shared" si="21"/>
        <v>32634.908000000003</v>
      </c>
      <c r="S159" s="3">
        <v>0.1</v>
      </c>
      <c r="U159" s="20"/>
    </row>
    <row r="160" spans="1:21" x14ac:dyDescent="0.2">
      <c r="A160" s="32" t="s">
        <v>68</v>
      </c>
      <c r="B160" s="38"/>
      <c r="C160" s="29">
        <v>47982.447999999997</v>
      </c>
      <c r="D160" s="29"/>
      <c r="E160" s="1">
        <f t="shared" si="18"/>
        <v>3967.9941118850761</v>
      </c>
      <c r="F160" s="1">
        <f t="shared" si="19"/>
        <v>3968</v>
      </c>
      <c r="G160" s="2">
        <f t="shared" si="16"/>
        <v>-3.7840000004507601E-3</v>
      </c>
      <c r="I160" s="1">
        <f t="shared" si="22"/>
        <v>-3.7840000004507601E-3</v>
      </c>
      <c r="O160" s="1">
        <f t="shared" ca="1" si="20"/>
        <v>5.1552903724061839E-3</v>
      </c>
      <c r="Q160" s="82">
        <f t="shared" si="21"/>
        <v>32963.947999999997</v>
      </c>
      <c r="S160" s="3">
        <v>0.1</v>
      </c>
      <c r="U160" s="20"/>
    </row>
    <row r="161" spans="1:21" x14ac:dyDescent="0.2">
      <c r="A161" s="32" t="s">
        <v>59</v>
      </c>
      <c r="B161" s="38"/>
      <c r="C161" s="35">
        <v>48003.656000000003</v>
      </c>
      <c r="D161" s="35" t="s">
        <v>16</v>
      </c>
      <c r="E161" s="1">
        <f t="shared" si="18"/>
        <v>4000.9949420408234</v>
      </c>
      <c r="F161" s="1">
        <f t="shared" si="19"/>
        <v>4001</v>
      </c>
      <c r="G161" s="2">
        <f t="shared" si="16"/>
        <v>-3.2504999908269383E-3</v>
      </c>
      <c r="I161" s="1">
        <f t="shared" si="22"/>
        <v>-3.2504999908269383E-3</v>
      </c>
      <c r="O161" s="1">
        <f t="shared" ca="1" si="20"/>
        <v>5.1340057823288697E-3</v>
      </c>
      <c r="Q161" s="82">
        <f t="shared" si="21"/>
        <v>32985.156000000003</v>
      </c>
      <c r="S161" s="3">
        <v>0.1</v>
      </c>
      <c r="U161" s="20"/>
    </row>
    <row r="162" spans="1:21" x14ac:dyDescent="0.2">
      <c r="A162" s="32" t="s">
        <v>68</v>
      </c>
      <c r="B162" s="38"/>
      <c r="C162" s="29">
        <v>48036.425999999999</v>
      </c>
      <c r="D162" s="29"/>
      <c r="E162" s="1">
        <f t="shared" si="18"/>
        <v>4051.9868886743307</v>
      </c>
      <c r="F162" s="1">
        <f t="shared" si="19"/>
        <v>4052</v>
      </c>
      <c r="G162" s="2">
        <f t="shared" si="16"/>
        <v>-8.4260000003268942E-3</v>
      </c>
      <c r="I162" s="1">
        <f t="shared" si="22"/>
        <v>-8.4260000003268942E-3</v>
      </c>
      <c r="O162" s="1">
        <f t="shared" ca="1" si="20"/>
        <v>5.1011114158457478E-3</v>
      </c>
      <c r="Q162" s="82">
        <f t="shared" si="21"/>
        <v>33017.925999999999</v>
      </c>
      <c r="S162" s="3">
        <v>0.1</v>
      </c>
      <c r="U162" s="20"/>
    </row>
    <row r="163" spans="1:21" x14ac:dyDescent="0.2">
      <c r="A163" s="32" t="s">
        <v>68</v>
      </c>
      <c r="B163" s="38"/>
      <c r="C163" s="29">
        <v>48358.406000000003</v>
      </c>
      <c r="D163" s="29"/>
      <c r="E163" s="1">
        <f t="shared" si="18"/>
        <v>4553.0057161707746</v>
      </c>
      <c r="F163" s="1">
        <f t="shared" si="19"/>
        <v>4553</v>
      </c>
      <c r="G163" s="2">
        <f t="shared" si="16"/>
        <v>3.673500003060326E-3</v>
      </c>
      <c r="I163" s="1">
        <f t="shared" si="22"/>
        <v>3.673500003060326E-3</v>
      </c>
      <c r="O163" s="1">
        <f t="shared" ca="1" si="20"/>
        <v>4.7779726392174291E-3</v>
      </c>
      <c r="Q163" s="82">
        <f t="shared" si="21"/>
        <v>33339.906000000003</v>
      </c>
      <c r="S163" s="3">
        <v>0.1</v>
      </c>
      <c r="U163" s="20"/>
    </row>
    <row r="164" spans="1:21" x14ac:dyDescent="0.2">
      <c r="A164" s="32" t="s">
        <v>68</v>
      </c>
      <c r="B164" s="38"/>
      <c r="C164" s="29">
        <v>48359.353000000003</v>
      </c>
      <c r="D164" s="29"/>
      <c r="E164" s="1">
        <f t="shared" si="18"/>
        <v>4554.4793009575287</v>
      </c>
      <c r="F164" s="1">
        <f t="shared" si="19"/>
        <v>4554.5</v>
      </c>
      <c r="G164" s="2">
        <f t="shared" si="16"/>
        <v>-1.3302249994012527E-2</v>
      </c>
      <c r="I164" s="1">
        <f t="shared" si="22"/>
        <v>-1.3302249994012527E-2</v>
      </c>
      <c r="O164" s="1">
        <f t="shared" ca="1" si="20"/>
        <v>4.7770051578502788E-3</v>
      </c>
      <c r="Q164" s="82">
        <f t="shared" si="21"/>
        <v>33340.853000000003</v>
      </c>
      <c r="S164" s="3">
        <v>0.1</v>
      </c>
      <c r="U164" s="20"/>
    </row>
    <row r="165" spans="1:21" x14ac:dyDescent="0.2">
      <c r="A165" s="32" t="s">
        <v>55</v>
      </c>
      <c r="B165" s="38"/>
      <c r="C165" s="29">
        <v>48385.387999999999</v>
      </c>
      <c r="D165" s="29">
        <v>4.0000000000000001E-3</v>
      </c>
      <c r="E165" s="1">
        <f t="shared" si="18"/>
        <v>4594.9912121752068</v>
      </c>
      <c r="F165" s="1">
        <f t="shared" si="19"/>
        <v>4595</v>
      </c>
      <c r="G165" s="2">
        <f t="shared" si="16"/>
        <v>-5.64749999466585E-3</v>
      </c>
      <c r="I165" s="1">
        <f t="shared" si="22"/>
        <v>-5.64749999466585E-3</v>
      </c>
      <c r="O165" s="1">
        <f t="shared" ca="1" si="20"/>
        <v>4.7508831609372115E-3</v>
      </c>
      <c r="Q165" s="82">
        <f t="shared" si="21"/>
        <v>33366.887999999999</v>
      </c>
      <c r="S165" s="3">
        <v>0.1</v>
      </c>
      <c r="U165" s="20"/>
    </row>
    <row r="166" spans="1:21" x14ac:dyDescent="0.2">
      <c r="A166" s="32" t="s">
        <v>71</v>
      </c>
      <c r="B166" s="38"/>
      <c r="C166" s="29">
        <v>48385.440000000002</v>
      </c>
      <c r="D166" s="29"/>
      <c r="E166" s="1">
        <f t="shared" si="18"/>
        <v>4595.0721270737449</v>
      </c>
      <c r="F166" s="1">
        <f t="shared" si="19"/>
        <v>4595</v>
      </c>
      <c r="O166" s="1">
        <f t="shared" ca="1" si="20"/>
        <v>4.7508831609372115E-3</v>
      </c>
      <c r="Q166" s="82">
        <f t="shared" si="21"/>
        <v>33366.94</v>
      </c>
      <c r="U166" s="20">
        <v>4.520375000720378E-2</v>
      </c>
    </row>
    <row r="167" spans="1:21" x14ac:dyDescent="0.2">
      <c r="A167" s="32" t="s">
        <v>55</v>
      </c>
      <c r="B167" s="38"/>
      <c r="C167" s="29">
        <v>48733.396399999998</v>
      </c>
      <c r="D167" s="29">
        <v>1.9E-3</v>
      </c>
      <c r="E167" s="1">
        <f t="shared" si="18"/>
        <v>5136.511680921436</v>
      </c>
      <c r="F167" s="1">
        <f t="shared" si="19"/>
        <v>5136.5</v>
      </c>
      <c r="G167" s="2">
        <f t="shared" ref="G167:G200" si="23">+C167-(C$7+F167*C$8)</f>
        <v>7.5067500001750886E-3</v>
      </c>
      <c r="I167" s="1">
        <f t="shared" ref="I167:I182" si="24">+G167</f>
        <v>7.5067500001750886E-3</v>
      </c>
      <c r="O167" s="1">
        <f t="shared" ca="1" si="20"/>
        <v>4.4016223873958264E-3</v>
      </c>
      <c r="Q167" s="82">
        <f t="shared" si="21"/>
        <v>33714.896399999998</v>
      </c>
      <c r="S167" s="3">
        <v>0.1</v>
      </c>
      <c r="U167" s="20"/>
    </row>
    <row r="168" spans="1:21" x14ac:dyDescent="0.2">
      <c r="A168" s="32" t="s">
        <v>68</v>
      </c>
      <c r="B168" s="38"/>
      <c r="C168" s="29">
        <v>49059.529699999999</v>
      </c>
      <c r="D168" s="29"/>
      <c r="E168" s="1">
        <f t="shared" si="18"/>
        <v>5643.9932747270914</v>
      </c>
      <c r="F168" s="1">
        <f t="shared" si="19"/>
        <v>5644</v>
      </c>
      <c r="G168" s="2">
        <f t="shared" si="23"/>
        <v>-4.3220000006840564E-3</v>
      </c>
      <c r="I168" s="1">
        <f t="shared" si="24"/>
        <v>-4.3220000006840564E-3</v>
      </c>
      <c r="O168" s="1">
        <f t="shared" ca="1" si="20"/>
        <v>4.0742911915098556E-3</v>
      </c>
      <c r="Q168" s="82">
        <f t="shared" si="21"/>
        <v>34041.029699999999</v>
      </c>
      <c r="S168" s="3">
        <v>0.1</v>
      </c>
      <c r="U168" s="20"/>
    </row>
    <row r="169" spans="1:21" x14ac:dyDescent="0.2">
      <c r="A169" s="32" t="s">
        <v>68</v>
      </c>
      <c r="B169" s="38"/>
      <c r="C169" s="29">
        <v>49059.5308</v>
      </c>
      <c r="D169" s="29"/>
      <c r="E169" s="1">
        <f t="shared" si="18"/>
        <v>5643.9949863884085</v>
      </c>
      <c r="F169" s="1">
        <f t="shared" si="19"/>
        <v>5644</v>
      </c>
      <c r="G169" s="2">
        <f t="shared" si="23"/>
        <v>-3.2219999993685633E-3</v>
      </c>
      <c r="I169" s="1">
        <f t="shared" si="24"/>
        <v>-3.2219999993685633E-3</v>
      </c>
      <c r="O169" s="1">
        <f t="shared" ca="1" si="20"/>
        <v>4.0742911915098556E-3</v>
      </c>
      <c r="Q169" s="82">
        <f t="shared" si="21"/>
        <v>34041.0308</v>
      </c>
      <c r="S169" s="3">
        <v>0.1</v>
      </c>
      <c r="U169" s="20"/>
    </row>
    <row r="170" spans="1:21" x14ac:dyDescent="0.2">
      <c r="A170" s="32" t="s">
        <v>55</v>
      </c>
      <c r="B170" s="38"/>
      <c r="C170" s="29">
        <v>49420.387000000002</v>
      </c>
      <c r="D170" s="29">
        <v>5.0000000000000001E-3</v>
      </c>
      <c r="E170" s="1">
        <f t="shared" si="18"/>
        <v>6205.507348084232</v>
      </c>
      <c r="F170" s="1">
        <f t="shared" si="19"/>
        <v>6205.5</v>
      </c>
      <c r="G170" s="2">
        <f t="shared" si="23"/>
        <v>4.7222500070347451E-3</v>
      </c>
      <c r="I170" s="1">
        <f t="shared" si="24"/>
        <v>4.7222500070347451E-3</v>
      </c>
      <c r="O170" s="1">
        <f t="shared" ca="1" si="20"/>
        <v>3.7121306664064614E-3</v>
      </c>
      <c r="Q170" s="82">
        <f t="shared" si="21"/>
        <v>34401.887000000002</v>
      </c>
      <c r="S170" s="3">
        <v>0.1</v>
      </c>
      <c r="U170" s="20"/>
    </row>
    <row r="171" spans="1:21" x14ac:dyDescent="0.2">
      <c r="A171" s="32" t="s">
        <v>55</v>
      </c>
      <c r="B171" s="38"/>
      <c r="C171" s="29">
        <v>49429.364000000001</v>
      </c>
      <c r="D171" s="29">
        <v>7.0000000000000001E-3</v>
      </c>
      <c r="E171" s="1">
        <f t="shared" si="18"/>
        <v>6219.4760604714456</v>
      </c>
      <c r="F171" s="1">
        <f t="shared" si="19"/>
        <v>6219.5</v>
      </c>
      <c r="G171" s="2">
        <f t="shared" si="23"/>
        <v>-1.5384749996883329E-2</v>
      </c>
      <c r="I171" s="1">
        <f t="shared" si="24"/>
        <v>-1.5384749996883329E-2</v>
      </c>
      <c r="O171" s="1">
        <f t="shared" ca="1" si="20"/>
        <v>3.7031008403130552E-3</v>
      </c>
      <c r="Q171" s="82">
        <f t="shared" si="21"/>
        <v>34410.864000000001</v>
      </c>
      <c r="S171" s="3">
        <v>0.1</v>
      </c>
      <c r="U171" s="20"/>
    </row>
    <row r="172" spans="1:21" x14ac:dyDescent="0.2">
      <c r="A172" s="32" t="s">
        <v>68</v>
      </c>
      <c r="B172" s="38"/>
      <c r="C172" s="29">
        <v>49471.477200000001</v>
      </c>
      <c r="D172" s="29"/>
      <c r="E172" s="1">
        <f t="shared" si="18"/>
        <v>6285.0065471045373</v>
      </c>
      <c r="F172" s="1">
        <f t="shared" si="19"/>
        <v>6285</v>
      </c>
      <c r="G172" s="2">
        <f t="shared" si="23"/>
        <v>4.2075000019394793E-3</v>
      </c>
      <c r="I172" s="1">
        <f t="shared" si="24"/>
        <v>4.2075000019394793E-3</v>
      </c>
      <c r="O172" s="1">
        <f t="shared" ca="1" si="20"/>
        <v>3.6608541539474761E-3</v>
      </c>
      <c r="Q172" s="82">
        <f t="shared" si="21"/>
        <v>34452.977200000001</v>
      </c>
      <c r="S172" s="3">
        <v>0.1</v>
      </c>
      <c r="U172" s="20"/>
    </row>
    <row r="173" spans="1:21" x14ac:dyDescent="0.2">
      <c r="A173" s="32" t="s">
        <v>68</v>
      </c>
      <c r="B173" s="38"/>
      <c r="C173" s="29">
        <v>49471.477899999998</v>
      </c>
      <c r="D173" s="29"/>
      <c r="E173" s="1">
        <f t="shared" si="18"/>
        <v>6285.0076363435519</v>
      </c>
      <c r="F173" s="1">
        <f t="shared" si="19"/>
        <v>6285</v>
      </c>
      <c r="G173" s="2">
        <f t="shared" si="23"/>
        <v>4.9074999988079071E-3</v>
      </c>
      <c r="I173" s="1">
        <f t="shared" si="24"/>
        <v>4.9074999988079071E-3</v>
      </c>
      <c r="O173" s="1">
        <f t="shared" ca="1" si="20"/>
        <v>3.6608541539474761E-3</v>
      </c>
      <c r="Q173" s="82">
        <f t="shared" si="21"/>
        <v>34452.977899999998</v>
      </c>
      <c r="S173" s="3">
        <v>0.1</v>
      </c>
      <c r="U173" s="20"/>
    </row>
    <row r="174" spans="1:21" x14ac:dyDescent="0.2">
      <c r="A174" s="32" t="s">
        <v>55</v>
      </c>
      <c r="B174" s="38"/>
      <c r="C174" s="29">
        <v>49776.42</v>
      </c>
      <c r="D174" s="29">
        <v>7.0000000000000001E-3</v>
      </c>
      <c r="E174" s="1">
        <f t="shared" si="18"/>
        <v>6759.5145417299163</v>
      </c>
      <c r="F174" s="1">
        <f t="shared" si="19"/>
        <v>6759.5</v>
      </c>
      <c r="G174" s="2">
        <f t="shared" si="23"/>
        <v>9.3452500004786998E-3</v>
      </c>
      <c r="I174" s="1">
        <f t="shared" si="24"/>
        <v>9.3452500004786998E-3</v>
      </c>
      <c r="O174" s="1">
        <f t="shared" ca="1" si="20"/>
        <v>3.3548075481388204E-3</v>
      </c>
      <c r="Q174" s="82">
        <f t="shared" si="21"/>
        <v>34757.919999999998</v>
      </c>
      <c r="S174" s="3">
        <v>0.1</v>
      </c>
      <c r="U174" s="20"/>
    </row>
    <row r="175" spans="1:21" x14ac:dyDescent="0.2">
      <c r="A175" s="32" t="s">
        <v>55</v>
      </c>
      <c r="B175" s="38"/>
      <c r="C175" s="29">
        <v>49777.387000000002</v>
      </c>
      <c r="D175" s="29">
        <v>2E-3</v>
      </c>
      <c r="E175" s="1">
        <f t="shared" si="18"/>
        <v>6761.0192476314978</v>
      </c>
      <c r="F175" s="1">
        <f t="shared" si="19"/>
        <v>6761</v>
      </c>
      <c r="G175" s="2">
        <f t="shared" si="23"/>
        <v>1.2369500007480383E-2</v>
      </c>
      <c r="I175" s="1">
        <f t="shared" si="24"/>
        <v>1.2369500007480383E-2</v>
      </c>
      <c r="O175" s="1">
        <f t="shared" ca="1" si="20"/>
        <v>3.3538400667716692E-3</v>
      </c>
      <c r="Q175" s="82">
        <f t="shared" si="21"/>
        <v>34758.887000000002</v>
      </c>
      <c r="S175" s="3">
        <v>0.1</v>
      </c>
      <c r="U175" s="20"/>
    </row>
    <row r="176" spans="1:21" x14ac:dyDescent="0.2">
      <c r="A176" s="32" t="s">
        <v>55</v>
      </c>
      <c r="B176" s="38"/>
      <c r="C176" s="29">
        <v>49811.432000000001</v>
      </c>
      <c r="D176" s="29">
        <v>1E-3</v>
      </c>
      <c r="E176" s="1">
        <f t="shared" si="18"/>
        <v>6813.9951653348189</v>
      </c>
      <c r="F176" s="1">
        <f t="shared" si="19"/>
        <v>6814</v>
      </c>
      <c r="G176" s="2">
        <f t="shared" si="23"/>
        <v>-3.1069999968167394E-3</v>
      </c>
      <c r="I176" s="1">
        <f t="shared" si="24"/>
        <v>-3.1069999968167394E-3</v>
      </c>
      <c r="O176" s="1">
        <f t="shared" ca="1" si="20"/>
        <v>3.319655725132346E-3</v>
      </c>
      <c r="Q176" s="82">
        <f t="shared" si="21"/>
        <v>34792.932000000001</v>
      </c>
      <c r="S176" s="3">
        <v>0.1</v>
      </c>
      <c r="U176" s="20"/>
    </row>
    <row r="177" spans="1:25" x14ac:dyDescent="0.2">
      <c r="A177" s="32" t="s">
        <v>68</v>
      </c>
      <c r="B177" s="38"/>
      <c r="C177" s="29">
        <v>49865.421999999999</v>
      </c>
      <c r="D177" s="29"/>
      <c r="E177" s="1">
        <f t="shared" si="18"/>
        <v>6898.0066147929583</v>
      </c>
      <c r="F177" s="1">
        <f t="shared" si="19"/>
        <v>6898</v>
      </c>
      <c r="G177" s="2">
        <f t="shared" si="23"/>
        <v>4.2509999984758906E-3</v>
      </c>
      <c r="I177" s="1">
        <f t="shared" si="24"/>
        <v>4.2509999984758906E-3</v>
      </c>
      <c r="O177" s="1">
        <f t="shared" ca="1" si="20"/>
        <v>3.2654767685719099E-3</v>
      </c>
      <c r="Q177" s="82">
        <f t="shared" si="21"/>
        <v>34846.921999999999</v>
      </c>
      <c r="S177" s="3">
        <v>0.1</v>
      </c>
      <c r="U177" s="20"/>
    </row>
    <row r="178" spans="1:25" x14ac:dyDescent="0.2">
      <c r="A178" s="32" t="s">
        <v>59</v>
      </c>
      <c r="B178" s="38"/>
      <c r="C178" s="35">
        <v>50163.612999999998</v>
      </c>
      <c r="D178" s="35" t="s">
        <v>16</v>
      </c>
      <c r="E178" s="1">
        <f t="shared" si="18"/>
        <v>7362.0084322660623</v>
      </c>
      <c r="F178" s="1">
        <f t="shared" si="19"/>
        <v>7362</v>
      </c>
      <c r="G178" s="2">
        <f t="shared" si="23"/>
        <v>5.4190000009839423E-3</v>
      </c>
      <c r="I178" s="1">
        <f t="shared" si="24"/>
        <v>5.4190000009839423E-3</v>
      </c>
      <c r="O178" s="1">
        <f t="shared" ca="1" si="20"/>
        <v>2.9662025323333079E-3</v>
      </c>
      <c r="Q178" s="82">
        <f t="shared" si="21"/>
        <v>35145.112999999998</v>
      </c>
      <c r="S178" s="3">
        <v>0.1</v>
      </c>
      <c r="U178" s="20"/>
    </row>
    <row r="179" spans="1:25" x14ac:dyDescent="0.2">
      <c r="A179" s="32" t="s">
        <v>68</v>
      </c>
      <c r="B179" s="38"/>
      <c r="C179" s="29">
        <v>50571.370999999999</v>
      </c>
      <c r="D179" s="29"/>
      <c r="E179" s="1">
        <f t="shared" si="18"/>
        <v>7996.5026091164682</v>
      </c>
      <c r="F179" s="1">
        <f t="shared" si="19"/>
        <v>7996.5</v>
      </c>
      <c r="G179" s="2">
        <f t="shared" si="23"/>
        <v>1.676750005572103E-3</v>
      </c>
      <c r="I179" s="1">
        <f t="shared" si="24"/>
        <v>1.676750005572103E-3</v>
      </c>
      <c r="O179" s="1">
        <f t="shared" ca="1" si="20"/>
        <v>2.5569579140285823E-3</v>
      </c>
      <c r="Q179" s="82">
        <f t="shared" si="21"/>
        <v>35552.870999999999</v>
      </c>
      <c r="S179" s="3">
        <v>0.1</v>
      </c>
      <c r="U179" s="20"/>
    </row>
    <row r="180" spans="1:25" x14ac:dyDescent="0.2">
      <c r="A180" s="32" t="s">
        <v>55</v>
      </c>
      <c r="B180" s="38"/>
      <c r="C180" s="29">
        <v>50591.612000000001</v>
      </c>
      <c r="D180" s="29">
        <v>2E-3</v>
      </c>
      <c r="E180" s="1">
        <f t="shared" si="18"/>
        <v>8027.998733370634</v>
      </c>
      <c r="F180" s="1">
        <f t="shared" si="19"/>
        <v>8028</v>
      </c>
      <c r="G180" s="2">
        <f t="shared" si="23"/>
        <v>-8.1399999180575833E-4</v>
      </c>
      <c r="I180" s="1">
        <f t="shared" si="24"/>
        <v>-8.1399999180575833E-4</v>
      </c>
      <c r="O180" s="1">
        <f t="shared" ca="1" si="20"/>
        <v>2.5366408053184184E-3</v>
      </c>
      <c r="Q180" s="82">
        <f t="shared" si="21"/>
        <v>35573.112000000001</v>
      </c>
      <c r="S180" s="3">
        <v>0.1</v>
      </c>
      <c r="U180" s="20"/>
    </row>
    <row r="181" spans="1:25" x14ac:dyDescent="0.2">
      <c r="A181" s="32" t="s">
        <v>55</v>
      </c>
      <c r="B181" s="38"/>
      <c r="C181" s="29">
        <v>50591.6126</v>
      </c>
      <c r="D181" s="29"/>
      <c r="E181" s="1">
        <f t="shared" si="18"/>
        <v>8027.9996670040773</v>
      </c>
      <c r="F181" s="1">
        <f t="shared" si="19"/>
        <v>8028</v>
      </c>
      <c r="G181" s="2">
        <f t="shared" si="23"/>
        <v>-2.13999992411118E-4</v>
      </c>
      <c r="I181" s="1">
        <f t="shared" si="24"/>
        <v>-2.13999992411118E-4</v>
      </c>
      <c r="O181" s="1">
        <f t="shared" ca="1" si="20"/>
        <v>2.5366408053184184E-3</v>
      </c>
      <c r="Q181" s="82">
        <f t="shared" si="21"/>
        <v>35573.1126</v>
      </c>
      <c r="S181" s="3">
        <v>0.1</v>
      </c>
      <c r="U181" s="20"/>
    </row>
    <row r="182" spans="1:25" x14ac:dyDescent="0.2">
      <c r="A182" s="32" t="s">
        <v>68</v>
      </c>
      <c r="B182" s="38"/>
      <c r="C182" s="29">
        <v>50597.402000000002</v>
      </c>
      <c r="D182" s="29"/>
      <c r="E182" s="1">
        <f t="shared" si="18"/>
        <v>8037.0082961111912</v>
      </c>
      <c r="F182" s="1">
        <f t="shared" si="19"/>
        <v>8037</v>
      </c>
      <c r="G182" s="2">
        <f t="shared" si="23"/>
        <v>5.3315000041038729E-3</v>
      </c>
      <c r="I182" s="1">
        <f t="shared" si="24"/>
        <v>5.3315000041038729E-3</v>
      </c>
      <c r="O182" s="1">
        <f t="shared" ca="1" si="20"/>
        <v>2.5308359171155141E-3</v>
      </c>
      <c r="Q182" s="82">
        <f t="shared" si="21"/>
        <v>35578.902000000002</v>
      </c>
      <c r="S182" s="3">
        <v>0.1</v>
      </c>
      <c r="U182" s="20"/>
    </row>
    <row r="183" spans="1:25" x14ac:dyDescent="0.2">
      <c r="A183" s="32" t="s">
        <v>72</v>
      </c>
      <c r="B183" s="38"/>
      <c r="C183" s="35">
        <v>50960.817000000003</v>
      </c>
      <c r="D183" s="35">
        <v>3.0000000000000001E-3</v>
      </c>
      <c r="E183" s="1">
        <f t="shared" si="18"/>
        <v>8602.5022932371576</v>
      </c>
      <c r="F183" s="1">
        <f t="shared" si="19"/>
        <v>8602.5</v>
      </c>
      <c r="G183" s="2">
        <f t="shared" si="23"/>
        <v>1.4737500096089207E-3</v>
      </c>
      <c r="K183" s="1">
        <f>+G183</f>
        <v>1.4737500096089207E-3</v>
      </c>
      <c r="O183" s="1">
        <f t="shared" ca="1" si="20"/>
        <v>2.1660954416997183E-3</v>
      </c>
      <c r="Q183" s="82">
        <f t="shared" si="21"/>
        <v>35942.317000000003</v>
      </c>
      <c r="S183" s="3">
        <v>1</v>
      </c>
      <c r="U183" s="20"/>
    </row>
    <row r="184" spans="1:25" x14ac:dyDescent="0.2">
      <c r="A184" s="37" t="s">
        <v>73</v>
      </c>
      <c r="B184" s="38"/>
      <c r="C184" s="29">
        <v>51281.823199999999</v>
      </c>
      <c r="D184" s="29">
        <v>5.9999999999999995E-4</v>
      </c>
      <c r="E184" s="1">
        <f t="shared" si="18"/>
        <v>9102.0058336529764</v>
      </c>
      <c r="F184" s="1">
        <f t="shared" si="19"/>
        <v>9102</v>
      </c>
      <c r="G184" s="2">
        <f t="shared" si="23"/>
        <v>3.7490000031539239E-3</v>
      </c>
      <c r="K184" s="1">
        <f>+G184</f>
        <v>3.7490000031539239E-3</v>
      </c>
      <c r="O184" s="1">
        <f t="shared" ca="1" si="20"/>
        <v>1.8439241464385516E-3</v>
      </c>
      <c r="Q184" s="82">
        <f t="shared" si="21"/>
        <v>36263.323199999999</v>
      </c>
      <c r="S184" s="3">
        <v>1</v>
      </c>
      <c r="X184" s="5" t="s">
        <v>74</v>
      </c>
      <c r="Y184" s="1" t="s">
        <v>889</v>
      </c>
    </row>
    <row r="185" spans="1:25" x14ac:dyDescent="0.2">
      <c r="A185" s="32" t="s">
        <v>75</v>
      </c>
      <c r="B185" s="38" t="s">
        <v>49</v>
      </c>
      <c r="C185" s="29">
        <v>51301.406999999999</v>
      </c>
      <c r="D185" s="29" t="s">
        <v>36</v>
      </c>
      <c r="E185" s="1">
        <f t="shared" si="18"/>
        <v>9132.4793180741362</v>
      </c>
      <c r="F185" s="1">
        <f t="shared" si="19"/>
        <v>9132.5</v>
      </c>
      <c r="G185" s="2">
        <f t="shared" si="23"/>
        <v>-1.3291249997564591E-2</v>
      </c>
      <c r="I185" s="1">
        <f>+G185</f>
        <v>-1.3291249997564591E-2</v>
      </c>
      <c r="O185" s="1">
        <f t="shared" ca="1" si="20"/>
        <v>1.824252025306488E-3</v>
      </c>
      <c r="Q185" s="82">
        <f t="shared" si="21"/>
        <v>36282.906999999999</v>
      </c>
      <c r="S185" s="3">
        <v>0.1</v>
      </c>
    </row>
    <row r="186" spans="1:25" x14ac:dyDescent="0.2">
      <c r="A186" s="33" t="s">
        <v>76</v>
      </c>
      <c r="B186" s="34" t="s">
        <v>49</v>
      </c>
      <c r="C186" s="29">
        <v>51301.431799999998</v>
      </c>
      <c r="D186" s="29">
        <v>8.0000000000000004E-4</v>
      </c>
      <c r="E186" s="1">
        <f t="shared" si="18"/>
        <v>9132.5179082565119</v>
      </c>
      <c r="F186" s="1">
        <f t="shared" si="19"/>
        <v>9132.5</v>
      </c>
      <c r="G186" s="2">
        <f t="shared" si="23"/>
        <v>1.1508750001667067E-2</v>
      </c>
      <c r="K186" s="1">
        <f>+G186</f>
        <v>1.1508750001667067E-2</v>
      </c>
      <c r="O186" s="1">
        <f t="shared" ca="1" si="20"/>
        <v>1.824252025306488E-3</v>
      </c>
      <c r="Q186" s="82">
        <f t="shared" si="21"/>
        <v>36282.931799999998</v>
      </c>
      <c r="S186" s="3">
        <v>1</v>
      </c>
      <c r="U186" s="20"/>
    </row>
    <row r="187" spans="1:25" x14ac:dyDescent="0.2">
      <c r="A187" s="37" t="s">
        <v>73</v>
      </c>
      <c r="B187" s="38"/>
      <c r="C187" s="29">
        <v>51307.859700000001</v>
      </c>
      <c r="D187" s="29">
        <v>5.0000000000000001E-4</v>
      </c>
      <c r="E187" s="1">
        <f t="shared" si="18"/>
        <v>9142.5200789542741</v>
      </c>
      <c r="F187" s="1">
        <f t="shared" si="19"/>
        <v>9142.5</v>
      </c>
      <c r="G187" s="2">
        <f t="shared" si="23"/>
        <v>1.2903750000987202E-2</v>
      </c>
      <c r="K187" s="1">
        <f>+G187</f>
        <v>1.2903750000987202E-2</v>
      </c>
      <c r="O187" s="1">
        <f t="shared" ca="1" si="20"/>
        <v>1.8178021495254834E-3</v>
      </c>
      <c r="Q187" s="82">
        <f t="shared" si="21"/>
        <v>36289.359700000001</v>
      </c>
      <c r="S187" s="3">
        <v>1</v>
      </c>
      <c r="U187" s="20"/>
      <c r="Y187" s="1" t="s">
        <v>889</v>
      </c>
    </row>
    <row r="188" spans="1:25" x14ac:dyDescent="0.2">
      <c r="A188" s="37" t="s">
        <v>77</v>
      </c>
      <c r="B188" s="38"/>
      <c r="C188" s="29">
        <v>51573.911999999997</v>
      </c>
      <c r="D188" s="29">
        <v>1E-4</v>
      </c>
      <c r="E188" s="1">
        <f t="shared" si="18"/>
        <v>9556.5122877831727</v>
      </c>
      <c r="F188" s="1">
        <f t="shared" si="19"/>
        <v>9556.5</v>
      </c>
      <c r="G188" s="2">
        <f t="shared" si="23"/>
        <v>7.8967500012367964E-3</v>
      </c>
      <c r="K188" s="1">
        <f>+G188</f>
        <v>7.8967500012367964E-3</v>
      </c>
      <c r="O188" s="1">
        <f t="shared" ca="1" si="20"/>
        <v>1.5507772921919032E-3</v>
      </c>
      <c r="Q188" s="82">
        <f t="shared" si="21"/>
        <v>36555.411999999997</v>
      </c>
      <c r="S188" s="3">
        <v>1</v>
      </c>
      <c r="U188" s="20"/>
      <c r="Y188" s="1" t="s">
        <v>889</v>
      </c>
    </row>
    <row r="189" spans="1:25" x14ac:dyDescent="0.2">
      <c r="A189" s="32" t="s">
        <v>78</v>
      </c>
      <c r="B189" s="38" t="s">
        <v>52</v>
      </c>
      <c r="C189" s="29">
        <v>51607.644999999997</v>
      </c>
      <c r="D189" s="29" t="s">
        <v>36</v>
      </c>
      <c r="E189" s="1">
        <f t="shared" si="18"/>
        <v>9609.0027160952959</v>
      </c>
      <c r="F189" s="1">
        <f t="shared" si="19"/>
        <v>9609</v>
      </c>
      <c r="G189" s="2">
        <f t="shared" si="23"/>
        <v>1.7454999979236163E-3</v>
      </c>
      <c r="I189" s="1">
        <f>+G189</f>
        <v>1.7454999979236163E-3</v>
      </c>
      <c r="O189" s="1">
        <f t="shared" ca="1" si="20"/>
        <v>1.516915444341631E-3</v>
      </c>
      <c r="Q189" s="82">
        <f t="shared" si="21"/>
        <v>36589.144999999997</v>
      </c>
      <c r="S189" s="3">
        <v>0.1</v>
      </c>
    </row>
    <row r="190" spans="1:25" x14ac:dyDescent="0.2">
      <c r="A190" s="32" t="s">
        <v>79</v>
      </c>
      <c r="B190" s="38" t="s">
        <v>49</v>
      </c>
      <c r="C190" s="29">
        <v>51641.383999999998</v>
      </c>
      <c r="D190" s="29" t="s">
        <v>36</v>
      </c>
      <c r="E190" s="1">
        <f t="shared" si="18"/>
        <v>9661.5024807418686</v>
      </c>
      <c r="F190" s="1">
        <f t="shared" si="19"/>
        <v>9661.5</v>
      </c>
      <c r="G190" s="2">
        <f t="shared" si="23"/>
        <v>1.5942500031087548E-3</v>
      </c>
      <c r="I190" s="1">
        <f>+G190</f>
        <v>1.5942500031087548E-3</v>
      </c>
      <c r="O190" s="1">
        <f t="shared" ca="1" si="20"/>
        <v>1.4830535964913578E-3</v>
      </c>
      <c r="Q190" s="82">
        <f t="shared" si="21"/>
        <v>36622.883999999998</v>
      </c>
      <c r="S190" s="3">
        <v>0.1</v>
      </c>
    </row>
    <row r="191" spans="1:25" x14ac:dyDescent="0.2">
      <c r="A191" s="32" t="s">
        <v>78</v>
      </c>
      <c r="B191" s="38" t="s">
        <v>52</v>
      </c>
      <c r="C191" s="29">
        <v>51992.589</v>
      </c>
      <c r="D191" s="29" t="s">
        <v>36</v>
      </c>
      <c r="E191" s="1">
        <f t="shared" si="18"/>
        <v>10207.997037269874</v>
      </c>
      <c r="F191" s="1">
        <f t="shared" si="19"/>
        <v>10208</v>
      </c>
      <c r="G191" s="2">
        <f t="shared" si="23"/>
        <v>-1.9039999970118515E-3</v>
      </c>
      <c r="I191" s="1">
        <f>+G191</f>
        <v>-1.9039999970118515E-3</v>
      </c>
      <c r="O191" s="1">
        <f t="shared" ca="1" si="20"/>
        <v>1.13056788505947E-3</v>
      </c>
      <c r="Q191" s="82">
        <f t="shared" si="21"/>
        <v>36974.089</v>
      </c>
      <c r="S191" s="3">
        <v>0.1</v>
      </c>
    </row>
    <row r="192" spans="1:25" x14ac:dyDescent="0.2">
      <c r="A192" s="32" t="s">
        <v>80</v>
      </c>
      <c r="B192" s="38" t="s">
        <v>52</v>
      </c>
      <c r="C192" s="29">
        <v>52050.425000000003</v>
      </c>
      <c r="D192" s="29" t="s">
        <v>36</v>
      </c>
      <c r="E192" s="1">
        <f t="shared" si="18"/>
        <v>10297.993077108018</v>
      </c>
      <c r="F192" s="1">
        <f t="shared" si="19"/>
        <v>10298</v>
      </c>
      <c r="G192" s="2">
        <f t="shared" si="23"/>
        <v>-4.4489999927463941E-3</v>
      </c>
      <c r="I192" s="1">
        <f>+G192</f>
        <v>-4.4489999927463941E-3</v>
      </c>
      <c r="O192" s="1">
        <f t="shared" ca="1" si="20"/>
        <v>1.072519003030431E-3</v>
      </c>
      <c r="Q192" s="82">
        <f t="shared" si="21"/>
        <v>37031.925000000003</v>
      </c>
      <c r="S192" s="3">
        <v>0.1</v>
      </c>
    </row>
    <row r="193" spans="1:21" x14ac:dyDescent="0.2">
      <c r="A193" s="32" t="s">
        <v>81</v>
      </c>
      <c r="B193" s="38" t="s">
        <v>49</v>
      </c>
      <c r="C193" s="29">
        <v>52344.46</v>
      </c>
      <c r="D193" s="29" t="s">
        <v>36</v>
      </c>
      <c r="E193" s="1">
        <f t="shared" si="18"/>
        <v>10755.527926921402</v>
      </c>
      <c r="F193" s="1">
        <f t="shared" si="19"/>
        <v>10755.5</v>
      </c>
      <c r="G193" s="2">
        <f t="shared" si="23"/>
        <v>1.7947250002180226E-2</v>
      </c>
      <c r="I193" s="1">
        <f>+G193</f>
        <v>1.7947250002180226E-2</v>
      </c>
      <c r="O193" s="1">
        <f t="shared" ca="1" si="20"/>
        <v>7.7743718604948199E-4</v>
      </c>
      <c r="Q193" s="82">
        <f t="shared" si="21"/>
        <v>37325.96</v>
      </c>
      <c r="S193" s="3">
        <v>0.1</v>
      </c>
    </row>
    <row r="194" spans="1:21" x14ac:dyDescent="0.2">
      <c r="A194" s="32" t="s">
        <v>82</v>
      </c>
      <c r="B194" s="38" t="s">
        <v>52</v>
      </c>
      <c r="C194" s="29">
        <v>52415.450299999997</v>
      </c>
      <c r="D194" s="29">
        <v>5.9999999999999995E-4</v>
      </c>
      <c r="E194" s="1">
        <f t="shared" si="18"/>
        <v>10865.992790793753</v>
      </c>
      <c r="F194" s="1">
        <f t="shared" si="19"/>
        <v>10866</v>
      </c>
      <c r="G194" s="2">
        <f t="shared" si="23"/>
        <v>-4.6329999968293123E-3</v>
      </c>
      <c r="K194" s="1">
        <f>+G194</f>
        <v>-4.6329999968293123E-3</v>
      </c>
      <c r="O194" s="1">
        <f t="shared" ca="1" si="20"/>
        <v>7.0616605866938385E-4</v>
      </c>
      <c r="Q194" s="82">
        <f t="shared" si="21"/>
        <v>37396.950299999997</v>
      </c>
      <c r="S194" s="3">
        <v>1</v>
      </c>
      <c r="U194" s="20"/>
    </row>
    <row r="195" spans="1:21" x14ac:dyDescent="0.2">
      <c r="A195" s="32" t="s">
        <v>82</v>
      </c>
      <c r="B195" s="38" t="s">
        <v>52</v>
      </c>
      <c r="C195" s="29">
        <v>52417.378400000001</v>
      </c>
      <c r="D195" s="29">
        <v>5.0000000000000001E-4</v>
      </c>
      <c r="E195" s="1">
        <f t="shared" si="18"/>
        <v>10868.993021868037</v>
      </c>
      <c r="F195" s="1">
        <f t="shared" si="19"/>
        <v>10869</v>
      </c>
      <c r="G195" s="2">
        <f t="shared" si="23"/>
        <v>-4.484499993850477E-3</v>
      </c>
      <c r="K195" s="1">
        <f>+G195</f>
        <v>-4.484499993850477E-3</v>
      </c>
      <c r="O195" s="1">
        <f t="shared" ca="1" si="20"/>
        <v>7.042310959350824E-4</v>
      </c>
      <c r="Q195" s="82">
        <f t="shared" si="21"/>
        <v>37398.878400000001</v>
      </c>
      <c r="S195" s="3">
        <v>1</v>
      </c>
      <c r="U195" s="20"/>
    </row>
    <row r="196" spans="1:21" x14ac:dyDescent="0.2">
      <c r="A196" s="32" t="s">
        <v>83</v>
      </c>
      <c r="B196" s="38" t="s">
        <v>52</v>
      </c>
      <c r="C196" s="29">
        <v>52721.370999999999</v>
      </c>
      <c r="D196" s="29" t="s">
        <v>36</v>
      </c>
      <c r="E196" s="1">
        <f t="shared" si="18"/>
        <v>11342.02245232829</v>
      </c>
      <c r="F196" s="1">
        <f t="shared" si="19"/>
        <v>11342</v>
      </c>
      <c r="G196" s="2">
        <f t="shared" si="23"/>
        <v>1.4429000002564862E-2</v>
      </c>
      <c r="I196" s="1">
        <f>+G196</f>
        <v>1.4429000002564862E-2</v>
      </c>
      <c r="O196" s="1">
        <f t="shared" ca="1" si="20"/>
        <v>3.9915197149357692E-4</v>
      </c>
      <c r="Q196" s="82">
        <f t="shared" si="21"/>
        <v>37702.870999999999</v>
      </c>
      <c r="S196" s="3">
        <v>0.1</v>
      </c>
    </row>
    <row r="197" spans="1:21" x14ac:dyDescent="0.2">
      <c r="A197" s="33" t="s">
        <v>84</v>
      </c>
      <c r="B197" s="39" t="s">
        <v>52</v>
      </c>
      <c r="C197" s="29">
        <v>52747.7</v>
      </c>
      <c r="D197" s="29">
        <v>1E-3</v>
      </c>
      <c r="E197" s="1">
        <f t="shared" si="18"/>
        <v>11382.991843933834</v>
      </c>
      <c r="F197" s="1">
        <f t="shared" si="19"/>
        <v>11383</v>
      </c>
      <c r="G197" s="2">
        <f t="shared" si="23"/>
        <v>-5.2414999954635277E-3</v>
      </c>
      <c r="K197" s="1">
        <f>+G197</f>
        <v>-5.2414999954635277E-3</v>
      </c>
      <c r="O197" s="1">
        <f t="shared" ca="1" si="20"/>
        <v>3.727074807914595E-4</v>
      </c>
      <c r="Q197" s="82">
        <f t="shared" si="21"/>
        <v>37729.199999999997</v>
      </c>
      <c r="S197" s="3">
        <v>1</v>
      </c>
      <c r="U197" s="20"/>
    </row>
    <row r="198" spans="1:21" x14ac:dyDescent="0.2">
      <c r="A198" s="32" t="s">
        <v>85</v>
      </c>
      <c r="B198" s="38" t="s">
        <v>52</v>
      </c>
      <c r="C198" s="29">
        <v>52783.0501</v>
      </c>
      <c r="D198" s="29" t="s">
        <v>37</v>
      </c>
      <c r="E198" s="1">
        <f t="shared" si="18"/>
        <v>11437.99856998478</v>
      </c>
      <c r="F198" s="1">
        <f t="shared" si="19"/>
        <v>11438</v>
      </c>
      <c r="G198" s="2">
        <f t="shared" si="23"/>
        <v>-9.1899999824818224E-4</v>
      </c>
      <c r="K198" s="1">
        <f>+G198</f>
        <v>-9.1899999824818224E-4</v>
      </c>
      <c r="O198" s="1">
        <f t="shared" ca="1" si="20"/>
        <v>3.3723316399593504E-4</v>
      </c>
      <c r="Q198" s="82">
        <f t="shared" si="21"/>
        <v>37764.5501</v>
      </c>
      <c r="S198" s="3">
        <v>1</v>
      </c>
      <c r="U198" s="20"/>
    </row>
    <row r="199" spans="1:21" x14ac:dyDescent="0.2">
      <c r="A199" s="32" t="s">
        <v>86</v>
      </c>
      <c r="B199" s="38" t="s">
        <v>52</v>
      </c>
      <c r="C199" s="29">
        <v>53036.243000000002</v>
      </c>
      <c r="D199" s="29" t="s">
        <v>36</v>
      </c>
      <c r="E199" s="1">
        <f t="shared" si="18"/>
        <v>11831.980835617502</v>
      </c>
      <c r="F199" s="1">
        <f t="shared" si="19"/>
        <v>11832</v>
      </c>
      <c r="G199" s="2">
        <f t="shared" si="23"/>
        <v>-1.2315999993006699E-2</v>
      </c>
      <c r="I199" s="1">
        <f>+G199</f>
        <v>-1.2315999993006699E-2</v>
      </c>
      <c r="O199" s="1">
        <f t="shared" ca="1" si="20"/>
        <v>8.3108058224363839E-5</v>
      </c>
      <c r="Q199" s="82">
        <f t="shared" si="21"/>
        <v>38017.743000000002</v>
      </c>
      <c r="S199" s="3">
        <v>0.1</v>
      </c>
    </row>
    <row r="200" spans="1:21" x14ac:dyDescent="0.2">
      <c r="A200" s="40" t="s">
        <v>87</v>
      </c>
      <c r="B200" s="42"/>
      <c r="C200" s="29">
        <v>53111.448400000001</v>
      </c>
      <c r="D200" s="29">
        <v>4.1000000000000003E-3</v>
      </c>
      <c r="E200" s="1">
        <f t="shared" si="18"/>
        <v>11949.004630043864</v>
      </c>
      <c r="F200" s="1">
        <f t="shared" si="19"/>
        <v>11949</v>
      </c>
      <c r="G200" s="2">
        <f t="shared" si="23"/>
        <v>2.9755000068689696E-3</v>
      </c>
      <c r="K200" s="1">
        <f>+G200</f>
        <v>2.9755000068689696E-3</v>
      </c>
      <c r="O200" s="1">
        <f t="shared" ca="1" si="20"/>
        <v>7.6445115866127095E-6</v>
      </c>
      <c r="Q200" s="82">
        <f t="shared" si="21"/>
        <v>38092.948400000001</v>
      </c>
      <c r="S200" s="3">
        <v>1</v>
      </c>
      <c r="U200" s="20"/>
    </row>
    <row r="201" spans="1:21" x14ac:dyDescent="0.2">
      <c r="A201" s="40" t="s">
        <v>88</v>
      </c>
      <c r="B201" s="42" t="s">
        <v>52</v>
      </c>
      <c r="C201" s="29">
        <v>53241.847999999998</v>
      </c>
      <c r="D201" s="29">
        <v>1E-3</v>
      </c>
      <c r="E201" s="1">
        <f t="shared" si="18"/>
        <v>12151.913676251714</v>
      </c>
      <c r="F201" s="1">
        <f t="shared" si="19"/>
        <v>12152</v>
      </c>
      <c r="O201" s="1">
        <f t="shared" ca="1" si="20"/>
        <v>-1.2328796676777491E-4</v>
      </c>
      <c r="Q201" s="82">
        <f t="shared" si="21"/>
        <v>38223.347999999998</v>
      </c>
      <c r="U201" s="20">
        <v>-5.8513999996648636E-2</v>
      </c>
    </row>
    <row r="202" spans="1:21" x14ac:dyDescent="0.2">
      <c r="A202" s="33" t="s">
        <v>89</v>
      </c>
      <c r="B202" s="39" t="s">
        <v>49</v>
      </c>
      <c r="C202" s="36">
        <v>53285.3871</v>
      </c>
      <c r="D202" s="36">
        <v>1E-4</v>
      </c>
      <c r="E202" s="1">
        <f t="shared" si="18"/>
        <v>12219.662942765941</v>
      </c>
      <c r="F202" s="1">
        <f t="shared" si="19"/>
        <v>12219.5</v>
      </c>
      <c r="O202" s="1">
        <f t="shared" ca="1" si="20"/>
        <v>-1.6682462828955524E-4</v>
      </c>
      <c r="Q202" s="82">
        <f t="shared" si="21"/>
        <v>38266.8871</v>
      </c>
      <c r="U202" s="20">
        <v>0.10166037500312086</v>
      </c>
    </row>
    <row r="203" spans="1:21" x14ac:dyDescent="0.2">
      <c r="A203" s="32" t="s">
        <v>90</v>
      </c>
      <c r="B203" s="38" t="s">
        <v>52</v>
      </c>
      <c r="C203" s="29">
        <v>53376.218699999998</v>
      </c>
      <c r="D203" s="29" t="s">
        <v>37</v>
      </c>
      <c r="E203" s="1">
        <f t="shared" si="18"/>
        <v>12361.001975412764</v>
      </c>
      <c r="F203" s="1">
        <f t="shared" si="19"/>
        <v>12361</v>
      </c>
      <c r="G203" s="2">
        <f t="shared" ref="G203:G234" si="25">+C203-(C$7+F203*C$8)</f>
        <v>1.2695000041276217E-3</v>
      </c>
      <c r="K203" s="1">
        <f t="shared" ref="K203:K208" si="26">+G203</f>
        <v>1.2695000041276217E-3</v>
      </c>
      <c r="O203" s="1">
        <f t="shared" ca="1" si="20"/>
        <v>-2.5809037059076542E-4</v>
      </c>
      <c r="Q203" s="82">
        <f t="shared" si="21"/>
        <v>38357.718699999998</v>
      </c>
      <c r="S203" s="3">
        <v>1</v>
      </c>
      <c r="U203" s="20"/>
    </row>
    <row r="204" spans="1:21" x14ac:dyDescent="0.2">
      <c r="A204" s="32" t="s">
        <v>90</v>
      </c>
      <c r="B204" s="38" t="s">
        <v>52</v>
      </c>
      <c r="C204" s="29">
        <v>53407.071000000004</v>
      </c>
      <c r="D204" s="29" t="s">
        <v>36</v>
      </c>
      <c r="E204" s="1">
        <f t="shared" si="18"/>
        <v>12409.009873951716</v>
      </c>
      <c r="F204" s="1">
        <f t="shared" si="19"/>
        <v>12409</v>
      </c>
      <c r="G204" s="2">
        <f t="shared" si="25"/>
        <v>6.3455000054091215E-3</v>
      </c>
      <c r="K204" s="1">
        <f t="shared" si="26"/>
        <v>6.3455000054091215E-3</v>
      </c>
      <c r="O204" s="1">
        <f t="shared" ca="1" si="20"/>
        <v>-2.890497743395868E-4</v>
      </c>
      <c r="Q204" s="82">
        <f t="shared" si="21"/>
        <v>38388.571000000004</v>
      </c>
      <c r="S204" s="3">
        <v>1</v>
      </c>
    </row>
    <row r="205" spans="1:21" x14ac:dyDescent="0.2">
      <c r="A205" s="40" t="s">
        <v>91</v>
      </c>
      <c r="B205" s="42" t="s">
        <v>52</v>
      </c>
      <c r="C205" s="29">
        <v>53410.606599999999</v>
      </c>
      <c r="D205" s="29">
        <v>1E-4</v>
      </c>
      <c r="E205" s="1">
        <f t="shared" si="18"/>
        <v>12414.51146462969</v>
      </c>
      <c r="F205" s="1">
        <f t="shared" si="19"/>
        <v>12414.5</v>
      </c>
      <c r="G205" s="2">
        <f t="shared" si="25"/>
        <v>7.3677500040503219E-3</v>
      </c>
      <c r="K205" s="1">
        <f t="shared" si="26"/>
        <v>7.3677500040503219E-3</v>
      </c>
      <c r="O205" s="1">
        <f t="shared" ca="1" si="20"/>
        <v>-2.9259720601913959E-4</v>
      </c>
      <c r="Q205" s="82">
        <f t="shared" si="21"/>
        <v>38392.106599999999</v>
      </c>
      <c r="S205" s="3">
        <v>1</v>
      </c>
      <c r="U205" s="20"/>
    </row>
    <row r="206" spans="1:21" x14ac:dyDescent="0.2">
      <c r="A206" s="43" t="s">
        <v>91</v>
      </c>
      <c r="B206" s="42" t="s">
        <v>52</v>
      </c>
      <c r="C206" s="43">
        <v>53410.606599999999</v>
      </c>
      <c r="D206" s="43">
        <v>1E-4</v>
      </c>
      <c r="E206" s="1">
        <f t="shared" si="18"/>
        <v>12414.51146462969</v>
      </c>
      <c r="F206" s="1">
        <f t="shared" si="19"/>
        <v>12414.5</v>
      </c>
      <c r="G206" s="2">
        <f t="shared" si="25"/>
        <v>7.3677500040503219E-3</v>
      </c>
      <c r="K206" s="1">
        <f t="shared" si="26"/>
        <v>7.3677500040503219E-3</v>
      </c>
      <c r="O206" s="1">
        <f t="shared" ca="1" si="20"/>
        <v>-2.9259720601913959E-4</v>
      </c>
      <c r="Q206" s="82">
        <f t="shared" si="21"/>
        <v>38392.106599999999</v>
      </c>
      <c r="S206" s="3">
        <v>1</v>
      </c>
      <c r="U206" s="20"/>
    </row>
    <row r="207" spans="1:21" x14ac:dyDescent="0.2">
      <c r="A207" s="40" t="s">
        <v>91</v>
      </c>
      <c r="B207" s="42" t="s">
        <v>52</v>
      </c>
      <c r="C207" s="29">
        <v>53411.564700000003</v>
      </c>
      <c r="D207" s="29">
        <v>2.0000000000000001E-4</v>
      </c>
      <c r="E207" s="1">
        <f t="shared" si="18"/>
        <v>12416.002321635175</v>
      </c>
      <c r="F207" s="1">
        <f t="shared" si="19"/>
        <v>12416</v>
      </c>
      <c r="G207" s="2">
        <f t="shared" si="25"/>
        <v>1.4920000030542724E-3</v>
      </c>
      <c r="K207" s="1">
        <f t="shared" si="26"/>
        <v>1.4920000030542724E-3</v>
      </c>
      <c r="O207" s="1">
        <f t="shared" ca="1" si="20"/>
        <v>-2.9356468738628988E-4</v>
      </c>
      <c r="Q207" s="82">
        <f t="shared" si="21"/>
        <v>38393.064700000003</v>
      </c>
      <c r="S207" s="3">
        <v>1</v>
      </c>
      <c r="U207" s="20"/>
    </row>
    <row r="208" spans="1:21" x14ac:dyDescent="0.2">
      <c r="A208" s="43" t="s">
        <v>91</v>
      </c>
      <c r="B208" s="42" t="s">
        <v>52</v>
      </c>
      <c r="C208" s="43">
        <v>53411.564700000003</v>
      </c>
      <c r="D208" s="43">
        <v>2.0000000000000001E-4</v>
      </c>
      <c r="E208" s="1">
        <f t="shared" si="18"/>
        <v>12416.002321635175</v>
      </c>
      <c r="F208" s="1">
        <f t="shared" si="19"/>
        <v>12416</v>
      </c>
      <c r="G208" s="2">
        <f t="shared" si="25"/>
        <v>1.4920000030542724E-3</v>
      </c>
      <c r="K208" s="1">
        <f t="shared" si="26"/>
        <v>1.4920000030542724E-3</v>
      </c>
      <c r="O208" s="1">
        <f t="shared" ca="1" si="20"/>
        <v>-2.9356468738628988E-4</v>
      </c>
      <c r="Q208" s="82">
        <f t="shared" si="21"/>
        <v>38393.064700000003</v>
      </c>
      <c r="S208" s="3">
        <v>1</v>
      </c>
      <c r="U208" s="20"/>
    </row>
    <row r="209" spans="1:21" x14ac:dyDescent="0.2">
      <c r="A209" s="32" t="s">
        <v>90</v>
      </c>
      <c r="B209" s="38" t="s">
        <v>52</v>
      </c>
      <c r="C209" s="29">
        <v>53432.131699999998</v>
      </c>
      <c r="D209" s="29" t="s">
        <v>37</v>
      </c>
      <c r="E209" s="1">
        <f t="shared" si="18"/>
        <v>12448.005720060906</v>
      </c>
      <c r="F209" s="1">
        <f t="shared" si="19"/>
        <v>12448</v>
      </c>
      <c r="G209" s="2">
        <f t="shared" si="25"/>
        <v>3.6760000002686866E-3</v>
      </c>
      <c r="J209" s="1">
        <f>+G209</f>
        <v>3.6760000002686866E-3</v>
      </c>
      <c r="O209" s="1">
        <f t="shared" ca="1" si="20"/>
        <v>-3.1420428988550471E-4</v>
      </c>
      <c r="Q209" s="82">
        <f t="shared" si="21"/>
        <v>38413.631699999998</v>
      </c>
      <c r="S209" s="3">
        <v>1</v>
      </c>
      <c r="U209" s="20"/>
    </row>
    <row r="210" spans="1:21" x14ac:dyDescent="0.2">
      <c r="A210" s="44" t="s">
        <v>92</v>
      </c>
      <c r="B210" s="38" t="s">
        <v>52</v>
      </c>
      <c r="C210" s="29">
        <v>53432.771000000001</v>
      </c>
      <c r="D210" s="29">
        <v>5.0000000000000001E-4</v>
      </c>
      <c r="E210" s="1">
        <f t="shared" si="18"/>
        <v>12449.00050649615</v>
      </c>
      <c r="F210" s="1">
        <f t="shared" si="19"/>
        <v>12449</v>
      </c>
      <c r="G210" s="2">
        <f t="shared" si="25"/>
        <v>3.2550000469200313E-4</v>
      </c>
      <c r="K210" s="1">
        <f t="shared" ref="K210:K216" si="27">+G210</f>
        <v>3.2550000469200313E-4</v>
      </c>
      <c r="O210" s="1">
        <f t="shared" ca="1" si="20"/>
        <v>-3.148492774636049E-4</v>
      </c>
      <c r="Q210" s="82">
        <f t="shared" si="21"/>
        <v>38414.271000000001</v>
      </c>
      <c r="S210" s="3">
        <v>1</v>
      </c>
      <c r="U210" s="20"/>
    </row>
    <row r="211" spans="1:21" x14ac:dyDescent="0.2">
      <c r="A211" s="33" t="s">
        <v>89</v>
      </c>
      <c r="B211" s="39" t="s">
        <v>49</v>
      </c>
      <c r="C211" s="36">
        <v>53450.4496</v>
      </c>
      <c r="D211" s="36">
        <v>2.0000000000000001E-4</v>
      </c>
      <c r="E211" s="1">
        <f t="shared" si="18"/>
        <v>12476.5093935195</v>
      </c>
      <c r="F211" s="1">
        <f t="shared" si="19"/>
        <v>12476.5</v>
      </c>
      <c r="G211" s="2">
        <f t="shared" si="25"/>
        <v>6.0367500045686029E-3</v>
      </c>
      <c r="K211" s="1">
        <f t="shared" si="27"/>
        <v>6.0367500045686029E-3</v>
      </c>
      <c r="O211" s="1">
        <f t="shared" ca="1" si="20"/>
        <v>-3.3258643586136713E-4</v>
      </c>
      <c r="Q211" s="82">
        <f t="shared" si="21"/>
        <v>38431.9496</v>
      </c>
      <c r="S211" s="3">
        <v>1</v>
      </c>
      <c r="U211" s="20"/>
    </row>
    <row r="212" spans="1:21" x14ac:dyDescent="0.2">
      <c r="A212" s="33" t="s">
        <v>89</v>
      </c>
      <c r="B212" s="39" t="s">
        <v>52</v>
      </c>
      <c r="C212" s="36">
        <v>53451.408900000002</v>
      </c>
      <c r="D212" s="36">
        <v>2.0000000000000001E-4</v>
      </c>
      <c r="E212" s="1">
        <f t="shared" si="18"/>
        <v>12478.002117791872</v>
      </c>
      <c r="F212" s="1">
        <f t="shared" si="19"/>
        <v>12478</v>
      </c>
      <c r="G212" s="2">
        <f t="shared" si="25"/>
        <v>1.3610000096377917E-3</v>
      </c>
      <c r="K212" s="1">
        <f t="shared" si="27"/>
        <v>1.3610000096377917E-3</v>
      </c>
      <c r="O212" s="1">
        <f t="shared" ca="1" si="20"/>
        <v>-3.3355391722851742E-4</v>
      </c>
      <c r="Q212" s="82">
        <f t="shared" si="21"/>
        <v>38432.908900000002</v>
      </c>
      <c r="S212" s="3">
        <v>1</v>
      </c>
      <c r="U212" s="20"/>
    </row>
    <row r="213" spans="1:21" x14ac:dyDescent="0.2">
      <c r="A213" s="44" t="s">
        <v>92</v>
      </c>
      <c r="B213" s="38" t="s">
        <v>52</v>
      </c>
      <c r="C213" s="29">
        <v>53459.760999999999</v>
      </c>
      <c r="D213" s="29">
        <v>5.9999999999999995E-4</v>
      </c>
      <c r="E213" s="1">
        <f t="shared" ref="E213:E276" si="28">+(C213-C$7)/C$8</f>
        <v>12490.998450946512</v>
      </c>
      <c r="F213" s="1">
        <f t="shared" ref="F213:F276" si="29">ROUND(2*E213,0)/2</f>
        <v>12491</v>
      </c>
      <c r="G213" s="2">
        <f t="shared" si="25"/>
        <v>-9.9549999868031591E-4</v>
      </c>
      <c r="K213" s="1">
        <f t="shared" si="27"/>
        <v>-9.9549999868031591E-4</v>
      </c>
      <c r="O213" s="1">
        <f t="shared" ref="O213:O276" ca="1" si="30">+C$11+C$12*$F213</f>
        <v>-3.4193875574382339E-4</v>
      </c>
      <c r="Q213" s="82">
        <f t="shared" ref="Q213:Q276" si="31">+C213-15018.5</f>
        <v>38441.260999999999</v>
      </c>
      <c r="S213" s="3">
        <v>1</v>
      </c>
      <c r="U213" s="20"/>
    </row>
    <row r="214" spans="1:21" x14ac:dyDescent="0.2">
      <c r="A214" s="44" t="s">
        <v>92</v>
      </c>
      <c r="B214" s="38" t="s">
        <v>52</v>
      </c>
      <c r="C214" s="29">
        <v>53461.692600000002</v>
      </c>
      <c r="D214" s="29">
        <v>5.0000000000000001E-4</v>
      </c>
      <c r="E214" s="1">
        <f t="shared" si="28"/>
        <v>12494.004128215889</v>
      </c>
      <c r="F214" s="1">
        <f t="shared" si="29"/>
        <v>12494</v>
      </c>
      <c r="G214" s="2">
        <f t="shared" si="25"/>
        <v>2.6530000031925738E-3</v>
      </c>
      <c r="K214" s="1">
        <f t="shared" si="27"/>
        <v>2.6530000031925738E-3</v>
      </c>
      <c r="O214" s="1">
        <f t="shared" ca="1" si="30"/>
        <v>-3.4387371847812397E-4</v>
      </c>
      <c r="Q214" s="82">
        <f t="shared" si="31"/>
        <v>38443.192600000002</v>
      </c>
      <c r="S214" s="3">
        <v>1</v>
      </c>
      <c r="U214" s="20"/>
    </row>
    <row r="215" spans="1:21" x14ac:dyDescent="0.2">
      <c r="A215" s="44" t="s">
        <v>92</v>
      </c>
      <c r="B215" s="38" t="s">
        <v>49</v>
      </c>
      <c r="C215" s="29">
        <v>53462.658499999998</v>
      </c>
      <c r="D215" s="29">
        <v>5.0000000000000001E-4</v>
      </c>
      <c r="E215" s="1">
        <f t="shared" si="28"/>
        <v>12495.507122456142</v>
      </c>
      <c r="F215" s="1">
        <f t="shared" si="29"/>
        <v>12495.5</v>
      </c>
      <c r="G215" s="2">
        <f t="shared" si="25"/>
        <v>4.5772500016028062E-3</v>
      </c>
      <c r="K215" s="1">
        <f t="shared" si="27"/>
        <v>4.5772500016028062E-3</v>
      </c>
      <c r="O215" s="1">
        <f t="shared" ca="1" si="30"/>
        <v>-3.4484119984527425E-4</v>
      </c>
      <c r="Q215" s="82">
        <f t="shared" si="31"/>
        <v>38444.158499999998</v>
      </c>
      <c r="S215" s="3">
        <v>1</v>
      </c>
      <c r="U215" s="20"/>
    </row>
    <row r="216" spans="1:21" x14ac:dyDescent="0.2">
      <c r="A216" s="44" t="s">
        <v>92</v>
      </c>
      <c r="B216" s="38" t="s">
        <v>52</v>
      </c>
      <c r="C216" s="29">
        <v>53463.618399999999</v>
      </c>
      <c r="D216" s="29">
        <v>1E-3</v>
      </c>
      <c r="E216" s="1">
        <f t="shared" si="28"/>
        <v>12497.000780361959</v>
      </c>
      <c r="F216" s="1">
        <f t="shared" si="29"/>
        <v>12497</v>
      </c>
      <c r="G216" s="2">
        <f t="shared" si="25"/>
        <v>5.0149999879067764E-4</v>
      </c>
      <c r="K216" s="1">
        <f t="shared" si="27"/>
        <v>5.0149999879067764E-4</v>
      </c>
      <c r="O216" s="1">
        <f t="shared" ca="1" si="30"/>
        <v>-3.4580868121242454E-4</v>
      </c>
      <c r="Q216" s="82">
        <f t="shared" si="31"/>
        <v>38445.118399999999</v>
      </c>
      <c r="S216" s="3">
        <v>1</v>
      </c>
      <c r="U216" s="20"/>
    </row>
    <row r="217" spans="1:21" x14ac:dyDescent="0.2">
      <c r="A217" s="32" t="s">
        <v>78</v>
      </c>
      <c r="B217" s="38" t="s">
        <v>52</v>
      </c>
      <c r="C217" s="29">
        <v>53463.63</v>
      </c>
      <c r="D217" s="29" t="s">
        <v>36</v>
      </c>
      <c r="E217" s="1">
        <f t="shared" si="28"/>
        <v>12497.018830608551</v>
      </c>
      <c r="F217" s="1">
        <f t="shared" si="29"/>
        <v>12497</v>
      </c>
      <c r="G217" s="2">
        <f t="shared" si="25"/>
        <v>1.2101499996788334E-2</v>
      </c>
      <c r="I217" s="1">
        <f>+G217</f>
        <v>1.2101499996788334E-2</v>
      </c>
      <c r="O217" s="1">
        <f t="shared" ca="1" si="30"/>
        <v>-3.4580868121242454E-4</v>
      </c>
      <c r="Q217" s="82">
        <f t="shared" si="31"/>
        <v>38445.129999999997</v>
      </c>
      <c r="S217" s="3">
        <v>0.1</v>
      </c>
    </row>
    <row r="218" spans="1:21" x14ac:dyDescent="0.2">
      <c r="A218" s="32" t="s">
        <v>78</v>
      </c>
      <c r="B218" s="38" t="s">
        <v>52</v>
      </c>
      <c r="C218" s="29">
        <v>53479.684999999998</v>
      </c>
      <c r="D218" s="29" t="s">
        <v>36</v>
      </c>
      <c r="E218" s="1">
        <f t="shared" si="28"/>
        <v>12522.001305530768</v>
      </c>
      <c r="F218" s="1">
        <f t="shared" si="29"/>
        <v>12522</v>
      </c>
      <c r="G218" s="2">
        <f t="shared" si="25"/>
        <v>8.3900000026915222E-4</v>
      </c>
      <c r="I218" s="1">
        <f>+G218</f>
        <v>8.3900000026915222E-4</v>
      </c>
      <c r="O218" s="1">
        <f t="shared" ca="1" si="30"/>
        <v>-3.6193337066493629E-4</v>
      </c>
      <c r="Q218" s="82">
        <f t="shared" si="31"/>
        <v>38461.184999999998</v>
      </c>
      <c r="S218" s="3">
        <v>0.1</v>
      </c>
    </row>
    <row r="219" spans="1:21" x14ac:dyDescent="0.2">
      <c r="A219" s="44" t="s">
        <v>78</v>
      </c>
      <c r="B219" s="38" t="s">
        <v>52</v>
      </c>
      <c r="C219" s="29">
        <v>53488.686000000002</v>
      </c>
      <c r="D219" s="29" t="s">
        <v>38</v>
      </c>
      <c r="E219" s="1">
        <f t="shared" si="28"/>
        <v>12536.007363255774</v>
      </c>
      <c r="F219" s="1">
        <f t="shared" si="29"/>
        <v>12536</v>
      </c>
      <c r="G219" s="2">
        <f t="shared" si="25"/>
        <v>4.7320000012405217E-3</v>
      </c>
      <c r="K219" s="1">
        <f>+G219</f>
        <v>4.7320000012405217E-3</v>
      </c>
      <c r="O219" s="1">
        <f t="shared" ca="1" si="30"/>
        <v>-3.7096319675834245E-4</v>
      </c>
      <c r="Q219" s="82">
        <f t="shared" si="31"/>
        <v>38470.186000000002</v>
      </c>
      <c r="S219" s="3">
        <v>1</v>
      </c>
      <c r="U219" s="20"/>
    </row>
    <row r="220" spans="1:21" x14ac:dyDescent="0.2">
      <c r="A220" s="32" t="s">
        <v>78</v>
      </c>
      <c r="B220" s="38" t="s">
        <v>52</v>
      </c>
      <c r="C220" s="29">
        <v>53497.68</v>
      </c>
      <c r="D220" s="29" t="s">
        <v>36</v>
      </c>
      <c r="E220" s="1">
        <f t="shared" si="28"/>
        <v>12550.002528590585</v>
      </c>
      <c r="F220" s="1">
        <f t="shared" si="29"/>
        <v>12550</v>
      </c>
      <c r="G220" s="2">
        <f t="shared" si="25"/>
        <v>1.6250000044237822E-3</v>
      </c>
      <c r="I220" s="1">
        <f>+G220</f>
        <v>1.6250000044237822E-3</v>
      </c>
      <c r="O220" s="1">
        <f t="shared" ca="1" si="30"/>
        <v>-3.7999302285174862E-4</v>
      </c>
      <c r="Q220" s="82">
        <f t="shared" si="31"/>
        <v>38479.18</v>
      </c>
      <c r="S220" s="3">
        <v>0.1</v>
      </c>
    </row>
    <row r="221" spans="1:21" x14ac:dyDescent="0.2">
      <c r="A221" s="44" t="s">
        <v>92</v>
      </c>
      <c r="B221" s="38" t="s">
        <v>52</v>
      </c>
      <c r="C221" s="29">
        <v>53501.5363</v>
      </c>
      <c r="D221" s="29">
        <v>1.1999999999999999E-3</v>
      </c>
      <c r="E221" s="1">
        <f t="shared" si="28"/>
        <v>12556.003146344714</v>
      </c>
      <c r="F221" s="1">
        <f t="shared" si="29"/>
        <v>12556</v>
      </c>
      <c r="G221" s="2">
        <f t="shared" si="25"/>
        <v>2.0220000005792826E-3</v>
      </c>
      <c r="K221" s="1">
        <f>+G221</f>
        <v>2.0220000005792826E-3</v>
      </c>
      <c r="O221" s="1">
        <f t="shared" ca="1" si="30"/>
        <v>-3.838629483203515E-4</v>
      </c>
      <c r="Q221" s="82">
        <f t="shared" si="31"/>
        <v>38483.0363</v>
      </c>
      <c r="S221" s="3">
        <v>1</v>
      </c>
      <c r="U221" s="20"/>
    </row>
    <row r="222" spans="1:21" x14ac:dyDescent="0.2">
      <c r="A222" s="33" t="s">
        <v>93</v>
      </c>
      <c r="B222" s="34" t="s">
        <v>52</v>
      </c>
      <c r="C222" s="33">
        <v>53506.678</v>
      </c>
      <c r="D222" s="33">
        <v>2.9999999999999997E-4</v>
      </c>
      <c r="E222" s="1">
        <f t="shared" si="28"/>
        <v>12564.003918148361</v>
      </c>
      <c r="F222" s="1">
        <f t="shared" si="29"/>
        <v>12564</v>
      </c>
      <c r="G222" s="2">
        <f t="shared" si="25"/>
        <v>2.5180000011459924E-3</v>
      </c>
      <c r="K222" s="1">
        <f>+G222</f>
        <v>2.5180000011459924E-3</v>
      </c>
      <c r="O222" s="1">
        <f t="shared" ca="1" si="30"/>
        <v>-3.8902284894515478E-4</v>
      </c>
      <c r="Q222" s="82">
        <f t="shared" si="31"/>
        <v>38488.178</v>
      </c>
      <c r="S222" s="3">
        <v>1</v>
      </c>
      <c r="U222" s="20"/>
    </row>
    <row r="223" spans="1:21" x14ac:dyDescent="0.2">
      <c r="A223" s="32" t="s">
        <v>94</v>
      </c>
      <c r="B223" s="38" t="s">
        <v>52</v>
      </c>
      <c r="C223" s="29">
        <v>53815.148999999998</v>
      </c>
      <c r="D223" s="29" t="s">
        <v>37</v>
      </c>
      <c r="E223" s="1">
        <f t="shared" si="28"/>
        <v>13044.001988639238</v>
      </c>
      <c r="F223" s="1">
        <f t="shared" si="29"/>
        <v>13044</v>
      </c>
      <c r="G223" s="2">
        <f t="shared" si="25"/>
        <v>1.2780000033671968E-3</v>
      </c>
      <c r="J223" s="1">
        <f>+G223</f>
        <v>1.2780000033671968E-3</v>
      </c>
      <c r="O223" s="1">
        <f t="shared" ca="1" si="30"/>
        <v>-6.9861688643336334E-4</v>
      </c>
      <c r="Q223" s="82">
        <f t="shared" si="31"/>
        <v>38796.648999999998</v>
      </c>
      <c r="S223" s="3">
        <v>1</v>
      </c>
      <c r="U223" s="20"/>
    </row>
    <row r="224" spans="1:21" x14ac:dyDescent="0.2">
      <c r="A224" s="32" t="s">
        <v>78</v>
      </c>
      <c r="B224" s="38" t="s">
        <v>52</v>
      </c>
      <c r="C224" s="29">
        <v>53826.706899999997</v>
      </c>
      <c r="D224" s="29" t="s">
        <v>38</v>
      </c>
      <c r="E224" s="1">
        <f t="shared" si="28"/>
        <v>13061.986725288474</v>
      </c>
      <c r="F224" s="1">
        <f t="shared" si="29"/>
        <v>13062</v>
      </c>
      <c r="G224" s="2">
        <f t="shared" si="25"/>
        <v>-8.5309999994933605E-3</v>
      </c>
      <c r="K224" s="1">
        <f t="shared" ref="K224:K232" si="32">+G224</f>
        <v>-8.5309999994933605E-3</v>
      </c>
      <c r="O224" s="1">
        <f t="shared" ca="1" si="30"/>
        <v>-7.1022666283917027E-4</v>
      </c>
      <c r="Q224" s="82">
        <f t="shared" si="31"/>
        <v>38808.206899999997</v>
      </c>
      <c r="S224" s="3">
        <v>1</v>
      </c>
      <c r="U224" s="20"/>
    </row>
    <row r="225" spans="1:21" x14ac:dyDescent="0.2">
      <c r="A225" s="32" t="s">
        <v>95</v>
      </c>
      <c r="B225" s="38" t="s">
        <v>49</v>
      </c>
      <c r="C225" s="29">
        <v>54141.297200000001</v>
      </c>
      <c r="D225" s="29" t="s">
        <v>38</v>
      </c>
      <c r="E225" s="1">
        <f t="shared" si="28"/>
        <v>13551.506767675439</v>
      </c>
      <c r="F225" s="1">
        <f t="shared" si="29"/>
        <v>13551.5</v>
      </c>
      <c r="G225" s="2">
        <f t="shared" si="25"/>
        <v>4.3492500044521876E-3</v>
      </c>
      <c r="K225" s="1">
        <f t="shared" si="32"/>
        <v>4.3492500044521876E-3</v>
      </c>
      <c r="O225" s="1">
        <f t="shared" ca="1" si="30"/>
        <v>-1.0259480823193341E-3</v>
      </c>
      <c r="Q225" s="82">
        <f t="shared" si="31"/>
        <v>39122.797200000001</v>
      </c>
      <c r="S225" s="3">
        <v>1</v>
      </c>
      <c r="U225" s="20"/>
    </row>
    <row r="226" spans="1:21" x14ac:dyDescent="0.2">
      <c r="A226" s="32" t="s">
        <v>78</v>
      </c>
      <c r="B226" s="38" t="s">
        <v>52</v>
      </c>
      <c r="C226" s="29">
        <v>54189.804300000003</v>
      </c>
      <c r="D226" s="29" t="s">
        <v>38</v>
      </c>
      <c r="E226" s="1">
        <f t="shared" si="28"/>
        <v>13626.986519111098</v>
      </c>
      <c r="F226" s="1">
        <f t="shared" si="29"/>
        <v>13627</v>
      </c>
      <c r="G226" s="2">
        <f t="shared" si="25"/>
        <v>-8.6634999897796661E-3</v>
      </c>
      <c r="K226" s="1">
        <f t="shared" si="32"/>
        <v>-8.6634999897796661E-3</v>
      </c>
      <c r="O226" s="1">
        <f t="shared" ca="1" si="30"/>
        <v>-1.074644644465916E-3</v>
      </c>
      <c r="Q226" s="82">
        <f t="shared" si="31"/>
        <v>39171.304300000003</v>
      </c>
      <c r="S226" s="3">
        <v>1</v>
      </c>
      <c r="U226" s="20"/>
    </row>
    <row r="227" spans="1:21" x14ac:dyDescent="0.2">
      <c r="A227" s="43" t="s">
        <v>96</v>
      </c>
      <c r="B227" s="42" t="s">
        <v>52</v>
      </c>
      <c r="C227" s="43">
        <v>54479.643900000003</v>
      </c>
      <c r="D227" s="43">
        <v>2.9999999999999997E-4</v>
      </c>
      <c r="E227" s="1">
        <f t="shared" si="28"/>
        <v>14077.993092668576</v>
      </c>
      <c r="F227" s="1">
        <f t="shared" si="29"/>
        <v>14078</v>
      </c>
      <c r="G227" s="2">
        <f t="shared" si="25"/>
        <v>-4.4389999893610366E-3</v>
      </c>
      <c r="K227" s="1">
        <f t="shared" si="32"/>
        <v>-4.4389999893610366E-3</v>
      </c>
      <c r="O227" s="1">
        <f t="shared" ca="1" si="30"/>
        <v>-1.3655340421892138E-3</v>
      </c>
      <c r="Q227" s="82">
        <f t="shared" si="31"/>
        <v>39461.143900000003</v>
      </c>
      <c r="S227" s="3">
        <v>1</v>
      </c>
      <c r="U227" s="20"/>
    </row>
    <row r="228" spans="1:21" x14ac:dyDescent="0.2">
      <c r="A228" s="29" t="s">
        <v>97</v>
      </c>
      <c r="B228" s="38" t="s">
        <v>52</v>
      </c>
      <c r="C228" s="29">
        <v>54555.4764</v>
      </c>
      <c r="D228" s="29">
        <v>8.0000000000000004E-4</v>
      </c>
      <c r="E228" s="1">
        <f t="shared" si="28"/>
        <v>14195.992689650133</v>
      </c>
      <c r="F228" s="1">
        <f t="shared" si="29"/>
        <v>14196</v>
      </c>
      <c r="G228" s="2">
        <f t="shared" si="25"/>
        <v>-4.6979999970062636E-3</v>
      </c>
      <c r="K228" s="1">
        <f t="shared" si="32"/>
        <v>-4.6979999970062636E-3</v>
      </c>
      <c r="O228" s="1">
        <f t="shared" ca="1" si="30"/>
        <v>-1.4416425764050642E-3</v>
      </c>
      <c r="Q228" s="82">
        <f t="shared" si="31"/>
        <v>39536.9764</v>
      </c>
      <c r="S228" s="3">
        <v>1</v>
      </c>
      <c r="U228" s="20"/>
    </row>
    <row r="229" spans="1:21" x14ac:dyDescent="0.2">
      <c r="A229" s="44" t="s">
        <v>98</v>
      </c>
      <c r="B229" s="38" t="s">
        <v>52</v>
      </c>
      <c r="C229" s="29">
        <v>54592.749900000003</v>
      </c>
      <c r="D229" s="29">
        <v>8.9999999999999998E-4</v>
      </c>
      <c r="E229" s="1">
        <f t="shared" si="28"/>
        <v>14253.992333313374</v>
      </c>
      <c r="F229" s="1">
        <f t="shared" si="29"/>
        <v>14254</v>
      </c>
      <c r="G229" s="2">
        <f t="shared" si="25"/>
        <v>-4.9269999944954179E-3</v>
      </c>
      <c r="K229" s="1">
        <f t="shared" si="32"/>
        <v>-4.9269999944954179E-3</v>
      </c>
      <c r="O229" s="1">
        <f t="shared" ca="1" si="30"/>
        <v>-1.4790518559348893E-3</v>
      </c>
      <c r="Q229" s="82">
        <f t="shared" si="31"/>
        <v>39574.249900000003</v>
      </c>
      <c r="S229" s="3">
        <v>1</v>
      </c>
      <c r="U229" s="20"/>
    </row>
    <row r="230" spans="1:21" x14ac:dyDescent="0.2">
      <c r="A230" s="29" t="s">
        <v>97</v>
      </c>
      <c r="B230" s="38" t="s">
        <v>52</v>
      </c>
      <c r="C230" s="29">
        <v>54593.3845</v>
      </c>
      <c r="D230" s="29">
        <v>1.9E-3</v>
      </c>
      <c r="E230" s="1">
        <f t="shared" si="28"/>
        <v>14254.979806286627</v>
      </c>
      <c r="F230" s="1">
        <f t="shared" si="29"/>
        <v>14255</v>
      </c>
      <c r="G230" s="2">
        <f t="shared" si="25"/>
        <v>-1.2977499995031394E-2</v>
      </c>
      <c r="K230" s="1">
        <f t="shared" si="32"/>
        <v>-1.2977499995031394E-2</v>
      </c>
      <c r="O230" s="1">
        <f t="shared" ca="1" si="30"/>
        <v>-1.4796968435129895E-3</v>
      </c>
      <c r="Q230" s="82">
        <f t="shared" si="31"/>
        <v>39574.8845</v>
      </c>
      <c r="S230" s="3">
        <v>1</v>
      </c>
      <c r="U230" s="20"/>
    </row>
    <row r="231" spans="1:21" x14ac:dyDescent="0.2">
      <c r="A231" s="44" t="s">
        <v>99</v>
      </c>
      <c r="B231" s="38" t="s">
        <v>52</v>
      </c>
      <c r="C231" s="29">
        <v>54620.385499999997</v>
      </c>
      <c r="D231" s="29">
        <v>4.0000000000000002E-4</v>
      </c>
      <c r="E231" s="1">
        <f t="shared" si="28"/>
        <v>14296.994867350139</v>
      </c>
      <c r="F231" s="1">
        <f t="shared" si="29"/>
        <v>14297</v>
      </c>
      <c r="G231" s="2">
        <f t="shared" si="25"/>
        <v>-3.298499999800697E-3</v>
      </c>
      <c r="K231" s="1">
        <f t="shared" si="32"/>
        <v>-3.298499999800697E-3</v>
      </c>
      <c r="O231" s="1">
        <f t="shared" ca="1" si="30"/>
        <v>-1.5067863217932079E-3</v>
      </c>
      <c r="Q231" s="82">
        <f t="shared" si="31"/>
        <v>39601.885499999997</v>
      </c>
      <c r="S231" s="3">
        <v>1</v>
      </c>
      <c r="U231" s="20"/>
    </row>
    <row r="232" spans="1:21" x14ac:dyDescent="0.2">
      <c r="A232" s="33" t="s">
        <v>100</v>
      </c>
      <c r="B232" s="34" t="s">
        <v>52</v>
      </c>
      <c r="C232" s="33">
        <v>54620.385999999999</v>
      </c>
      <c r="D232" s="33">
        <v>4.0000000000000001E-3</v>
      </c>
      <c r="E232" s="1">
        <f t="shared" si="28"/>
        <v>14296.995645378012</v>
      </c>
      <c r="F232" s="1">
        <f t="shared" si="29"/>
        <v>14297</v>
      </c>
      <c r="G232" s="2">
        <f t="shared" si="25"/>
        <v>-2.7984999978798442E-3</v>
      </c>
      <c r="K232" s="1">
        <f t="shared" si="32"/>
        <v>-2.7984999978798442E-3</v>
      </c>
      <c r="O232" s="1">
        <f t="shared" ca="1" si="30"/>
        <v>-1.5067863217932079E-3</v>
      </c>
      <c r="Q232" s="82">
        <f t="shared" si="31"/>
        <v>39601.885999999999</v>
      </c>
      <c r="S232" s="3">
        <v>1</v>
      </c>
      <c r="U232" s="20"/>
    </row>
    <row r="233" spans="1:21" x14ac:dyDescent="0.2">
      <c r="A233" s="91" t="s">
        <v>890</v>
      </c>
      <c r="B233" s="92" t="s">
        <v>49</v>
      </c>
      <c r="C233" s="93">
        <v>54850.795100000221</v>
      </c>
      <c r="D233" s="93">
        <v>2.2000000000000001E-3</v>
      </c>
      <c r="E233" s="1">
        <f t="shared" si="28"/>
        <v>14655.525048218627</v>
      </c>
      <c r="F233" s="1">
        <f t="shared" si="29"/>
        <v>14655.5</v>
      </c>
      <c r="G233" s="2">
        <f t="shared" si="25"/>
        <v>1.6097250227176119E-2</v>
      </c>
      <c r="L233" s="1">
        <f>+G233</f>
        <v>1.6097250227176119E-2</v>
      </c>
      <c r="O233" s="1">
        <f t="shared" ca="1" si="30"/>
        <v>-1.7380143685422136E-3</v>
      </c>
      <c r="Q233" s="82">
        <f t="shared" si="31"/>
        <v>39832.295100000221</v>
      </c>
    </row>
    <row r="234" spans="1:21" x14ac:dyDescent="0.2">
      <c r="A234" s="91" t="s">
        <v>890</v>
      </c>
      <c r="B234" s="92" t="s">
        <v>49</v>
      </c>
      <c r="C234" s="93">
        <v>54852.718499999959</v>
      </c>
      <c r="D234" s="93">
        <v>2.8E-3</v>
      </c>
      <c r="E234" s="1">
        <f t="shared" si="28"/>
        <v>14658.517965830513</v>
      </c>
      <c r="F234" s="1">
        <f t="shared" si="29"/>
        <v>14658.5</v>
      </c>
      <c r="G234" s="2">
        <f t="shared" si="25"/>
        <v>1.1545749963261187E-2</v>
      </c>
      <c r="L234" s="1">
        <f>+G234</f>
        <v>1.1545749963261187E-2</v>
      </c>
      <c r="O234" s="1">
        <f t="shared" ca="1" si="30"/>
        <v>-1.739949331276516E-3</v>
      </c>
      <c r="Q234" s="82">
        <f t="shared" si="31"/>
        <v>39834.218499999959</v>
      </c>
    </row>
    <row r="235" spans="1:21" x14ac:dyDescent="0.2">
      <c r="A235" s="91" t="s">
        <v>890</v>
      </c>
      <c r="B235" s="92" t="s">
        <v>52</v>
      </c>
      <c r="C235" s="93">
        <v>54860.742899999954</v>
      </c>
      <c r="D235" s="93">
        <v>6.9999999999999999E-4</v>
      </c>
      <c r="E235" s="1">
        <f t="shared" si="28"/>
        <v>14671.004379518816</v>
      </c>
      <c r="F235" s="1">
        <f t="shared" si="29"/>
        <v>14671</v>
      </c>
      <c r="G235" s="2">
        <f t="shared" ref="G235:G266" si="33">+C235-(C$7+F235*C$8)</f>
        <v>2.8144999596406706E-3</v>
      </c>
      <c r="L235" s="1">
        <f>+G235</f>
        <v>2.8144999596406706E-3</v>
      </c>
      <c r="O235" s="1">
        <f t="shared" ca="1" si="30"/>
        <v>-1.7480116760027701E-3</v>
      </c>
      <c r="Q235" s="82">
        <f t="shared" si="31"/>
        <v>39842.242899999954</v>
      </c>
    </row>
    <row r="236" spans="1:21" x14ac:dyDescent="0.2">
      <c r="A236" s="91" t="s">
        <v>890</v>
      </c>
      <c r="B236" s="92" t="s">
        <v>52</v>
      </c>
      <c r="C236" s="93">
        <v>54862.671500000171</v>
      </c>
      <c r="D236" s="93">
        <v>5.0000000000000001E-4</v>
      </c>
      <c r="E236" s="1">
        <f t="shared" si="28"/>
        <v>14674.005388621303</v>
      </c>
      <c r="F236" s="1">
        <f t="shared" si="29"/>
        <v>14674</v>
      </c>
      <c r="G236" s="2">
        <f t="shared" si="33"/>
        <v>3.4630001755431294E-3</v>
      </c>
      <c r="L236" s="1">
        <f>+G236</f>
        <v>3.4630001755431294E-3</v>
      </c>
      <c r="O236" s="1">
        <f t="shared" ca="1" si="30"/>
        <v>-1.7499466387370724E-3</v>
      </c>
      <c r="Q236" s="82">
        <f t="shared" si="31"/>
        <v>39844.171500000171</v>
      </c>
    </row>
    <row r="237" spans="1:21" x14ac:dyDescent="0.2">
      <c r="A237" s="29" t="s">
        <v>101</v>
      </c>
      <c r="B237" s="38" t="s">
        <v>52</v>
      </c>
      <c r="C237" s="29">
        <v>54874.868799999997</v>
      </c>
      <c r="D237" s="29">
        <v>1.1999999999999999E-3</v>
      </c>
      <c r="E237" s="1">
        <f t="shared" si="28"/>
        <v>14692.985067311081</v>
      </c>
      <c r="F237" s="1">
        <f t="shared" si="29"/>
        <v>14693</v>
      </c>
      <c r="G237" s="2">
        <f t="shared" si="33"/>
        <v>-9.5965000000433065E-3</v>
      </c>
      <c r="K237" s="1">
        <f>+G237</f>
        <v>-9.5965000000433065E-3</v>
      </c>
      <c r="O237" s="1">
        <f t="shared" ca="1" si="30"/>
        <v>-1.7622014027209813E-3</v>
      </c>
      <c r="Q237" s="82">
        <f t="shared" si="31"/>
        <v>39856.368799999997</v>
      </c>
      <c r="S237" s="3">
        <v>1</v>
      </c>
      <c r="U237" s="20"/>
    </row>
    <row r="238" spans="1:21" x14ac:dyDescent="0.2">
      <c r="A238" s="91" t="s">
        <v>890</v>
      </c>
      <c r="B238" s="92" t="s">
        <v>49</v>
      </c>
      <c r="C238" s="93">
        <v>54910.555300000124</v>
      </c>
      <c r="D238" s="93">
        <v>1.5E-3</v>
      </c>
      <c r="E238" s="1">
        <f t="shared" si="28"/>
        <v>14748.515250513501</v>
      </c>
      <c r="F238" s="1">
        <f t="shared" si="29"/>
        <v>14748.5</v>
      </c>
      <c r="G238" s="2">
        <f t="shared" si="33"/>
        <v>9.800750129215885E-3</v>
      </c>
      <c r="L238" s="1">
        <f>+G238</f>
        <v>9.800750129215885E-3</v>
      </c>
      <c r="O238" s="1">
        <f t="shared" ca="1" si="30"/>
        <v>-1.7979982133055541E-3</v>
      </c>
      <c r="Q238" s="82">
        <f t="shared" si="31"/>
        <v>39892.055300000124</v>
      </c>
    </row>
    <row r="239" spans="1:21" x14ac:dyDescent="0.2">
      <c r="A239" s="91" t="s">
        <v>890</v>
      </c>
      <c r="B239" s="92" t="s">
        <v>52</v>
      </c>
      <c r="C239" s="93">
        <v>54911.511700000148</v>
      </c>
      <c r="D239" s="93">
        <v>5.0000000000000001E-4</v>
      </c>
      <c r="E239" s="1">
        <f t="shared" si="28"/>
        <v>14750.00346222426</v>
      </c>
      <c r="F239" s="1">
        <f t="shared" si="29"/>
        <v>14750</v>
      </c>
      <c r="G239" s="2">
        <f t="shared" si="33"/>
        <v>2.2250001493375748E-3</v>
      </c>
      <c r="L239" s="1">
        <f>+G239</f>
        <v>2.2250001493375748E-3</v>
      </c>
      <c r="O239" s="1">
        <f t="shared" ca="1" si="30"/>
        <v>-1.7989656946727061E-3</v>
      </c>
      <c r="Q239" s="82">
        <f t="shared" si="31"/>
        <v>39893.011700000148</v>
      </c>
    </row>
    <row r="240" spans="1:21" x14ac:dyDescent="0.2">
      <c r="A240" s="91" t="s">
        <v>890</v>
      </c>
      <c r="B240" s="92" t="s">
        <v>49</v>
      </c>
      <c r="C240" s="93">
        <v>54912.481199999806</v>
      </c>
      <c r="D240" s="93">
        <v>6.9999999999999999E-4</v>
      </c>
      <c r="E240" s="1">
        <f t="shared" si="28"/>
        <v>14751.512058264654</v>
      </c>
      <c r="F240" s="1">
        <f t="shared" si="29"/>
        <v>14751.5</v>
      </c>
      <c r="G240" s="2">
        <f t="shared" si="33"/>
        <v>7.7492498094215989E-3</v>
      </c>
      <c r="L240" s="1">
        <f>+G240</f>
        <v>7.7492498094215989E-3</v>
      </c>
      <c r="O240" s="1">
        <f t="shared" ca="1" si="30"/>
        <v>-1.7999331760398564E-3</v>
      </c>
      <c r="Q240" s="82">
        <f t="shared" si="31"/>
        <v>39893.981199999806</v>
      </c>
    </row>
    <row r="241" spans="1:21" x14ac:dyDescent="0.2">
      <c r="A241" s="44" t="s">
        <v>102</v>
      </c>
      <c r="B241" s="38" t="s">
        <v>52</v>
      </c>
      <c r="C241" s="29">
        <v>54914.726699999999</v>
      </c>
      <c r="D241" s="29">
        <v>2.0000000000000001E-4</v>
      </c>
      <c r="E241" s="1">
        <f t="shared" si="28"/>
        <v>14755.006181431436</v>
      </c>
      <c r="F241" s="1">
        <f t="shared" si="29"/>
        <v>14755</v>
      </c>
      <c r="G241" s="2">
        <f t="shared" si="33"/>
        <v>3.9725000024191104E-3</v>
      </c>
      <c r="K241" s="1">
        <f>+G241</f>
        <v>3.9725000024191104E-3</v>
      </c>
      <c r="O241" s="1">
        <f t="shared" ca="1" si="30"/>
        <v>-1.8021906325632071E-3</v>
      </c>
      <c r="Q241" s="82">
        <f t="shared" si="31"/>
        <v>39896.226699999999</v>
      </c>
      <c r="S241" s="3">
        <v>1</v>
      </c>
      <c r="U241" s="20"/>
    </row>
    <row r="242" spans="1:21" x14ac:dyDescent="0.2">
      <c r="A242" s="91" t="s">
        <v>890</v>
      </c>
      <c r="B242" s="92" t="s">
        <v>49</v>
      </c>
      <c r="C242" s="93">
        <v>54919.549099999946</v>
      </c>
      <c r="D242" s="93">
        <v>1.6000000000000001E-3</v>
      </c>
      <c r="E242" s="1">
        <f t="shared" si="28"/>
        <v>14762.510104636889</v>
      </c>
      <c r="F242" s="1">
        <f t="shared" si="29"/>
        <v>14762.5</v>
      </c>
      <c r="G242" s="2">
        <f t="shared" si="33"/>
        <v>6.4937499482766725E-3</v>
      </c>
      <c r="L242" s="1">
        <f>+G242</f>
        <v>6.4937499482766725E-3</v>
      </c>
      <c r="O242" s="1">
        <f t="shared" ca="1" si="30"/>
        <v>-1.8070280393989602E-3</v>
      </c>
      <c r="Q242" s="82">
        <f t="shared" si="31"/>
        <v>39901.049099999946</v>
      </c>
    </row>
    <row r="243" spans="1:21" x14ac:dyDescent="0.2">
      <c r="A243" s="91" t="s">
        <v>890</v>
      </c>
      <c r="B243" s="92" t="s">
        <v>49</v>
      </c>
      <c r="C243" s="93">
        <v>54921.476900000125</v>
      </c>
      <c r="D243" s="93">
        <v>8.0000000000000004E-4</v>
      </c>
      <c r="E243" s="1">
        <f t="shared" si="28"/>
        <v>14765.509868894724</v>
      </c>
      <c r="F243" s="1">
        <f t="shared" si="29"/>
        <v>14765.5</v>
      </c>
      <c r="G243" s="2">
        <f t="shared" si="33"/>
        <v>6.3422501261811703E-3</v>
      </c>
      <c r="L243" s="1">
        <f>+G243</f>
        <v>6.3422501261811703E-3</v>
      </c>
      <c r="O243" s="1">
        <f t="shared" ca="1" si="30"/>
        <v>-1.8089630021332626E-3</v>
      </c>
      <c r="Q243" s="82">
        <f t="shared" si="31"/>
        <v>39902.976900000125</v>
      </c>
    </row>
    <row r="244" spans="1:21" x14ac:dyDescent="0.2">
      <c r="A244" s="91" t="s">
        <v>890</v>
      </c>
      <c r="B244" s="92" t="s">
        <v>49</v>
      </c>
      <c r="C244" s="93">
        <v>54923.416100000031</v>
      </c>
      <c r="D244" s="93">
        <v>2E-3</v>
      </c>
      <c r="E244" s="1">
        <f t="shared" si="28"/>
        <v>14768.52737218758</v>
      </c>
      <c r="F244" s="1">
        <f t="shared" si="29"/>
        <v>14768.5</v>
      </c>
      <c r="G244" s="2">
        <f t="shared" si="33"/>
        <v>1.7590750037925318E-2</v>
      </c>
      <c r="L244" s="1">
        <f>+G244</f>
        <v>1.7590750037925318E-2</v>
      </c>
      <c r="O244" s="1">
        <f t="shared" ca="1" si="30"/>
        <v>-1.8108979648675631E-3</v>
      </c>
      <c r="Q244" s="82">
        <f t="shared" si="31"/>
        <v>39904.916100000031</v>
      </c>
    </row>
    <row r="245" spans="1:21" x14ac:dyDescent="0.2">
      <c r="A245" s="91" t="s">
        <v>890</v>
      </c>
      <c r="B245" s="92" t="s">
        <v>49</v>
      </c>
      <c r="C245" s="93">
        <v>54932.406200000085</v>
      </c>
      <c r="D245" s="93">
        <v>1.6999999999999999E-3</v>
      </c>
      <c r="E245" s="1">
        <f t="shared" si="28"/>
        <v>14782.516468905087</v>
      </c>
      <c r="F245" s="1">
        <f t="shared" si="29"/>
        <v>14782.5</v>
      </c>
      <c r="G245" s="2">
        <f t="shared" si="33"/>
        <v>1.0583750088699162E-2</v>
      </c>
      <c r="L245" s="1">
        <f>+G245</f>
        <v>1.0583750088699162E-2</v>
      </c>
      <c r="O245" s="1">
        <f t="shared" ca="1" si="30"/>
        <v>-1.8199277909609693E-3</v>
      </c>
      <c r="Q245" s="82">
        <f t="shared" si="31"/>
        <v>39913.906200000085</v>
      </c>
    </row>
    <row r="246" spans="1:21" x14ac:dyDescent="0.2">
      <c r="A246" s="44" t="s">
        <v>102</v>
      </c>
      <c r="B246" s="38" t="s">
        <v>52</v>
      </c>
      <c r="C246" s="29">
        <v>54934.650199999996</v>
      </c>
      <c r="D246" s="29">
        <v>2.9999999999999997E-4</v>
      </c>
      <c r="E246" s="1">
        <f t="shared" si="28"/>
        <v>14786.008257987818</v>
      </c>
      <c r="F246" s="1">
        <f t="shared" si="29"/>
        <v>14786</v>
      </c>
      <c r="G246" s="2">
        <f t="shared" si="33"/>
        <v>5.3069999994477257E-3</v>
      </c>
      <c r="K246" s="1">
        <f>+G246</f>
        <v>5.3069999994477257E-3</v>
      </c>
      <c r="O246" s="1">
        <f t="shared" ca="1" si="30"/>
        <v>-1.8221852474843217E-3</v>
      </c>
      <c r="Q246" s="82">
        <f t="shared" si="31"/>
        <v>39916.150199999996</v>
      </c>
      <c r="S246" s="3">
        <v>1</v>
      </c>
      <c r="U246" s="20"/>
    </row>
    <row r="247" spans="1:21" x14ac:dyDescent="0.2">
      <c r="A247" s="91" t="s">
        <v>890</v>
      </c>
      <c r="B247" s="92" t="s">
        <v>52</v>
      </c>
      <c r="C247" s="93">
        <v>54938.504800000228</v>
      </c>
      <c r="D247" s="93">
        <v>5.0000000000000001E-4</v>
      </c>
      <c r="E247" s="1">
        <f t="shared" si="28"/>
        <v>14792.006230447547</v>
      </c>
      <c r="F247" s="1">
        <f t="shared" si="29"/>
        <v>14792</v>
      </c>
      <c r="G247" s="2">
        <f t="shared" si="33"/>
        <v>4.0040002349996939E-3</v>
      </c>
      <c r="L247" s="1">
        <f t="shared" ref="L247:L273" si="34">+G247</f>
        <v>4.0040002349996939E-3</v>
      </c>
      <c r="O247" s="1">
        <f t="shared" ca="1" si="30"/>
        <v>-1.8260551729529229E-3</v>
      </c>
      <c r="Q247" s="82">
        <f t="shared" si="31"/>
        <v>39920.004800000228</v>
      </c>
    </row>
    <row r="248" spans="1:21" x14ac:dyDescent="0.2">
      <c r="A248" s="91" t="s">
        <v>890</v>
      </c>
      <c r="B248" s="92" t="s">
        <v>49</v>
      </c>
      <c r="C248" s="93">
        <v>54939.472099999897</v>
      </c>
      <c r="D248" s="93">
        <v>2.5000000000000001E-3</v>
      </c>
      <c r="E248" s="1">
        <f t="shared" si="28"/>
        <v>14793.51140316533</v>
      </c>
      <c r="F248" s="1">
        <f t="shared" si="29"/>
        <v>14793.5</v>
      </c>
      <c r="G248" s="2">
        <f t="shared" si="33"/>
        <v>7.3282498997286893E-3</v>
      </c>
      <c r="L248" s="1">
        <f t="shared" si="34"/>
        <v>7.3282498997286893E-3</v>
      </c>
      <c r="O248" s="1">
        <f t="shared" ca="1" si="30"/>
        <v>-1.8270226543200749E-3</v>
      </c>
      <c r="Q248" s="82">
        <f t="shared" si="31"/>
        <v>39920.972099999897</v>
      </c>
    </row>
    <row r="249" spans="1:21" x14ac:dyDescent="0.2">
      <c r="A249" s="91" t="s">
        <v>890</v>
      </c>
      <c r="B249" s="92" t="s">
        <v>52</v>
      </c>
      <c r="C249" s="93">
        <v>54940.432899999898</v>
      </c>
      <c r="D249" s="93">
        <v>2.9999999999999997E-4</v>
      </c>
      <c r="E249" s="1">
        <f t="shared" si="28"/>
        <v>14795.00646152131</v>
      </c>
      <c r="F249" s="1">
        <f t="shared" si="29"/>
        <v>14795</v>
      </c>
      <c r="G249" s="2">
        <f t="shared" si="33"/>
        <v>4.1524999032844789E-3</v>
      </c>
      <c r="L249" s="1">
        <f t="shared" si="34"/>
        <v>4.1524999032844789E-3</v>
      </c>
      <c r="O249" s="1">
        <f t="shared" ca="1" si="30"/>
        <v>-1.8279901356872252E-3</v>
      </c>
      <c r="Q249" s="82">
        <f t="shared" si="31"/>
        <v>39921.932899999898</v>
      </c>
    </row>
    <row r="250" spans="1:21" x14ac:dyDescent="0.2">
      <c r="A250" s="91" t="s">
        <v>890</v>
      </c>
      <c r="B250" s="92" t="s">
        <v>49</v>
      </c>
      <c r="C250" s="93">
        <v>54941.398300000001</v>
      </c>
      <c r="D250" s="93">
        <v>1E-3</v>
      </c>
      <c r="E250" s="1">
        <f t="shared" si="28"/>
        <v>14796.50867773386</v>
      </c>
      <c r="F250" s="1">
        <f t="shared" si="29"/>
        <v>14796.5</v>
      </c>
      <c r="G250" s="2">
        <f t="shared" si="33"/>
        <v>5.5767500016372651E-3</v>
      </c>
      <c r="L250" s="1">
        <f t="shared" si="34"/>
        <v>5.5767500016372651E-3</v>
      </c>
      <c r="O250" s="1">
        <f t="shared" ca="1" si="30"/>
        <v>-1.8289576170543755E-3</v>
      </c>
      <c r="Q250" s="82">
        <f t="shared" si="31"/>
        <v>39922.898300000001</v>
      </c>
    </row>
    <row r="251" spans="1:21" x14ac:dyDescent="0.2">
      <c r="A251" s="91" t="s">
        <v>890</v>
      </c>
      <c r="B251" s="92" t="s">
        <v>52</v>
      </c>
      <c r="C251" s="93">
        <v>54949.427199999802</v>
      </c>
      <c r="D251" s="93">
        <v>6.9999999999999999E-4</v>
      </c>
      <c r="E251" s="1">
        <f t="shared" si="28"/>
        <v>14809.002093672696</v>
      </c>
      <c r="F251" s="1">
        <f t="shared" si="29"/>
        <v>14809</v>
      </c>
      <c r="G251" s="2">
        <f t="shared" si="33"/>
        <v>1.3454998043016531E-3</v>
      </c>
      <c r="L251" s="1">
        <f t="shared" si="34"/>
        <v>1.3454998043016531E-3</v>
      </c>
      <c r="O251" s="1">
        <f t="shared" ca="1" si="30"/>
        <v>-1.8370199617806313E-3</v>
      </c>
      <c r="Q251" s="82">
        <f t="shared" si="31"/>
        <v>39930.927199999802</v>
      </c>
    </row>
    <row r="252" spans="1:21" x14ac:dyDescent="0.2">
      <c r="A252" s="91" t="s">
        <v>890</v>
      </c>
      <c r="B252" s="92" t="s">
        <v>49</v>
      </c>
      <c r="C252" s="93">
        <v>54950.393499999773</v>
      </c>
      <c r="D252" s="93">
        <v>6.9999999999999999E-4</v>
      </c>
      <c r="E252" s="1">
        <f t="shared" si="28"/>
        <v>14810.505710335206</v>
      </c>
      <c r="F252" s="1">
        <f t="shared" si="29"/>
        <v>14810.5</v>
      </c>
      <c r="G252" s="2">
        <f t="shared" si="33"/>
        <v>3.6697497780551203E-3</v>
      </c>
      <c r="L252" s="1">
        <f t="shared" si="34"/>
        <v>3.6697497780551203E-3</v>
      </c>
      <c r="O252" s="1">
        <f t="shared" ca="1" si="30"/>
        <v>-1.8379874431477816E-3</v>
      </c>
      <c r="Q252" s="82">
        <f t="shared" si="31"/>
        <v>39931.893499999773</v>
      </c>
    </row>
    <row r="253" spans="1:21" x14ac:dyDescent="0.2">
      <c r="A253" s="91" t="s">
        <v>890</v>
      </c>
      <c r="B253" s="92" t="s">
        <v>52</v>
      </c>
      <c r="C253" s="93">
        <v>55207.773000000045</v>
      </c>
      <c r="D253" s="93">
        <v>1.1999999999999999E-3</v>
      </c>
      <c r="E253" s="1">
        <f t="shared" si="28"/>
        <v>15211.00255893374</v>
      </c>
      <c r="F253" s="1">
        <f t="shared" si="29"/>
        <v>15211</v>
      </c>
      <c r="G253" s="2">
        <f t="shared" si="33"/>
        <v>1.6445000510429963E-3</v>
      </c>
      <c r="L253" s="1">
        <f t="shared" si="34"/>
        <v>1.6445000510429963E-3</v>
      </c>
      <c r="O253" s="1">
        <f t="shared" ca="1" si="30"/>
        <v>-2.0963049681770058E-3</v>
      </c>
      <c r="Q253" s="82">
        <f t="shared" si="31"/>
        <v>40189.273000000045</v>
      </c>
    </row>
    <row r="254" spans="1:21" x14ac:dyDescent="0.2">
      <c r="A254" s="91" t="s">
        <v>890</v>
      </c>
      <c r="B254" s="92" t="s">
        <v>49</v>
      </c>
      <c r="C254" s="93">
        <v>55208.743799999822</v>
      </c>
      <c r="D254" s="93">
        <v>3.0000000000000001E-3</v>
      </c>
      <c r="E254" s="1">
        <f t="shared" si="28"/>
        <v>15212.513177846786</v>
      </c>
      <c r="F254" s="1">
        <f t="shared" si="29"/>
        <v>15212.5</v>
      </c>
      <c r="G254" s="2">
        <f t="shared" si="33"/>
        <v>8.4687498238054104E-3</v>
      </c>
      <c r="L254" s="1">
        <f t="shared" si="34"/>
        <v>8.4687498238054104E-3</v>
      </c>
      <c r="O254" s="1">
        <f t="shared" ca="1" si="30"/>
        <v>-2.0972724495441561E-3</v>
      </c>
      <c r="Q254" s="82">
        <f t="shared" si="31"/>
        <v>40190.243799999822</v>
      </c>
    </row>
    <row r="255" spans="1:21" x14ac:dyDescent="0.2">
      <c r="A255" s="91" t="s">
        <v>890</v>
      </c>
      <c r="B255" s="92" t="s">
        <v>52</v>
      </c>
      <c r="C255" s="93">
        <v>55209.69849999994</v>
      </c>
      <c r="D255" s="93">
        <v>5.9999999999999995E-4</v>
      </c>
      <c r="E255" s="1">
        <f t="shared" si="28"/>
        <v>15213.99874426293</v>
      </c>
      <c r="F255" s="1">
        <f t="shared" si="29"/>
        <v>15214</v>
      </c>
      <c r="G255" s="2">
        <f t="shared" si="33"/>
        <v>-8.0700005491962656E-4</v>
      </c>
      <c r="L255" s="1">
        <f t="shared" si="34"/>
        <v>-8.0700005491962656E-4</v>
      </c>
      <c r="O255" s="1">
        <f t="shared" ca="1" si="30"/>
        <v>-2.0982399309113064E-3</v>
      </c>
      <c r="Q255" s="82">
        <f t="shared" si="31"/>
        <v>40191.19849999994</v>
      </c>
    </row>
    <row r="256" spans="1:21" x14ac:dyDescent="0.2">
      <c r="A256" s="91" t="s">
        <v>890</v>
      </c>
      <c r="B256" s="92" t="s">
        <v>49</v>
      </c>
      <c r="C256" s="93">
        <v>55210.669199999887</v>
      </c>
      <c r="D256" s="93">
        <v>1.1000000000000001E-3</v>
      </c>
      <c r="E256" s="1">
        <f t="shared" si="28"/>
        <v>15215.509207570663</v>
      </c>
      <c r="F256" s="1">
        <f t="shared" si="29"/>
        <v>15215.5</v>
      </c>
      <c r="G256" s="2">
        <f t="shared" si="33"/>
        <v>5.9172498877160251E-3</v>
      </c>
      <c r="L256" s="1">
        <f t="shared" si="34"/>
        <v>5.9172498877160251E-3</v>
      </c>
      <c r="O256" s="1">
        <f t="shared" ca="1" si="30"/>
        <v>-2.0992074122784584E-3</v>
      </c>
      <c r="Q256" s="82">
        <f t="shared" si="31"/>
        <v>40192.169199999887</v>
      </c>
    </row>
    <row r="257" spans="1:17" x14ac:dyDescent="0.2">
      <c r="A257" s="91" t="s">
        <v>890</v>
      </c>
      <c r="B257" s="92" t="s">
        <v>52</v>
      </c>
      <c r="C257" s="93">
        <v>55216.769499999937</v>
      </c>
      <c r="D257" s="93">
        <v>1E-3</v>
      </c>
      <c r="E257" s="1">
        <f t="shared" si="28"/>
        <v>15225.001614407738</v>
      </c>
      <c r="F257" s="1">
        <f t="shared" si="29"/>
        <v>15225</v>
      </c>
      <c r="G257" s="2">
        <f t="shared" si="33"/>
        <v>1.0374999401392415E-3</v>
      </c>
      <c r="L257" s="1">
        <f t="shared" si="34"/>
        <v>1.0374999401392415E-3</v>
      </c>
      <c r="O257" s="1">
        <f t="shared" ca="1" si="30"/>
        <v>-2.105334794270412E-3</v>
      </c>
      <c r="Q257" s="82">
        <f t="shared" si="31"/>
        <v>40198.269499999937</v>
      </c>
    </row>
    <row r="258" spans="1:17" x14ac:dyDescent="0.2">
      <c r="A258" s="91" t="s">
        <v>890</v>
      </c>
      <c r="B258" s="92" t="s">
        <v>52</v>
      </c>
      <c r="C258" s="93">
        <v>55220.623399999924</v>
      </c>
      <c r="D258" s="93">
        <v>1.9E-3</v>
      </c>
      <c r="E258" s="1">
        <f t="shared" si="28"/>
        <v>15230.998497628068</v>
      </c>
      <c r="F258" s="1">
        <f t="shared" si="29"/>
        <v>15231</v>
      </c>
      <c r="G258" s="2">
        <f t="shared" si="33"/>
        <v>-9.6550007583573461E-4</v>
      </c>
      <c r="L258" s="1">
        <f t="shared" si="34"/>
        <v>-9.6550007583573461E-4</v>
      </c>
      <c r="O258" s="1">
        <f t="shared" ca="1" si="30"/>
        <v>-2.1092047197390149E-3</v>
      </c>
      <c r="Q258" s="82">
        <f t="shared" si="31"/>
        <v>40202.123399999924</v>
      </c>
    </row>
    <row r="259" spans="1:17" x14ac:dyDescent="0.2">
      <c r="A259" s="91" t="s">
        <v>890</v>
      </c>
      <c r="B259" s="92" t="s">
        <v>49</v>
      </c>
      <c r="C259" s="93">
        <v>55221.604799999855</v>
      </c>
      <c r="D259" s="93">
        <v>1.2999999999999999E-3</v>
      </c>
      <c r="E259" s="1">
        <f t="shared" si="28"/>
        <v>15232.525610732207</v>
      </c>
      <c r="F259" s="1">
        <f t="shared" si="29"/>
        <v>15232.5</v>
      </c>
      <c r="G259" s="2">
        <f t="shared" si="33"/>
        <v>1.6458749858429655E-2</v>
      </c>
      <c r="L259" s="1">
        <f t="shared" si="34"/>
        <v>1.6458749858429655E-2</v>
      </c>
      <c r="O259" s="1">
        <f t="shared" ca="1" si="30"/>
        <v>-2.1101722011061651E-3</v>
      </c>
      <c r="Q259" s="82">
        <f t="shared" si="31"/>
        <v>40203.104799999855</v>
      </c>
    </row>
    <row r="260" spans="1:17" x14ac:dyDescent="0.2">
      <c r="A260" s="91" t="s">
        <v>890</v>
      </c>
      <c r="B260" s="92" t="s">
        <v>52</v>
      </c>
      <c r="C260" s="93">
        <v>55236.68889999995</v>
      </c>
      <c r="D260" s="93">
        <v>3.7000000000000002E-3</v>
      </c>
      <c r="E260" s="1">
        <f t="shared" si="28"/>
        <v>15255.997311135607</v>
      </c>
      <c r="F260" s="1">
        <f t="shared" si="29"/>
        <v>15256</v>
      </c>
      <c r="G260" s="2">
        <f t="shared" si="33"/>
        <v>-1.7280000465689227E-3</v>
      </c>
      <c r="L260" s="1">
        <f t="shared" si="34"/>
        <v>-1.7280000465689227E-3</v>
      </c>
      <c r="O260" s="1">
        <f t="shared" ca="1" si="30"/>
        <v>-2.1253294091915249E-3</v>
      </c>
      <c r="Q260" s="82">
        <f t="shared" si="31"/>
        <v>40218.18889999995</v>
      </c>
    </row>
    <row r="261" spans="1:17" x14ac:dyDescent="0.2">
      <c r="A261" s="91" t="s">
        <v>890</v>
      </c>
      <c r="B261" s="92" t="s">
        <v>49</v>
      </c>
      <c r="C261" s="93">
        <v>55237.657800000161</v>
      </c>
      <c r="D261" s="93">
        <v>1.5E-3</v>
      </c>
      <c r="E261" s="1">
        <f t="shared" si="28"/>
        <v>15257.504973543419</v>
      </c>
      <c r="F261" s="1">
        <f t="shared" si="29"/>
        <v>15257.5</v>
      </c>
      <c r="G261" s="2">
        <f t="shared" si="33"/>
        <v>3.1962501670932397E-3</v>
      </c>
      <c r="L261" s="1">
        <f t="shared" si="34"/>
        <v>3.1962501670932397E-3</v>
      </c>
      <c r="O261" s="1">
        <f t="shared" ca="1" si="30"/>
        <v>-2.1262968905586752E-3</v>
      </c>
      <c r="Q261" s="82">
        <f t="shared" si="31"/>
        <v>40219.157800000161</v>
      </c>
    </row>
    <row r="262" spans="1:17" x14ac:dyDescent="0.2">
      <c r="A262" s="91" t="s">
        <v>890</v>
      </c>
      <c r="B262" s="92" t="s">
        <v>52</v>
      </c>
      <c r="C262" s="93">
        <v>55267.538199999835</v>
      </c>
      <c r="D262" s="93">
        <v>3.0999999999999999E-3</v>
      </c>
      <c r="E262" s="1">
        <f t="shared" si="28"/>
        <v>15304.000541507146</v>
      </c>
      <c r="F262" s="1">
        <f t="shared" si="29"/>
        <v>15304</v>
      </c>
      <c r="G262" s="2">
        <f t="shared" si="33"/>
        <v>3.479998413240537E-4</v>
      </c>
      <c r="L262" s="1">
        <f t="shared" si="34"/>
        <v>3.479998413240537E-4</v>
      </c>
      <c r="O262" s="1">
        <f t="shared" ca="1" si="30"/>
        <v>-2.1562888129403462E-3</v>
      </c>
      <c r="Q262" s="82">
        <f t="shared" si="31"/>
        <v>40249.038199999835</v>
      </c>
    </row>
    <row r="263" spans="1:17" x14ac:dyDescent="0.2">
      <c r="A263" s="91" t="s">
        <v>890</v>
      </c>
      <c r="B263" s="92" t="s">
        <v>52</v>
      </c>
      <c r="C263" s="93">
        <v>55269.472599999979</v>
      </c>
      <c r="D263" s="93">
        <v>8.0000000000000004E-4</v>
      </c>
      <c r="E263" s="1">
        <f t="shared" si="28"/>
        <v>15307.010575732817</v>
      </c>
      <c r="F263" s="1">
        <f t="shared" si="29"/>
        <v>15307</v>
      </c>
      <c r="G263" s="2">
        <f t="shared" si="33"/>
        <v>6.7964999834657647E-3</v>
      </c>
      <c r="L263" s="1">
        <f t="shared" si="34"/>
        <v>6.7964999834657647E-3</v>
      </c>
      <c r="O263" s="1">
        <f t="shared" ca="1" si="30"/>
        <v>-2.1582237756746468E-3</v>
      </c>
      <c r="Q263" s="82">
        <f t="shared" si="31"/>
        <v>40250.972599999979</v>
      </c>
    </row>
    <row r="264" spans="1:17" x14ac:dyDescent="0.2">
      <c r="A264" s="91" t="s">
        <v>890</v>
      </c>
      <c r="B264" s="92" t="s">
        <v>52</v>
      </c>
      <c r="C264" s="93">
        <v>55276.535600000061</v>
      </c>
      <c r="D264" s="93">
        <v>4.0000000000000002E-4</v>
      </c>
      <c r="E264" s="1">
        <f t="shared" si="28"/>
        <v>15318.000997431831</v>
      </c>
      <c r="F264" s="1">
        <f t="shared" si="29"/>
        <v>15318</v>
      </c>
      <c r="G264" s="2">
        <f t="shared" si="33"/>
        <v>6.4100006420630962E-4</v>
      </c>
      <c r="L264" s="1">
        <f t="shared" si="34"/>
        <v>6.4100006420630962E-4</v>
      </c>
      <c r="O264" s="1">
        <f t="shared" ca="1" si="30"/>
        <v>-2.1653186390337524E-3</v>
      </c>
      <c r="Q264" s="82">
        <f t="shared" si="31"/>
        <v>40258.035600000061</v>
      </c>
    </row>
    <row r="265" spans="1:17" x14ac:dyDescent="0.2">
      <c r="A265" s="91" t="s">
        <v>890</v>
      </c>
      <c r="B265" s="92" t="s">
        <v>52</v>
      </c>
      <c r="C265" s="93">
        <v>55278.460200000089</v>
      </c>
      <c r="D265" s="93">
        <v>6.9999999999999999E-4</v>
      </c>
      <c r="E265" s="1">
        <f t="shared" si="28"/>
        <v>15320.995782311056</v>
      </c>
      <c r="F265" s="1">
        <f t="shared" si="29"/>
        <v>15321</v>
      </c>
      <c r="G265" s="2">
        <f t="shared" si="33"/>
        <v>-2.7104999098810367E-3</v>
      </c>
      <c r="L265" s="1">
        <f t="shared" si="34"/>
        <v>-2.7104999098810367E-3</v>
      </c>
      <c r="O265" s="1">
        <f t="shared" ca="1" si="30"/>
        <v>-2.167253601768053E-3</v>
      </c>
      <c r="Q265" s="82">
        <f t="shared" si="31"/>
        <v>40259.960200000089</v>
      </c>
    </row>
    <row r="266" spans="1:17" x14ac:dyDescent="0.2">
      <c r="A266" s="91" t="s">
        <v>890</v>
      </c>
      <c r="B266" s="92" t="s">
        <v>49</v>
      </c>
      <c r="C266" s="93">
        <v>55279.437100000214</v>
      </c>
      <c r="D266" s="93">
        <v>3.0000000000000001E-3</v>
      </c>
      <c r="E266" s="1">
        <f t="shared" si="28"/>
        <v>15322.515893164664</v>
      </c>
      <c r="F266" s="1">
        <f t="shared" si="29"/>
        <v>15322.5</v>
      </c>
      <c r="G266" s="2">
        <f t="shared" si="33"/>
        <v>1.0213750218099449E-2</v>
      </c>
      <c r="L266" s="1">
        <f t="shared" si="34"/>
        <v>1.0213750218099449E-2</v>
      </c>
      <c r="O266" s="1">
        <f t="shared" ca="1" si="30"/>
        <v>-2.168221083135205E-3</v>
      </c>
      <c r="Q266" s="82">
        <f t="shared" si="31"/>
        <v>40260.937100000214</v>
      </c>
    </row>
    <row r="267" spans="1:17" ht="12" customHeight="1" x14ac:dyDescent="0.2">
      <c r="A267" s="91" t="s">
        <v>890</v>
      </c>
      <c r="B267" s="92" t="s">
        <v>52</v>
      </c>
      <c r="C267" s="93">
        <v>55287.459900000133</v>
      </c>
      <c r="D267" s="93">
        <v>4.0000000000000002E-4</v>
      </c>
      <c r="E267" s="1">
        <f t="shared" si="28"/>
        <v>15334.999817163662</v>
      </c>
      <c r="F267" s="1">
        <f t="shared" si="29"/>
        <v>15335</v>
      </c>
      <c r="G267" s="2">
        <f t="shared" ref="G267:G298" si="35">+C267-(C$7+F267*C$8)</f>
        <v>-1.1749986151698977E-4</v>
      </c>
      <c r="L267" s="1">
        <f t="shared" si="34"/>
        <v>-1.1749986151698977E-4</v>
      </c>
      <c r="O267" s="1">
        <f t="shared" ca="1" si="30"/>
        <v>-2.1762834278614591E-3</v>
      </c>
      <c r="Q267" s="82">
        <f t="shared" si="31"/>
        <v>40268.959900000133</v>
      </c>
    </row>
    <row r="268" spans="1:17" ht="12" customHeight="1" x14ac:dyDescent="0.2">
      <c r="A268" s="91" t="s">
        <v>890</v>
      </c>
      <c r="B268" s="92" t="s">
        <v>49</v>
      </c>
      <c r="C268" s="93">
        <v>55288.431299999822</v>
      </c>
      <c r="D268" s="93">
        <v>5.3E-3</v>
      </c>
      <c r="E268" s="1">
        <f t="shared" si="28"/>
        <v>15336.511369710013</v>
      </c>
      <c r="F268" s="1">
        <f t="shared" si="29"/>
        <v>15336.5</v>
      </c>
      <c r="G268" s="2">
        <f t="shared" si="35"/>
        <v>7.3067498233285733E-3</v>
      </c>
      <c r="L268" s="1">
        <f t="shared" si="34"/>
        <v>7.3067498233285733E-3</v>
      </c>
      <c r="O268" s="1">
        <f t="shared" ca="1" si="30"/>
        <v>-2.1772509092286112E-3</v>
      </c>
      <c r="Q268" s="82">
        <f t="shared" si="31"/>
        <v>40269.931299999822</v>
      </c>
    </row>
    <row r="269" spans="1:17" ht="12" customHeight="1" x14ac:dyDescent="0.2">
      <c r="A269" s="91" t="s">
        <v>890</v>
      </c>
      <c r="B269" s="92" t="s">
        <v>52</v>
      </c>
      <c r="C269" s="93">
        <v>55292.602599999867</v>
      </c>
      <c r="D269" s="93">
        <v>4.0000000000000002E-4</v>
      </c>
      <c r="E269" s="1">
        <f t="shared" si="28"/>
        <v>15343.002145022638</v>
      </c>
      <c r="F269" s="1">
        <f t="shared" si="29"/>
        <v>15343</v>
      </c>
      <c r="G269" s="2">
        <f t="shared" si="35"/>
        <v>1.3784998736809939E-3</v>
      </c>
      <c r="L269" s="1">
        <f t="shared" si="34"/>
        <v>1.3784998736809939E-3</v>
      </c>
      <c r="O269" s="1">
        <f t="shared" ca="1" si="30"/>
        <v>-2.1814433284862624E-3</v>
      </c>
      <c r="Q269" s="82">
        <f t="shared" si="31"/>
        <v>40274.102599999867</v>
      </c>
    </row>
    <row r="270" spans="1:17" ht="12" customHeight="1" x14ac:dyDescent="0.2">
      <c r="A270" s="91" t="s">
        <v>890</v>
      </c>
      <c r="B270" s="92" t="s">
        <v>49</v>
      </c>
      <c r="C270" s="93">
        <v>55293.582200000063</v>
      </c>
      <c r="D270" s="93">
        <v>1.6999999999999999E-3</v>
      </c>
      <c r="E270" s="1">
        <f t="shared" si="28"/>
        <v>15344.526457226853</v>
      </c>
      <c r="F270" s="1">
        <f t="shared" si="29"/>
        <v>15344.5</v>
      </c>
      <c r="G270" s="2">
        <f t="shared" si="35"/>
        <v>1.7002750064420979E-2</v>
      </c>
      <c r="L270" s="1">
        <f t="shared" si="34"/>
        <v>1.7002750064420979E-2</v>
      </c>
      <c r="O270" s="1">
        <f t="shared" ca="1" si="30"/>
        <v>-2.1824108098534144E-3</v>
      </c>
      <c r="Q270" s="82">
        <f t="shared" si="31"/>
        <v>40275.082200000063</v>
      </c>
    </row>
    <row r="271" spans="1:17" ht="12" customHeight="1" x14ac:dyDescent="0.2">
      <c r="A271" s="91" t="s">
        <v>890</v>
      </c>
      <c r="B271" s="92" t="s">
        <v>49</v>
      </c>
      <c r="C271" s="93">
        <v>55297.426400000229</v>
      </c>
      <c r="D271" s="93">
        <v>5.9999999999999995E-4</v>
      </c>
      <c r="E271" s="1">
        <f t="shared" si="28"/>
        <v>15350.508246706775</v>
      </c>
      <c r="F271" s="1">
        <f t="shared" si="29"/>
        <v>15350.5</v>
      </c>
      <c r="G271" s="2">
        <f t="shared" si="35"/>
        <v>5.2997502352809533E-3</v>
      </c>
      <c r="L271" s="1">
        <f t="shared" si="34"/>
        <v>5.2997502352809533E-3</v>
      </c>
      <c r="O271" s="1">
        <f t="shared" ca="1" si="30"/>
        <v>-2.1862807353220156E-3</v>
      </c>
      <c r="Q271" s="82">
        <f t="shared" si="31"/>
        <v>40278.926400000229</v>
      </c>
    </row>
    <row r="272" spans="1:17" x14ac:dyDescent="0.2">
      <c r="A272" s="91" t="s">
        <v>890</v>
      </c>
      <c r="B272" s="92" t="s">
        <v>52</v>
      </c>
      <c r="C272" s="93">
        <v>55298.384399999864</v>
      </c>
      <c r="D272" s="93">
        <v>2.8E-3</v>
      </c>
      <c r="E272" s="1">
        <f t="shared" si="28"/>
        <v>15351.998948106113</v>
      </c>
      <c r="F272" s="1">
        <f t="shared" si="29"/>
        <v>15352</v>
      </c>
      <c r="G272" s="2">
        <f t="shared" si="35"/>
        <v>-6.7600013426272199E-4</v>
      </c>
      <c r="L272" s="1">
        <f t="shared" si="34"/>
        <v>-6.7600013426272199E-4</v>
      </c>
      <c r="O272" s="1">
        <f t="shared" ca="1" si="30"/>
        <v>-2.1872482166891676E-3</v>
      </c>
      <c r="Q272" s="82">
        <f t="shared" si="31"/>
        <v>40279.884399999864</v>
      </c>
    </row>
    <row r="273" spans="1:21" x14ac:dyDescent="0.2">
      <c r="A273" s="91" t="s">
        <v>890</v>
      </c>
      <c r="B273" s="92" t="s">
        <v>49</v>
      </c>
      <c r="C273" s="93">
        <v>55304.49599999981</v>
      </c>
      <c r="D273" s="93">
        <v>1E-3</v>
      </c>
      <c r="E273" s="1">
        <f t="shared" si="28"/>
        <v>15361.508938372899</v>
      </c>
      <c r="F273" s="1">
        <f t="shared" si="29"/>
        <v>15361.5</v>
      </c>
      <c r="G273" s="2">
        <f t="shared" si="35"/>
        <v>5.7442498145974241E-3</v>
      </c>
      <c r="L273" s="1">
        <f t="shared" si="34"/>
        <v>5.7442498145974241E-3</v>
      </c>
      <c r="O273" s="1">
        <f t="shared" ca="1" si="30"/>
        <v>-2.1933755986811212E-3</v>
      </c>
      <c r="Q273" s="82">
        <f t="shared" si="31"/>
        <v>40285.99599999981</v>
      </c>
    </row>
    <row r="274" spans="1:21" x14ac:dyDescent="0.2">
      <c r="A274" s="45" t="s">
        <v>103</v>
      </c>
      <c r="B274" s="46" t="s">
        <v>49</v>
      </c>
      <c r="C274" s="45">
        <v>55308.348700000002</v>
      </c>
      <c r="D274" s="45">
        <v>1E-4</v>
      </c>
      <c r="E274" s="1">
        <f t="shared" si="28"/>
        <v>15367.503954326661</v>
      </c>
      <c r="F274" s="1">
        <f t="shared" si="29"/>
        <v>15367.5</v>
      </c>
      <c r="G274" s="2">
        <f t="shared" si="35"/>
        <v>2.5412500035599805E-3</v>
      </c>
      <c r="K274" s="1">
        <f>+G274</f>
        <v>2.5412500035599805E-3</v>
      </c>
      <c r="O274" s="1">
        <f t="shared" ca="1" si="30"/>
        <v>-2.1972455241497241E-3</v>
      </c>
      <c r="Q274" s="82">
        <f t="shared" si="31"/>
        <v>40289.848700000002</v>
      </c>
      <c r="S274" s="3">
        <v>1</v>
      </c>
    </row>
    <row r="275" spans="1:21" x14ac:dyDescent="0.2">
      <c r="A275" s="45" t="s">
        <v>103</v>
      </c>
      <c r="B275" s="46" t="s">
        <v>52</v>
      </c>
      <c r="C275" s="45">
        <v>55309.309699999998</v>
      </c>
      <c r="D275" s="45">
        <v>2.9999999999999997E-4</v>
      </c>
      <c r="E275" s="1">
        <f t="shared" si="28"/>
        <v>15368.999323893782</v>
      </c>
      <c r="F275" s="1">
        <f t="shared" si="29"/>
        <v>15369</v>
      </c>
      <c r="G275" s="2">
        <f t="shared" si="35"/>
        <v>-4.3449999793665484E-4</v>
      </c>
      <c r="K275" s="1">
        <f>+G275</f>
        <v>-4.3449999793665484E-4</v>
      </c>
      <c r="O275" s="1">
        <f t="shared" ca="1" si="30"/>
        <v>-2.1982130055168744E-3</v>
      </c>
      <c r="Q275" s="82">
        <f t="shared" si="31"/>
        <v>40290.809699999998</v>
      </c>
      <c r="S275" s="3">
        <v>1</v>
      </c>
    </row>
    <row r="276" spans="1:21" x14ac:dyDescent="0.2">
      <c r="A276" s="91" t="s">
        <v>890</v>
      </c>
      <c r="B276" s="92" t="s">
        <v>52</v>
      </c>
      <c r="C276" s="93">
        <v>55314.450999999885</v>
      </c>
      <c r="D276" s="93">
        <v>8.0000000000000004E-4</v>
      </c>
      <c r="E276" s="1">
        <f t="shared" si="28"/>
        <v>15376.999473274956</v>
      </c>
      <c r="F276" s="1">
        <f t="shared" si="29"/>
        <v>15377</v>
      </c>
      <c r="G276" s="2">
        <f t="shared" si="35"/>
        <v>-3.3850011095637456E-4</v>
      </c>
      <c r="L276" s="1">
        <f t="shared" ref="L276:L284" si="36">+G276</f>
        <v>-3.3850011095637456E-4</v>
      </c>
      <c r="O276" s="1">
        <f t="shared" ca="1" si="30"/>
        <v>-2.2033729061416776E-3</v>
      </c>
      <c r="Q276" s="82">
        <f t="shared" si="31"/>
        <v>40295.950999999885</v>
      </c>
    </row>
    <row r="277" spans="1:21" x14ac:dyDescent="0.2">
      <c r="A277" s="91" t="s">
        <v>890</v>
      </c>
      <c r="B277" s="92" t="s">
        <v>49</v>
      </c>
      <c r="C277" s="93">
        <v>55315.4197999998</v>
      </c>
      <c r="D277" s="93">
        <v>1.1999999999999999E-3</v>
      </c>
      <c r="E277" s="1">
        <f t="shared" ref="E277:E340" si="37">+(C277-C$7)/C$8</f>
        <v>15378.506980076734</v>
      </c>
      <c r="F277" s="1">
        <f t="shared" ref="F277:F340" si="38">ROUND(2*E277,0)/2</f>
        <v>15378.5</v>
      </c>
      <c r="G277" s="2">
        <f t="shared" si="35"/>
        <v>4.4857497996417806E-3</v>
      </c>
      <c r="L277" s="1">
        <f t="shared" si="36"/>
        <v>4.4857497996417806E-3</v>
      </c>
      <c r="O277" s="1">
        <f t="shared" ref="O277:O340" ca="1" si="39">+C$11+C$12*$F277</f>
        <v>-2.2043403875088279E-3</v>
      </c>
      <c r="Q277" s="82">
        <f t="shared" ref="Q277:Q340" si="40">+C277-15018.5</f>
        <v>40296.9197999998</v>
      </c>
    </row>
    <row r="278" spans="1:21" x14ac:dyDescent="0.2">
      <c r="A278" s="91" t="s">
        <v>890</v>
      </c>
      <c r="B278" s="92" t="s">
        <v>52</v>
      </c>
      <c r="C278" s="93">
        <v>55316.377299999818</v>
      </c>
      <c r="D278" s="93">
        <v>8.9999999999999998E-4</v>
      </c>
      <c r="E278" s="1">
        <f t="shared" si="37"/>
        <v>15379.996903448799</v>
      </c>
      <c r="F278" s="1">
        <f t="shared" si="38"/>
        <v>15380</v>
      </c>
      <c r="G278" s="2">
        <f t="shared" si="35"/>
        <v>-1.9900001789210364E-3</v>
      </c>
      <c r="L278" s="1">
        <f t="shared" si="36"/>
        <v>-1.9900001789210364E-3</v>
      </c>
      <c r="O278" s="1">
        <f t="shared" ca="1" si="39"/>
        <v>-2.2053078688759799E-3</v>
      </c>
      <c r="Q278" s="82">
        <f t="shared" si="40"/>
        <v>40297.877299999818</v>
      </c>
    </row>
    <row r="279" spans="1:21" x14ac:dyDescent="0.2">
      <c r="A279" s="91" t="s">
        <v>890</v>
      </c>
      <c r="B279" s="92" t="s">
        <v>49</v>
      </c>
      <c r="C279" s="93">
        <v>55322.48769999994</v>
      </c>
      <c r="D279" s="93">
        <v>8.0000000000000004E-4</v>
      </c>
      <c r="E279" s="1">
        <f t="shared" si="37"/>
        <v>15389.505026448969</v>
      </c>
      <c r="F279" s="1">
        <f t="shared" si="38"/>
        <v>15389.5</v>
      </c>
      <c r="G279" s="2">
        <f t="shared" si="35"/>
        <v>3.2302499457728118E-3</v>
      </c>
      <c r="L279" s="1">
        <f t="shared" si="36"/>
        <v>3.2302499457728118E-3</v>
      </c>
      <c r="O279" s="1">
        <f t="shared" ca="1" si="39"/>
        <v>-2.2114352508679335E-3</v>
      </c>
      <c r="Q279" s="82">
        <f t="shared" si="40"/>
        <v>40303.98769999994</v>
      </c>
    </row>
    <row r="280" spans="1:21" x14ac:dyDescent="0.2">
      <c r="A280" s="91" t="s">
        <v>890</v>
      </c>
      <c r="B280" s="92" t="s">
        <v>52</v>
      </c>
      <c r="C280" s="93">
        <v>55572.791900000069</v>
      </c>
      <c r="D280" s="93">
        <v>3.0999999999999999E-3</v>
      </c>
      <c r="E280" s="1">
        <f t="shared" si="37"/>
        <v>15778.99231386278</v>
      </c>
      <c r="F280" s="1">
        <f t="shared" si="38"/>
        <v>15779</v>
      </c>
      <c r="G280" s="2">
        <f t="shared" si="35"/>
        <v>-4.9394999296055175E-3</v>
      </c>
      <c r="L280" s="1">
        <f t="shared" si="36"/>
        <v>-4.9394999296055175E-3</v>
      </c>
      <c r="O280" s="1">
        <f t="shared" ca="1" si="39"/>
        <v>-2.4626579125380521E-3</v>
      </c>
      <c r="Q280" s="82">
        <f t="shared" si="40"/>
        <v>40554.291900000069</v>
      </c>
    </row>
    <row r="281" spans="1:21" x14ac:dyDescent="0.2">
      <c r="A281" s="91" t="s">
        <v>890</v>
      </c>
      <c r="B281" s="92" t="s">
        <v>49</v>
      </c>
      <c r="C281" s="93">
        <v>55573.760199999902</v>
      </c>
      <c r="D281" s="93">
        <v>6.9999999999999999E-4</v>
      </c>
      <c r="E281" s="1">
        <f t="shared" si="37"/>
        <v>15780.499042636558</v>
      </c>
      <c r="F281" s="1">
        <f t="shared" si="38"/>
        <v>15780.5</v>
      </c>
      <c r="G281" s="2">
        <f t="shared" si="35"/>
        <v>-6.1525009368779138E-4</v>
      </c>
      <c r="L281" s="1">
        <f t="shared" si="36"/>
        <v>-6.1525009368779138E-4</v>
      </c>
      <c r="O281" s="1">
        <f t="shared" ca="1" si="39"/>
        <v>-2.4636253939052041E-3</v>
      </c>
      <c r="Q281" s="82">
        <f t="shared" si="40"/>
        <v>40555.260199999902</v>
      </c>
    </row>
    <row r="282" spans="1:21" x14ac:dyDescent="0.2">
      <c r="A282" s="91" t="s">
        <v>890</v>
      </c>
      <c r="B282" s="92" t="s">
        <v>52</v>
      </c>
      <c r="C282" s="93">
        <v>55574.719800000079</v>
      </c>
      <c r="D282" s="93">
        <v>6.9999999999999999E-4</v>
      </c>
      <c r="E282" s="1">
        <f t="shared" si="37"/>
        <v>15781.992233725925</v>
      </c>
      <c r="F282" s="1">
        <f t="shared" si="38"/>
        <v>15782</v>
      </c>
      <c r="G282" s="2">
        <f t="shared" si="35"/>
        <v>-4.9909999215742573E-3</v>
      </c>
      <c r="L282" s="1">
        <f t="shared" si="36"/>
        <v>-4.9909999215742573E-3</v>
      </c>
      <c r="O282" s="1">
        <f t="shared" ca="1" si="39"/>
        <v>-2.4645928752723544E-3</v>
      </c>
      <c r="Q282" s="82">
        <f t="shared" si="40"/>
        <v>40556.219800000079</v>
      </c>
    </row>
    <row r="283" spans="1:21" x14ac:dyDescent="0.2">
      <c r="A283" s="91" t="s">
        <v>890</v>
      </c>
      <c r="B283" s="92" t="s">
        <v>52</v>
      </c>
      <c r="C283" s="93">
        <v>55576.647200000007</v>
      </c>
      <c r="D283" s="93">
        <v>5.9999999999999995E-4</v>
      </c>
      <c r="E283" s="1">
        <f t="shared" si="37"/>
        <v>15784.991375561071</v>
      </c>
      <c r="F283" s="1">
        <f t="shared" si="38"/>
        <v>15785</v>
      </c>
      <c r="G283" s="2">
        <f t="shared" si="35"/>
        <v>-5.542499988223426E-3</v>
      </c>
      <c r="L283" s="1">
        <f t="shared" si="36"/>
        <v>-5.542499988223426E-3</v>
      </c>
      <c r="O283" s="1">
        <f t="shared" ca="1" si="39"/>
        <v>-2.466527838006655E-3</v>
      </c>
      <c r="Q283" s="82">
        <f t="shared" si="40"/>
        <v>40558.147200000007</v>
      </c>
    </row>
    <row r="284" spans="1:21" x14ac:dyDescent="0.2">
      <c r="A284" s="91" t="s">
        <v>890</v>
      </c>
      <c r="B284" s="92" t="s">
        <v>49</v>
      </c>
      <c r="C284" s="93">
        <v>55577.625899999868</v>
      </c>
      <c r="D284" s="93">
        <v>3.7000000000000002E-3</v>
      </c>
      <c r="E284" s="1">
        <f t="shared" si="37"/>
        <v>15786.5142873146</v>
      </c>
      <c r="F284" s="1">
        <f t="shared" si="38"/>
        <v>15786.5</v>
      </c>
      <c r="G284" s="2">
        <f t="shared" si="35"/>
        <v>9.1817498760065064E-3</v>
      </c>
      <c r="L284" s="1">
        <f t="shared" si="36"/>
        <v>9.1817498760065064E-3</v>
      </c>
      <c r="O284" s="1">
        <f t="shared" ca="1" si="39"/>
        <v>-2.4674953193738053E-3</v>
      </c>
      <c r="Q284" s="82">
        <f t="shared" si="40"/>
        <v>40559.125899999868</v>
      </c>
    </row>
    <row r="285" spans="1:21" x14ac:dyDescent="0.2">
      <c r="A285" s="32" t="s">
        <v>104</v>
      </c>
      <c r="B285" s="38" t="s">
        <v>52</v>
      </c>
      <c r="C285" s="29">
        <v>55578.5769</v>
      </c>
      <c r="D285" s="29" t="s">
        <v>38</v>
      </c>
      <c r="E285" s="1">
        <f t="shared" si="37"/>
        <v>15787.994096324524</v>
      </c>
      <c r="F285" s="1">
        <f t="shared" si="38"/>
        <v>15788</v>
      </c>
      <c r="G285" s="2">
        <f t="shared" si="35"/>
        <v>-3.7939999965601601E-3</v>
      </c>
      <c r="I285" s="1">
        <f>+G285</f>
        <v>-3.7939999965601601E-3</v>
      </c>
      <c r="O285" s="1">
        <f t="shared" ca="1" si="39"/>
        <v>-2.4684628007409573E-3</v>
      </c>
      <c r="Q285" s="82">
        <f t="shared" si="40"/>
        <v>40560.0769</v>
      </c>
      <c r="S285" s="3">
        <v>0.1</v>
      </c>
      <c r="U285" s="20"/>
    </row>
    <row r="286" spans="1:21" x14ac:dyDescent="0.2">
      <c r="A286" s="47" t="s">
        <v>105</v>
      </c>
      <c r="B286" s="90"/>
      <c r="C286" s="31">
        <v>55578.5769</v>
      </c>
      <c r="D286" s="31">
        <v>1.5E-3</v>
      </c>
      <c r="E286" s="1">
        <f t="shared" si="37"/>
        <v>15787.994096324524</v>
      </c>
      <c r="F286" s="1">
        <f t="shared" si="38"/>
        <v>15788</v>
      </c>
      <c r="G286" s="2">
        <f t="shared" si="35"/>
        <v>-3.7939999965601601E-3</v>
      </c>
      <c r="K286" s="1">
        <f>+G286</f>
        <v>-3.7939999965601601E-3</v>
      </c>
      <c r="O286" s="1">
        <f t="shared" ca="1" si="39"/>
        <v>-2.4684628007409573E-3</v>
      </c>
      <c r="Q286" s="82">
        <f t="shared" si="40"/>
        <v>40560.0769</v>
      </c>
      <c r="S286" s="3">
        <v>0.8</v>
      </c>
      <c r="U286" s="20"/>
    </row>
    <row r="287" spans="1:21" x14ac:dyDescent="0.2">
      <c r="A287" s="91" t="s">
        <v>890</v>
      </c>
      <c r="B287" s="92" t="s">
        <v>52</v>
      </c>
      <c r="C287" s="93">
        <v>55581.785999999847</v>
      </c>
      <c r="D287" s="93">
        <v>4.0000000000000002E-4</v>
      </c>
      <c r="E287" s="1">
        <f t="shared" si="37"/>
        <v>15792.987634802821</v>
      </c>
      <c r="F287" s="1">
        <f t="shared" si="38"/>
        <v>15793</v>
      </c>
      <c r="G287" s="2">
        <f t="shared" si="35"/>
        <v>-7.9465001472271979E-3</v>
      </c>
      <c r="L287" s="1">
        <f>+G287</f>
        <v>-7.9465001472271979E-3</v>
      </c>
      <c r="O287" s="1">
        <f t="shared" ca="1" si="39"/>
        <v>-2.4716877386314583E-3</v>
      </c>
      <c r="Q287" s="82">
        <f t="shared" si="40"/>
        <v>40563.285999999847</v>
      </c>
    </row>
    <row r="288" spans="1:21" x14ac:dyDescent="0.2">
      <c r="A288" s="91" t="s">
        <v>890</v>
      </c>
      <c r="B288" s="92" t="s">
        <v>49</v>
      </c>
      <c r="C288" s="93">
        <v>55600.750899999868</v>
      </c>
      <c r="D288" s="93">
        <v>1.6000000000000001E-3</v>
      </c>
      <c r="E288" s="1">
        <f t="shared" si="37"/>
        <v>15822.49807632589</v>
      </c>
      <c r="F288" s="1">
        <f t="shared" si="38"/>
        <v>15822.5</v>
      </c>
      <c r="G288" s="2">
        <f t="shared" si="35"/>
        <v>-1.236250129295513E-3</v>
      </c>
      <c r="L288" s="1">
        <f>+G288</f>
        <v>-1.236250129295513E-3</v>
      </c>
      <c r="O288" s="1">
        <f t="shared" ca="1" si="39"/>
        <v>-2.4907148721854209E-3</v>
      </c>
      <c r="Q288" s="82">
        <f t="shared" si="40"/>
        <v>40582.250899999868</v>
      </c>
    </row>
    <row r="289" spans="1:21" x14ac:dyDescent="0.2">
      <c r="A289" s="41" t="s">
        <v>106</v>
      </c>
      <c r="B289" s="42" t="s">
        <v>52</v>
      </c>
      <c r="C289" s="43">
        <v>55607.495300000002</v>
      </c>
      <c r="D289" s="43">
        <v>6.9999999999999999E-4</v>
      </c>
      <c r="E289" s="1">
        <f t="shared" si="37"/>
        <v>15832.992738665893</v>
      </c>
      <c r="F289" s="1">
        <f t="shared" si="38"/>
        <v>15833</v>
      </c>
      <c r="G289" s="2">
        <f t="shared" si="35"/>
        <v>-4.6664999899803661E-3</v>
      </c>
      <c r="K289" s="1">
        <f>+G289</f>
        <v>-4.6664999899803661E-3</v>
      </c>
      <c r="O289" s="1">
        <f t="shared" ca="1" si="39"/>
        <v>-2.4974872417554764E-3</v>
      </c>
      <c r="Q289" s="82">
        <f t="shared" si="40"/>
        <v>40588.995300000002</v>
      </c>
      <c r="S289" s="3">
        <v>1</v>
      </c>
      <c r="U289" s="20"/>
    </row>
    <row r="290" spans="1:21" x14ac:dyDescent="0.2">
      <c r="A290" s="33" t="s">
        <v>107</v>
      </c>
      <c r="B290" s="34" t="s">
        <v>49</v>
      </c>
      <c r="C290" s="33">
        <v>55607.826000000001</v>
      </c>
      <c r="D290" s="33">
        <v>5.0000000000000001E-3</v>
      </c>
      <c r="E290" s="1">
        <f t="shared" si="37"/>
        <v>15833.50732629945</v>
      </c>
      <c r="F290" s="1">
        <f t="shared" si="38"/>
        <v>15833.5</v>
      </c>
      <c r="G290" s="2">
        <f t="shared" si="35"/>
        <v>4.7082500022952445E-3</v>
      </c>
      <c r="K290" s="1">
        <f>+G290</f>
        <v>4.7082500022952445E-3</v>
      </c>
      <c r="O290" s="1">
        <f t="shared" ca="1" si="39"/>
        <v>-2.4978097355445265E-3</v>
      </c>
      <c r="Q290" s="82">
        <f t="shared" si="40"/>
        <v>40589.326000000001</v>
      </c>
      <c r="S290" s="3">
        <v>1</v>
      </c>
      <c r="U290" s="20"/>
    </row>
    <row r="291" spans="1:21" x14ac:dyDescent="0.2">
      <c r="A291" s="91" t="s">
        <v>890</v>
      </c>
      <c r="B291" s="92" t="s">
        <v>49</v>
      </c>
      <c r="C291" s="93">
        <v>55609.742500000168</v>
      </c>
      <c r="D291" s="93">
        <v>1.5E-3</v>
      </c>
      <c r="E291" s="1">
        <f t="shared" si="37"/>
        <v>15836.48950712739</v>
      </c>
      <c r="F291" s="1">
        <f t="shared" si="38"/>
        <v>15836.5</v>
      </c>
      <c r="G291" s="2">
        <f t="shared" si="35"/>
        <v>-6.7432498326525092E-3</v>
      </c>
      <c r="L291" s="1">
        <f t="shared" ref="L291:L301" si="41">+G291</f>
        <v>-6.7432498326525092E-3</v>
      </c>
      <c r="O291" s="1">
        <f t="shared" ca="1" si="39"/>
        <v>-2.499744698278827E-3</v>
      </c>
      <c r="Q291" s="82">
        <f t="shared" si="40"/>
        <v>40591.242500000168</v>
      </c>
    </row>
    <row r="292" spans="1:21" x14ac:dyDescent="0.2">
      <c r="A292" s="91" t="s">
        <v>890</v>
      </c>
      <c r="B292" s="92" t="s">
        <v>49</v>
      </c>
      <c r="C292" s="93">
        <v>55615.529200000223</v>
      </c>
      <c r="D292" s="93">
        <v>3.3E-3</v>
      </c>
      <c r="E292" s="1">
        <f t="shared" si="37"/>
        <v>15845.493934884087</v>
      </c>
      <c r="F292" s="1">
        <f t="shared" si="38"/>
        <v>15845.5</v>
      </c>
      <c r="G292" s="2">
        <f t="shared" si="35"/>
        <v>-3.8977497752057388E-3</v>
      </c>
      <c r="L292" s="1">
        <f t="shared" si="41"/>
        <v>-3.8977497752057388E-3</v>
      </c>
      <c r="O292" s="1">
        <f t="shared" ca="1" si="39"/>
        <v>-2.5055495864817322E-3</v>
      </c>
      <c r="Q292" s="82">
        <f t="shared" si="40"/>
        <v>40597.029200000223</v>
      </c>
    </row>
    <row r="293" spans="1:21" x14ac:dyDescent="0.2">
      <c r="A293" s="91" t="s">
        <v>890</v>
      </c>
      <c r="B293" s="92" t="s">
        <v>52</v>
      </c>
      <c r="C293" s="93">
        <v>55619.703799999785</v>
      </c>
      <c r="D293" s="93">
        <v>5.9999999999999995E-4</v>
      </c>
      <c r="E293" s="1">
        <f t="shared" si="37"/>
        <v>15851.989845179904</v>
      </c>
      <c r="F293" s="1">
        <f t="shared" si="38"/>
        <v>15852</v>
      </c>
      <c r="G293" s="2">
        <f t="shared" si="35"/>
        <v>-6.5260002156719565E-3</v>
      </c>
      <c r="L293" s="1">
        <f t="shared" si="41"/>
        <v>-6.5260002156719565E-3</v>
      </c>
      <c r="O293" s="1">
        <f t="shared" ca="1" si="39"/>
        <v>-2.5097420057393852E-3</v>
      </c>
      <c r="Q293" s="82">
        <f t="shared" si="40"/>
        <v>40601.203799999785</v>
      </c>
    </row>
    <row r="294" spans="1:21" x14ac:dyDescent="0.2">
      <c r="A294" s="91" t="s">
        <v>890</v>
      </c>
      <c r="B294" s="92" t="s">
        <v>49</v>
      </c>
      <c r="C294" s="93">
        <v>55620.672699999996</v>
      </c>
      <c r="D294" s="93">
        <v>1.6999999999999999E-3</v>
      </c>
      <c r="E294" s="1">
        <f t="shared" si="37"/>
        <v>15853.497507587716</v>
      </c>
      <c r="F294" s="1">
        <f t="shared" si="38"/>
        <v>15853.5</v>
      </c>
      <c r="G294" s="2">
        <f t="shared" si="35"/>
        <v>-1.6017500020097941E-3</v>
      </c>
      <c r="L294" s="1">
        <f t="shared" si="41"/>
        <v>-1.6017500020097941E-3</v>
      </c>
      <c r="O294" s="1">
        <f t="shared" ca="1" si="39"/>
        <v>-2.5107094871065355E-3</v>
      </c>
      <c r="Q294" s="82">
        <f t="shared" si="40"/>
        <v>40602.172699999996</v>
      </c>
    </row>
    <row r="295" spans="1:21" x14ac:dyDescent="0.2">
      <c r="A295" s="91" t="s">
        <v>890</v>
      </c>
      <c r="B295" s="92" t="s">
        <v>52</v>
      </c>
      <c r="C295" s="93">
        <v>55621.633400000166</v>
      </c>
      <c r="D295" s="93">
        <v>8.0000000000000004E-4</v>
      </c>
      <c r="E295" s="1">
        <f t="shared" si="37"/>
        <v>15854.992410338387</v>
      </c>
      <c r="F295" s="1">
        <f t="shared" si="38"/>
        <v>15855</v>
      </c>
      <c r="G295" s="2">
        <f t="shared" si="35"/>
        <v>-4.8774998285807669E-3</v>
      </c>
      <c r="L295" s="1">
        <f t="shared" si="41"/>
        <v>-4.8774998285807669E-3</v>
      </c>
      <c r="O295" s="1">
        <f t="shared" ca="1" si="39"/>
        <v>-2.5116769684736858E-3</v>
      </c>
      <c r="Q295" s="82">
        <f t="shared" si="40"/>
        <v>40603.133400000166</v>
      </c>
    </row>
    <row r="296" spans="1:21" x14ac:dyDescent="0.2">
      <c r="A296" s="91" t="s">
        <v>890</v>
      </c>
      <c r="B296" s="92" t="s">
        <v>49</v>
      </c>
      <c r="C296" s="93">
        <v>55622.599799999967</v>
      </c>
      <c r="D296" s="93">
        <v>1.1000000000000001E-3</v>
      </c>
      <c r="E296" s="1">
        <f t="shared" si="37"/>
        <v>15856.496182606208</v>
      </c>
      <c r="F296" s="1">
        <f t="shared" si="38"/>
        <v>15856.5</v>
      </c>
      <c r="G296" s="2">
        <f t="shared" si="35"/>
        <v>-2.4532500319764949E-3</v>
      </c>
      <c r="L296" s="1">
        <f t="shared" si="41"/>
        <v>-2.4532500319764949E-3</v>
      </c>
      <c r="O296" s="1">
        <f t="shared" ca="1" si="39"/>
        <v>-2.5126444498408361E-3</v>
      </c>
      <c r="Q296" s="82">
        <f t="shared" si="40"/>
        <v>40604.099799999967</v>
      </c>
    </row>
    <row r="297" spans="1:21" x14ac:dyDescent="0.2">
      <c r="A297" s="91" t="s">
        <v>890</v>
      </c>
      <c r="B297" s="92" t="s">
        <v>52</v>
      </c>
      <c r="C297" s="93">
        <v>55623.56100000022</v>
      </c>
      <c r="D297" s="93">
        <v>5.0000000000000001E-4</v>
      </c>
      <c r="E297" s="1">
        <f t="shared" si="37"/>
        <v>15857.991863384877</v>
      </c>
      <c r="F297" s="1">
        <f t="shared" si="38"/>
        <v>15858</v>
      </c>
      <c r="G297" s="2">
        <f t="shared" si="35"/>
        <v>-5.2289997765910812E-3</v>
      </c>
      <c r="L297" s="1">
        <f t="shared" si="41"/>
        <v>-5.2289997765910812E-3</v>
      </c>
      <c r="O297" s="1">
        <f t="shared" ca="1" si="39"/>
        <v>-2.5136119312079864E-3</v>
      </c>
      <c r="Q297" s="82">
        <f t="shared" si="40"/>
        <v>40605.06100000022</v>
      </c>
    </row>
    <row r="298" spans="1:21" x14ac:dyDescent="0.2">
      <c r="A298" s="91" t="s">
        <v>890</v>
      </c>
      <c r="B298" s="92" t="s">
        <v>49</v>
      </c>
      <c r="C298" s="93">
        <v>55642.525400000159</v>
      </c>
      <c r="D298" s="93">
        <v>8.0000000000000004E-4</v>
      </c>
      <c r="E298" s="1">
        <f t="shared" si="37"/>
        <v>15887.501526879949</v>
      </c>
      <c r="F298" s="1">
        <f t="shared" si="38"/>
        <v>15887.5</v>
      </c>
      <c r="G298" s="2">
        <f t="shared" si="35"/>
        <v>9.8125015938421711E-4</v>
      </c>
      <c r="L298" s="1">
        <f t="shared" si="41"/>
        <v>9.8125015938421711E-4</v>
      </c>
      <c r="O298" s="1">
        <f t="shared" ca="1" si="39"/>
        <v>-2.5326390647619507E-3</v>
      </c>
      <c r="Q298" s="82">
        <f t="shared" si="40"/>
        <v>40624.025400000159</v>
      </c>
    </row>
    <row r="299" spans="1:21" x14ac:dyDescent="0.2">
      <c r="A299" s="91" t="s">
        <v>890</v>
      </c>
      <c r="B299" s="92" t="s">
        <v>49</v>
      </c>
      <c r="C299" s="93">
        <v>55644.452899999917</v>
      </c>
      <c r="D299" s="93">
        <v>1.8E-3</v>
      </c>
      <c r="E299" s="1">
        <f t="shared" si="37"/>
        <v>15890.500824320405</v>
      </c>
      <c r="F299" s="1">
        <f t="shared" si="38"/>
        <v>15890.5</v>
      </c>
      <c r="G299" s="2">
        <f t="shared" ref="G299:G330" si="42">+C299-(C$7+F299*C$8)</f>
        <v>5.2974991558585316E-4</v>
      </c>
      <c r="L299" s="1">
        <f t="shared" si="41"/>
        <v>5.2974991558585316E-4</v>
      </c>
      <c r="O299" s="1">
        <f t="shared" ca="1" si="39"/>
        <v>-2.5345740274962513E-3</v>
      </c>
      <c r="Q299" s="82">
        <f t="shared" si="40"/>
        <v>40625.952899999917</v>
      </c>
    </row>
    <row r="300" spans="1:21" x14ac:dyDescent="0.2">
      <c r="A300" s="91" t="s">
        <v>890</v>
      </c>
      <c r="B300" s="92" t="s">
        <v>52</v>
      </c>
      <c r="C300" s="93">
        <v>55648.6222000001</v>
      </c>
      <c r="D300" s="93">
        <v>1.6000000000000001E-3</v>
      </c>
      <c r="E300" s="1">
        <f t="shared" si="37"/>
        <v>15896.988487521761</v>
      </c>
      <c r="F300" s="1">
        <f t="shared" si="38"/>
        <v>15897</v>
      </c>
      <c r="G300" s="2">
        <f t="shared" si="42"/>
        <v>-7.3984998962259851E-3</v>
      </c>
      <c r="L300" s="1">
        <f t="shared" si="41"/>
        <v>-7.3984998962259851E-3</v>
      </c>
      <c r="O300" s="1">
        <f t="shared" ca="1" si="39"/>
        <v>-2.5387664467539043E-3</v>
      </c>
      <c r="Q300" s="82">
        <f t="shared" si="40"/>
        <v>40630.1222000001</v>
      </c>
    </row>
    <row r="301" spans="1:21" x14ac:dyDescent="0.2">
      <c r="A301" s="91" t="s">
        <v>890</v>
      </c>
      <c r="B301" s="92" t="s">
        <v>49</v>
      </c>
      <c r="C301" s="93">
        <v>55649.591899999883</v>
      </c>
      <c r="D301" s="93">
        <v>8.9999999999999998E-4</v>
      </c>
      <c r="E301" s="1">
        <f t="shared" si="37"/>
        <v>15898.497394773498</v>
      </c>
      <c r="F301" s="1">
        <f t="shared" si="38"/>
        <v>15898.5</v>
      </c>
      <c r="G301" s="2">
        <f t="shared" si="42"/>
        <v>-1.6742501175031066E-3</v>
      </c>
      <c r="L301" s="1">
        <f t="shared" si="41"/>
        <v>-1.6742501175031066E-3</v>
      </c>
      <c r="O301" s="1">
        <f t="shared" ca="1" si="39"/>
        <v>-2.5397339281210546E-3</v>
      </c>
      <c r="Q301" s="82">
        <f t="shared" si="40"/>
        <v>40631.091899999883</v>
      </c>
    </row>
    <row r="302" spans="1:21" x14ac:dyDescent="0.2">
      <c r="A302" s="33" t="s">
        <v>108</v>
      </c>
      <c r="B302" s="34" t="s">
        <v>52</v>
      </c>
      <c r="C302" s="33">
        <v>55672.404399999999</v>
      </c>
      <c r="D302" s="33">
        <v>8.0000000000000004E-4</v>
      </c>
      <c r="E302" s="1">
        <f t="shared" si="37"/>
        <v>15933.994916365898</v>
      </c>
      <c r="F302" s="1">
        <f t="shared" si="38"/>
        <v>15934</v>
      </c>
      <c r="G302" s="2">
        <f t="shared" si="42"/>
        <v>-3.2669999927747995E-3</v>
      </c>
      <c r="K302" s="1">
        <f>+G302</f>
        <v>-3.2669999927747995E-3</v>
      </c>
      <c r="O302" s="1">
        <f t="shared" ca="1" si="39"/>
        <v>-2.5626309871436201E-3</v>
      </c>
      <c r="Q302" s="82">
        <f t="shared" si="40"/>
        <v>40653.904399999999</v>
      </c>
      <c r="S302" s="3">
        <v>1</v>
      </c>
      <c r="U302" s="20"/>
    </row>
    <row r="303" spans="1:21" x14ac:dyDescent="0.2">
      <c r="A303" s="32" t="s">
        <v>109</v>
      </c>
      <c r="B303" s="38" t="s">
        <v>52</v>
      </c>
      <c r="C303" s="29">
        <v>55674.327400000002</v>
      </c>
      <c r="D303" s="29" t="s">
        <v>38</v>
      </c>
      <c r="E303" s="1">
        <f t="shared" si="37"/>
        <v>15936.987211555901</v>
      </c>
      <c r="F303" s="1">
        <f t="shared" si="38"/>
        <v>15937</v>
      </c>
      <c r="G303" s="2">
        <f t="shared" si="42"/>
        <v>-8.2184999992023222E-3</v>
      </c>
      <c r="I303" s="1">
        <f>+G303</f>
        <v>-8.2184999992023222E-3</v>
      </c>
      <c r="O303" s="1">
        <f t="shared" ca="1" si="39"/>
        <v>-2.5645659498779207E-3</v>
      </c>
      <c r="Q303" s="82">
        <f t="shared" si="40"/>
        <v>40655.827400000002</v>
      </c>
      <c r="S303" s="3">
        <v>0.1</v>
      </c>
      <c r="U303" s="20"/>
    </row>
    <row r="304" spans="1:21" x14ac:dyDescent="0.2">
      <c r="A304" s="29" t="s">
        <v>110</v>
      </c>
      <c r="B304" s="38" t="s">
        <v>49</v>
      </c>
      <c r="C304" s="29">
        <v>55979.918899999997</v>
      </c>
      <c r="D304" s="29">
        <v>8.9999999999999998E-4</v>
      </c>
      <c r="E304" s="1">
        <f t="shared" si="37"/>
        <v>16412.504619540483</v>
      </c>
      <c r="F304" s="1">
        <f t="shared" si="38"/>
        <v>16412.5</v>
      </c>
      <c r="G304" s="2">
        <f t="shared" si="42"/>
        <v>2.9687499991268851E-3</v>
      </c>
      <c r="K304" s="1">
        <f>+G304</f>
        <v>2.9687499991268851E-3</v>
      </c>
      <c r="O304" s="1">
        <f t="shared" ca="1" si="39"/>
        <v>-2.8712575432646784E-3</v>
      </c>
      <c r="Q304" s="82">
        <f t="shared" si="40"/>
        <v>40961.418899999997</v>
      </c>
      <c r="S304" s="3">
        <v>1</v>
      </c>
      <c r="U304" s="20"/>
    </row>
    <row r="305" spans="1:21" x14ac:dyDescent="0.2">
      <c r="A305" s="32" t="s">
        <v>111</v>
      </c>
      <c r="B305" s="38" t="s">
        <v>49</v>
      </c>
      <c r="C305" s="29">
        <v>56002.422299999998</v>
      </c>
      <c r="D305" s="29" t="s">
        <v>38</v>
      </c>
      <c r="E305" s="1">
        <f t="shared" si="37"/>
        <v>16447.521164303151</v>
      </c>
      <c r="F305" s="1">
        <f t="shared" si="38"/>
        <v>16447.5</v>
      </c>
      <c r="G305" s="2">
        <f t="shared" si="42"/>
        <v>1.3601250000647269E-2</v>
      </c>
      <c r="I305" s="1">
        <f>+G305</f>
        <v>1.3601250000647269E-2</v>
      </c>
      <c r="O305" s="1">
        <f t="shared" ca="1" si="39"/>
        <v>-2.8938321084981938E-3</v>
      </c>
      <c r="Q305" s="82">
        <f t="shared" si="40"/>
        <v>40983.922299999998</v>
      </c>
      <c r="S305" s="3">
        <v>0.1</v>
      </c>
      <c r="U305" s="20"/>
    </row>
    <row r="306" spans="1:21" x14ac:dyDescent="0.2">
      <c r="A306" s="29" t="s">
        <v>110</v>
      </c>
      <c r="B306" s="38" t="s">
        <v>49</v>
      </c>
      <c r="C306" s="29">
        <v>56039.656999999999</v>
      </c>
      <c r="D306" s="29">
        <v>3.0000000000000001E-3</v>
      </c>
      <c r="E306" s="1">
        <f t="shared" si="37"/>
        <v>16505.460433003635</v>
      </c>
      <c r="F306" s="1">
        <f t="shared" si="38"/>
        <v>16505.5</v>
      </c>
      <c r="G306" s="2">
        <f t="shared" si="42"/>
        <v>-2.5427749998925719E-2</v>
      </c>
      <c r="K306" s="1">
        <f>+G306</f>
        <v>-2.5427749998925719E-2</v>
      </c>
      <c r="O306" s="1">
        <f t="shared" ca="1" si="39"/>
        <v>-2.9312413880280188E-3</v>
      </c>
      <c r="Q306" s="82">
        <f t="shared" si="40"/>
        <v>41021.156999999999</v>
      </c>
      <c r="S306" s="3">
        <v>1</v>
      </c>
      <c r="U306" s="20"/>
    </row>
    <row r="307" spans="1:21" x14ac:dyDescent="0.2">
      <c r="A307" s="91" t="s">
        <v>890</v>
      </c>
      <c r="B307" s="92" t="s">
        <v>52</v>
      </c>
      <c r="C307" s="93">
        <v>56111.333099999931</v>
      </c>
      <c r="D307" s="93">
        <v>1.4E-3</v>
      </c>
      <c r="E307" s="1">
        <f t="shared" si="37"/>
        <v>16616.992439903079</v>
      </c>
      <c r="F307" s="1">
        <f t="shared" si="38"/>
        <v>16617</v>
      </c>
      <c r="G307" s="2">
        <f t="shared" si="42"/>
        <v>-4.8585000622551888E-3</v>
      </c>
      <c r="L307" s="1">
        <f t="shared" ref="L307:L345" si="43">+G307</f>
        <v>-4.8585000622551888E-3</v>
      </c>
      <c r="O307" s="1">
        <f t="shared" ca="1" si="39"/>
        <v>-3.003157502986218E-3</v>
      </c>
      <c r="Q307" s="82">
        <f t="shared" si="40"/>
        <v>41092.833099999931</v>
      </c>
    </row>
    <row r="308" spans="1:21" x14ac:dyDescent="0.2">
      <c r="A308" s="91" t="s">
        <v>890</v>
      </c>
      <c r="B308" s="92" t="s">
        <v>49</v>
      </c>
      <c r="C308" s="93">
        <v>56112.295599999838</v>
      </c>
      <c r="D308" s="93">
        <v>6.1000000000000004E-3</v>
      </c>
      <c r="E308" s="1">
        <f t="shared" si="37"/>
        <v>16618.490143553674</v>
      </c>
      <c r="F308" s="1">
        <f t="shared" si="38"/>
        <v>16618.5</v>
      </c>
      <c r="G308" s="2">
        <f t="shared" si="42"/>
        <v>-6.3342501598526724E-3</v>
      </c>
      <c r="L308" s="1">
        <f t="shared" si="43"/>
        <v>-6.3342501598526724E-3</v>
      </c>
      <c r="O308" s="1">
        <f t="shared" ca="1" si="39"/>
        <v>-3.0041249843533683E-3</v>
      </c>
      <c r="Q308" s="82">
        <f t="shared" si="40"/>
        <v>41093.795599999838</v>
      </c>
    </row>
    <row r="309" spans="1:21" x14ac:dyDescent="0.2">
      <c r="A309" s="91" t="s">
        <v>890</v>
      </c>
      <c r="B309" s="92" t="s">
        <v>52</v>
      </c>
      <c r="C309" s="93">
        <v>56113.259899999946</v>
      </c>
      <c r="D309" s="93">
        <v>8.9999999999999998E-4</v>
      </c>
      <c r="E309" s="1">
        <f t="shared" si="37"/>
        <v>16619.990648104918</v>
      </c>
      <c r="F309" s="1">
        <f t="shared" si="38"/>
        <v>16620</v>
      </c>
      <c r="G309" s="2">
        <f t="shared" si="42"/>
        <v>-6.0100000482634641E-3</v>
      </c>
      <c r="L309" s="1">
        <f t="shared" si="43"/>
        <v>-6.0100000482634641E-3</v>
      </c>
      <c r="O309" s="1">
        <f t="shared" ca="1" si="39"/>
        <v>-3.0050924657205186E-3</v>
      </c>
      <c r="Q309" s="82">
        <f t="shared" si="40"/>
        <v>41094.759899999946</v>
      </c>
    </row>
    <row r="310" spans="1:21" x14ac:dyDescent="0.2">
      <c r="A310" s="91" t="s">
        <v>890</v>
      </c>
      <c r="B310" s="92" t="s">
        <v>49</v>
      </c>
      <c r="C310" s="93">
        <v>56114.226999999955</v>
      </c>
      <c r="D310" s="93">
        <v>2.2000000000000001E-3</v>
      </c>
      <c r="E310" s="1">
        <f t="shared" si="37"/>
        <v>16621.495509612079</v>
      </c>
      <c r="F310" s="1">
        <f t="shared" si="38"/>
        <v>16621.5</v>
      </c>
      <c r="G310" s="2">
        <f t="shared" si="42"/>
        <v>-2.8857500437879935E-3</v>
      </c>
      <c r="L310" s="1">
        <f t="shared" si="43"/>
        <v>-2.8857500437879935E-3</v>
      </c>
      <c r="O310" s="1">
        <f t="shared" ca="1" si="39"/>
        <v>-3.0060599470876689E-3</v>
      </c>
      <c r="Q310" s="82">
        <f t="shared" si="40"/>
        <v>41095.726999999955</v>
      </c>
    </row>
    <row r="311" spans="1:21" x14ac:dyDescent="0.2">
      <c r="A311" s="91" t="s">
        <v>890</v>
      </c>
      <c r="B311" s="92" t="s">
        <v>49</v>
      </c>
      <c r="C311" s="93">
        <v>56300.592600000091</v>
      </c>
      <c r="D311" s="93">
        <v>1E-3</v>
      </c>
      <c r="E311" s="1">
        <f t="shared" si="37"/>
        <v>16911.490771422559</v>
      </c>
      <c r="F311" s="1">
        <f t="shared" si="38"/>
        <v>16911.5</v>
      </c>
      <c r="G311" s="2">
        <f t="shared" si="42"/>
        <v>-5.9307499032001942E-3</v>
      </c>
      <c r="L311" s="1">
        <f t="shared" si="43"/>
        <v>-5.9307499032001942E-3</v>
      </c>
      <c r="O311" s="1">
        <f t="shared" ca="1" si="39"/>
        <v>-3.1931063447367958E-3</v>
      </c>
      <c r="Q311" s="82">
        <f t="shared" si="40"/>
        <v>41282.092600000091</v>
      </c>
    </row>
    <row r="312" spans="1:21" x14ac:dyDescent="0.2">
      <c r="A312" s="91" t="s">
        <v>890</v>
      </c>
      <c r="B312" s="92" t="s">
        <v>52</v>
      </c>
      <c r="C312" s="93">
        <v>56301.556199999992</v>
      </c>
      <c r="D312" s="93">
        <v>5.0000000000000001E-4</v>
      </c>
      <c r="E312" s="1">
        <f t="shared" si="37"/>
        <v>16912.990186734463</v>
      </c>
      <c r="F312" s="1">
        <f t="shared" si="38"/>
        <v>16913</v>
      </c>
      <c r="G312" s="2">
        <f t="shared" si="42"/>
        <v>-6.3065000067581423E-3</v>
      </c>
      <c r="L312" s="1">
        <f t="shared" si="43"/>
        <v>-6.3065000067581423E-3</v>
      </c>
      <c r="O312" s="1">
        <f t="shared" ca="1" si="39"/>
        <v>-3.1940738261039461E-3</v>
      </c>
      <c r="Q312" s="82">
        <f t="shared" si="40"/>
        <v>41283.056199999992</v>
      </c>
    </row>
    <row r="313" spans="1:21" x14ac:dyDescent="0.2">
      <c r="A313" s="91" t="s">
        <v>890</v>
      </c>
      <c r="B313" s="92" t="s">
        <v>49</v>
      </c>
      <c r="C313" s="93">
        <v>56303.788499999791</v>
      </c>
      <c r="D313" s="93">
        <v>2.9999999999999997E-4</v>
      </c>
      <c r="E313" s="1">
        <f t="shared" si="37"/>
        <v>16916.463769964848</v>
      </c>
      <c r="F313" s="1">
        <f t="shared" si="38"/>
        <v>16916.5</v>
      </c>
      <c r="G313" s="2">
        <f t="shared" si="42"/>
        <v>-2.3283250207896344E-2</v>
      </c>
      <c r="L313" s="1">
        <f t="shared" si="43"/>
        <v>-2.3283250207896344E-2</v>
      </c>
      <c r="O313" s="1">
        <f t="shared" ca="1" si="39"/>
        <v>-3.1963312826272967E-3</v>
      </c>
      <c r="Q313" s="82">
        <f t="shared" si="40"/>
        <v>41285.288499999791</v>
      </c>
    </row>
    <row r="314" spans="1:21" x14ac:dyDescent="0.2">
      <c r="A314" s="91" t="s">
        <v>890</v>
      </c>
      <c r="B314" s="92" t="s">
        <v>49</v>
      </c>
      <c r="C314" s="93">
        <v>56304.460400000215</v>
      </c>
      <c r="D314" s="93">
        <v>3.3999999999999998E-3</v>
      </c>
      <c r="E314" s="1">
        <f t="shared" si="37"/>
        <v>16917.509283817904</v>
      </c>
      <c r="F314" s="1">
        <f t="shared" si="38"/>
        <v>16917.5</v>
      </c>
      <c r="G314" s="2">
        <f t="shared" si="42"/>
        <v>5.9662502171704546E-3</v>
      </c>
      <c r="L314" s="1">
        <f t="shared" si="43"/>
        <v>5.9662502171704546E-3</v>
      </c>
      <c r="O314" s="1">
        <f t="shared" ca="1" si="39"/>
        <v>-3.1969762702053987E-3</v>
      </c>
      <c r="Q314" s="82">
        <f t="shared" si="40"/>
        <v>41285.960400000215</v>
      </c>
    </row>
    <row r="315" spans="1:21" x14ac:dyDescent="0.2">
      <c r="A315" s="91" t="s">
        <v>890</v>
      </c>
      <c r="B315" s="92" t="s">
        <v>52</v>
      </c>
      <c r="C315" s="93">
        <v>56304.766999999993</v>
      </c>
      <c r="D315" s="93">
        <v>1.4E-3</v>
      </c>
      <c r="E315" s="1">
        <f t="shared" si="37"/>
        <v>16917.986370507759</v>
      </c>
      <c r="F315" s="1">
        <f t="shared" si="38"/>
        <v>16918</v>
      </c>
      <c r="G315" s="2">
        <f t="shared" si="42"/>
        <v>-8.7590000039199367E-3</v>
      </c>
      <c r="L315" s="1">
        <f t="shared" si="43"/>
        <v>-8.7590000039199367E-3</v>
      </c>
      <c r="O315" s="1">
        <f t="shared" ca="1" si="39"/>
        <v>-3.1972987639944488E-3</v>
      </c>
      <c r="Q315" s="82">
        <f t="shared" si="40"/>
        <v>41286.266999999993</v>
      </c>
    </row>
    <row r="316" spans="1:21" x14ac:dyDescent="0.2">
      <c r="A316" s="91" t="s">
        <v>890</v>
      </c>
      <c r="B316" s="92" t="s">
        <v>52</v>
      </c>
      <c r="C316" s="93">
        <v>56306.697800000198</v>
      </c>
      <c r="D316" s="93">
        <v>1E-4</v>
      </c>
      <c r="E316" s="1">
        <f t="shared" si="37"/>
        <v>16920.990802932858</v>
      </c>
      <c r="F316" s="1">
        <f t="shared" si="38"/>
        <v>16921</v>
      </c>
      <c r="G316" s="2">
        <f t="shared" si="42"/>
        <v>-5.9104997999384068E-3</v>
      </c>
      <c r="L316" s="1">
        <f t="shared" si="43"/>
        <v>-5.9104997999384068E-3</v>
      </c>
      <c r="O316" s="1">
        <f t="shared" ca="1" si="39"/>
        <v>-3.1992337267287493E-3</v>
      </c>
      <c r="Q316" s="82">
        <f t="shared" si="40"/>
        <v>41288.197800000198</v>
      </c>
    </row>
    <row r="317" spans="1:21" x14ac:dyDescent="0.2">
      <c r="A317" s="91" t="s">
        <v>890</v>
      </c>
      <c r="B317" s="92" t="s">
        <v>49</v>
      </c>
      <c r="C317" s="93">
        <v>56307.660999999847</v>
      </c>
      <c r="D317" s="93">
        <v>2.3E-3</v>
      </c>
      <c r="E317" s="1">
        <f t="shared" si="37"/>
        <v>16922.48959582207</v>
      </c>
      <c r="F317" s="1">
        <f t="shared" si="38"/>
        <v>16922.5</v>
      </c>
      <c r="G317" s="2">
        <f t="shared" si="42"/>
        <v>-6.6862501480500214E-3</v>
      </c>
      <c r="L317" s="1">
        <f t="shared" si="43"/>
        <v>-6.6862501480500214E-3</v>
      </c>
      <c r="O317" s="1">
        <f t="shared" ca="1" si="39"/>
        <v>-3.2002012080958996E-3</v>
      </c>
      <c r="Q317" s="82">
        <f t="shared" si="40"/>
        <v>41289.160999999847</v>
      </c>
    </row>
    <row r="318" spans="1:21" x14ac:dyDescent="0.2">
      <c r="A318" s="91" t="s">
        <v>890</v>
      </c>
      <c r="B318" s="92" t="s">
        <v>49</v>
      </c>
      <c r="C318" s="93">
        <v>56316.667700000107</v>
      </c>
      <c r="D318" s="93">
        <v>8.0000000000000004E-4</v>
      </c>
      <c r="E318" s="1">
        <f t="shared" si="37"/>
        <v>16936.504523065196</v>
      </c>
      <c r="F318" s="1">
        <f t="shared" si="38"/>
        <v>16936.5</v>
      </c>
      <c r="G318" s="2">
        <f t="shared" si="42"/>
        <v>2.9067501091049053E-3</v>
      </c>
      <c r="L318" s="1">
        <f t="shared" si="43"/>
        <v>2.9067501091049053E-3</v>
      </c>
      <c r="O318" s="1">
        <f t="shared" ca="1" si="39"/>
        <v>-3.2092310341893058E-3</v>
      </c>
      <c r="Q318" s="82">
        <f t="shared" si="40"/>
        <v>41298.167700000107</v>
      </c>
    </row>
    <row r="319" spans="1:21" x14ac:dyDescent="0.2">
      <c r="A319" s="91" t="s">
        <v>890</v>
      </c>
      <c r="B319" s="92" t="s">
        <v>49</v>
      </c>
      <c r="C319" s="93">
        <v>56318.564799999818</v>
      </c>
      <c r="D319" s="93">
        <v>3.2000000000000002E-3</v>
      </c>
      <c r="E319" s="1">
        <f t="shared" si="37"/>
        <v>16939.456516411054</v>
      </c>
      <c r="F319" s="1">
        <f t="shared" si="38"/>
        <v>16939.5</v>
      </c>
      <c r="G319" s="2">
        <f t="shared" si="42"/>
        <v>-2.7944750181632116E-2</v>
      </c>
      <c r="L319" s="1">
        <f t="shared" si="43"/>
        <v>-2.7944750181632116E-2</v>
      </c>
      <c r="O319" s="1">
        <f t="shared" ca="1" si="39"/>
        <v>-3.2111659969236081E-3</v>
      </c>
      <c r="Q319" s="82">
        <f t="shared" si="40"/>
        <v>41300.064799999818</v>
      </c>
    </row>
    <row r="320" spans="1:21" x14ac:dyDescent="0.2">
      <c r="A320" s="91" t="s">
        <v>890</v>
      </c>
      <c r="B320" s="92" t="s">
        <v>52</v>
      </c>
      <c r="C320" s="93">
        <v>56319.55029999977</v>
      </c>
      <c r="D320" s="93">
        <v>4.0000000000000002E-4</v>
      </c>
      <c r="E320" s="1">
        <f t="shared" si="37"/>
        <v>16940.990009343761</v>
      </c>
      <c r="F320" s="1">
        <f t="shared" si="38"/>
        <v>16941</v>
      </c>
      <c r="G320" s="2">
        <f t="shared" si="42"/>
        <v>-6.4205002272501588E-3</v>
      </c>
      <c r="L320" s="1">
        <f t="shared" si="43"/>
        <v>-6.4205002272501588E-3</v>
      </c>
      <c r="O320" s="1">
        <f t="shared" ca="1" si="39"/>
        <v>-3.2121334782907584E-3</v>
      </c>
      <c r="Q320" s="82">
        <f t="shared" si="40"/>
        <v>41301.05029999977</v>
      </c>
    </row>
    <row r="321" spans="1:17" x14ac:dyDescent="0.2">
      <c r="A321" s="91" t="s">
        <v>890</v>
      </c>
      <c r="B321" s="92" t="s">
        <v>49</v>
      </c>
      <c r="C321" s="93">
        <v>56325.660000000149</v>
      </c>
      <c r="D321" s="93">
        <v>5.0000000000000001E-4</v>
      </c>
      <c r="E321" s="1">
        <f t="shared" si="37"/>
        <v>16950.497043105315</v>
      </c>
      <c r="F321" s="1">
        <f t="shared" si="38"/>
        <v>16950.5</v>
      </c>
      <c r="G321" s="2">
        <f t="shared" si="42"/>
        <v>-1.9002498447662219E-3</v>
      </c>
      <c r="L321" s="1">
        <f t="shared" si="43"/>
        <v>-1.9002498447662219E-3</v>
      </c>
      <c r="O321" s="1">
        <f t="shared" ca="1" si="39"/>
        <v>-3.218260860282712E-3</v>
      </c>
      <c r="Q321" s="82">
        <f t="shared" si="40"/>
        <v>41307.160000000149</v>
      </c>
    </row>
    <row r="322" spans="1:17" x14ac:dyDescent="0.2">
      <c r="A322" s="91" t="s">
        <v>890</v>
      </c>
      <c r="B322" s="92" t="s">
        <v>49</v>
      </c>
      <c r="C322" s="93">
        <v>56327.589800000191</v>
      </c>
      <c r="D322" s="93">
        <v>8.0000000000000004E-4</v>
      </c>
      <c r="E322" s="1">
        <f t="shared" si="37"/>
        <v>16953.499919474416</v>
      </c>
      <c r="F322" s="1">
        <f t="shared" si="38"/>
        <v>16953.5</v>
      </c>
      <c r="G322" s="2">
        <f t="shared" si="42"/>
        <v>-5.1749804697465152E-5</v>
      </c>
      <c r="L322" s="1">
        <f t="shared" si="43"/>
        <v>-5.1749804697465152E-5</v>
      </c>
      <c r="O322" s="1">
        <f t="shared" ca="1" si="39"/>
        <v>-3.2201958230170143E-3</v>
      </c>
      <c r="Q322" s="82">
        <f t="shared" si="40"/>
        <v>41309.089800000191</v>
      </c>
    </row>
    <row r="323" spans="1:17" x14ac:dyDescent="0.2">
      <c r="A323" s="91" t="s">
        <v>890</v>
      </c>
      <c r="B323" s="92" t="s">
        <v>52</v>
      </c>
      <c r="C323" s="93">
        <v>56328.541300000157</v>
      </c>
      <c r="D323" s="93">
        <v>4.0000000000000002E-4</v>
      </c>
      <c r="E323" s="1">
        <f t="shared" si="37"/>
        <v>16954.980506511954</v>
      </c>
      <c r="F323" s="1">
        <f t="shared" si="38"/>
        <v>16955</v>
      </c>
      <c r="G323" s="2">
        <f t="shared" si="42"/>
        <v>-1.2527499842690304E-2</v>
      </c>
      <c r="L323" s="1">
        <f t="shared" si="43"/>
        <v>-1.2527499842690304E-2</v>
      </c>
      <c r="O323" s="1">
        <f t="shared" ca="1" si="39"/>
        <v>-3.2211633043841646E-3</v>
      </c>
      <c r="Q323" s="82">
        <f t="shared" si="40"/>
        <v>41310.041300000157</v>
      </c>
    </row>
    <row r="324" spans="1:17" x14ac:dyDescent="0.2">
      <c r="A324" s="91" t="s">
        <v>890</v>
      </c>
      <c r="B324" s="92" t="s">
        <v>49</v>
      </c>
      <c r="C324" s="93">
        <v>56329.518499999773</v>
      </c>
      <c r="D324" s="93">
        <v>1.6000000000000001E-3</v>
      </c>
      <c r="E324" s="1">
        <f t="shared" si="37"/>
        <v>16956.501084181487</v>
      </c>
      <c r="F324" s="1">
        <f t="shared" si="38"/>
        <v>16956.5</v>
      </c>
      <c r="G324" s="2">
        <f t="shared" si="42"/>
        <v>6.9674977567046881E-4</v>
      </c>
      <c r="L324" s="1">
        <f t="shared" si="43"/>
        <v>6.9674977567046881E-4</v>
      </c>
      <c r="O324" s="1">
        <f t="shared" ca="1" si="39"/>
        <v>-3.2221307857513148E-3</v>
      </c>
      <c r="Q324" s="82">
        <f t="shared" si="40"/>
        <v>41311.018499999773</v>
      </c>
    </row>
    <row r="325" spans="1:17" x14ac:dyDescent="0.2">
      <c r="A325" s="91" t="s">
        <v>890</v>
      </c>
      <c r="B325" s="92" t="s">
        <v>52</v>
      </c>
      <c r="C325" s="93">
        <v>56330.475899999961</v>
      </c>
      <c r="D325" s="93">
        <v>5.9999999999999995E-4</v>
      </c>
      <c r="E325" s="1">
        <f t="shared" si="37"/>
        <v>16957.990851948245</v>
      </c>
      <c r="F325" s="1">
        <f t="shared" si="38"/>
        <v>16958</v>
      </c>
      <c r="G325" s="2">
        <f t="shared" si="42"/>
        <v>-5.8790000330191106E-3</v>
      </c>
      <c r="L325" s="1">
        <f t="shared" si="43"/>
        <v>-5.8790000330191106E-3</v>
      </c>
      <c r="O325" s="1">
        <f t="shared" ca="1" si="39"/>
        <v>-3.2230982671184651E-3</v>
      </c>
      <c r="Q325" s="82">
        <f t="shared" si="40"/>
        <v>41311.975899999961</v>
      </c>
    </row>
    <row r="326" spans="1:17" x14ac:dyDescent="0.2">
      <c r="A326" s="91" t="s">
        <v>890</v>
      </c>
      <c r="B326" s="92" t="s">
        <v>49</v>
      </c>
      <c r="C326" s="93">
        <v>56331.438300000038</v>
      </c>
      <c r="D326" s="93">
        <v>1.5E-3</v>
      </c>
      <c r="E326" s="1">
        <f t="shared" si="37"/>
        <v>16959.48839999353</v>
      </c>
      <c r="F326" s="1">
        <f t="shared" si="38"/>
        <v>16959.5</v>
      </c>
      <c r="G326" s="2">
        <f t="shared" si="42"/>
        <v>-7.4547499607433565E-3</v>
      </c>
      <c r="L326" s="1">
        <f t="shared" si="43"/>
        <v>-7.4547499607433565E-3</v>
      </c>
      <c r="O326" s="1">
        <f t="shared" ca="1" si="39"/>
        <v>-3.2240657484856154E-3</v>
      </c>
      <c r="Q326" s="82">
        <f t="shared" si="40"/>
        <v>41312.938300000038</v>
      </c>
    </row>
    <row r="327" spans="1:17" x14ac:dyDescent="0.2">
      <c r="A327" s="91" t="s">
        <v>890</v>
      </c>
      <c r="B327" s="92" t="s">
        <v>52</v>
      </c>
      <c r="C327" s="93">
        <v>56331.757600000128</v>
      </c>
      <c r="D327" s="93">
        <v>2.0000000000000001E-4</v>
      </c>
      <c r="E327" s="1">
        <f t="shared" si="37"/>
        <v>16959.98524859178</v>
      </c>
      <c r="F327" s="1">
        <f t="shared" si="38"/>
        <v>16960</v>
      </c>
      <c r="G327" s="2">
        <f t="shared" si="42"/>
        <v>-9.4799998696544208E-3</v>
      </c>
      <c r="L327" s="1">
        <f t="shared" si="43"/>
        <v>-9.4799998696544208E-3</v>
      </c>
      <c r="O327" s="1">
        <f t="shared" ca="1" si="39"/>
        <v>-3.2243882422746672E-3</v>
      </c>
      <c r="Q327" s="82">
        <f t="shared" si="40"/>
        <v>41313.257600000128</v>
      </c>
    </row>
    <row r="328" spans="1:17" x14ac:dyDescent="0.2">
      <c r="A328" s="91" t="s">
        <v>890</v>
      </c>
      <c r="B328" s="92" t="s">
        <v>52</v>
      </c>
      <c r="C328" s="93">
        <v>56333.688399999868</v>
      </c>
      <c r="D328" s="93">
        <v>2.0000000000000001E-4</v>
      </c>
      <c r="E328" s="1">
        <f t="shared" si="37"/>
        <v>16962.989681016152</v>
      </c>
      <c r="F328" s="1">
        <f t="shared" si="38"/>
        <v>16963</v>
      </c>
      <c r="G328" s="2">
        <f t="shared" si="42"/>
        <v>-6.6315001313341781E-3</v>
      </c>
      <c r="L328" s="1">
        <f t="shared" si="43"/>
        <v>-6.6315001313341781E-3</v>
      </c>
      <c r="O328" s="1">
        <f t="shared" ca="1" si="39"/>
        <v>-3.2263232050089678E-3</v>
      </c>
      <c r="Q328" s="82">
        <f t="shared" si="40"/>
        <v>41315.188399999868</v>
      </c>
    </row>
    <row r="329" spans="1:17" x14ac:dyDescent="0.2">
      <c r="A329" s="91" t="s">
        <v>890</v>
      </c>
      <c r="B329" s="92" t="s">
        <v>52</v>
      </c>
      <c r="C329" s="93">
        <v>56335.616299999878</v>
      </c>
      <c r="D329" s="93">
        <v>5.0000000000000001E-4</v>
      </c>
      <c r="E329" s="1">
        <f t="shared" si="37"/>
        <v>16965.989600879297</v>
      </c>
      <c r="F329" s="1">
        <f t="shared" si="38"/>
        <v>16966</v>
      </c>
      <c r="G329" s="2">
        <f t="shared" si="42"/>
        <v>-6.6830001160269603E-3</v>
      </c>
      <c r="L329" s="1">
        <f t="shared" si="43"/>
        <v>-6.6830001160269603E-3</v>
      </c>
      <c r="O329" s="1">
        <f t="shared" ca="1" si="39"/>
        <v>-3.2282581677432684E-3</v>
      </c>
      <c r="Q329" s="82">
        <f t="shared" si="40"/>
        <v>41317.116299999878</v>
      </c>
    </row>
    <row r="330" spans="1:17" x14ac:dyDescent="0.2">
      <c r="A330" s="91" t="s">
        <v>890</v>
      </c>
      <c r="B330" s="92" t="s">
        <v>49</v>
      </c>
      <c r="C330" s="93">
        <v>56336.594699999783</v>
      </c>
      <c r="D330" s="93">
        <v>5.9999999999999995E-4</v>
      </c>
      <c r="E330" s="1">
        <f t="shared" si="37"/>
        <v>16967.512045816173</v>
      </c>
      <c r="F330" s="1">
        <f t="shared" si="38"/>
        <v>16967.5</v>
      </c>
      <c r="G330" s="2">
        <f t="shared" si="42"/>
        <v>7.74124978488544E-3</v>
      </c>
      <c r="L330" s="1">
        <f t="shared" si="43"/>
        <v>7.74124978488544E-3</v>
      </c>
      <c r="O330" s="1">
        <f t="shared" ca="1" si="39"/>
        <v>-3.2292256491104204E-3</v>
      </c>
      <c r="Q330" s="82">
        <f t="shared" si="40"/>
        <v>41318.094699999783</v>
      </c>
    </row>
    <row r="331" spans="1:17" x14ac:dyDescent="0.2">
      <c r="A331" s="91" t="s">
        <v>890</v>
      </c>
      <c r="B331" s="92" t="s">
        <v>52</v>
      </c>
      <c r="C331" s="93">
        <v>56337.545200000051</v>
      </c>
      <c r="D331" s="93">
        <v>5.0000000000000001E-4</v>
      </c>
      <c r="E331" s="1">
        <f t="shared" si="37"/>
        <v>16968.991076798437</v>
      </c>
      <c r="F331" s="1">
        <f t="shared" si="38"/>
        <v>16969</v>
      </c>
      <c r="G331" s="2">
        <f t="shared" ref="G331:G362" si="44">+C331-(C$7+F331*C$8)</f>
        <v>-5.734499944082927E-3</v>
      </c>
      <c r="L331" s="1">
        <f t="shared" si="43"/>
        <v>-5.734499944082927E-3</v>
      </c>
      <c r="O331" s="1">
        <f t="shared" ca="1" si="39"/>
        <v>-3.2301931304775707E-3</v>
      </c>
      <c r="Q331" s="82">
        <f t="shared" si="40"/>
        <v>41319.045200000051</v>
      </c>
    </row>
    <row r="332" spans="1:17" x14ac:dyDescent="0.2">
      <c r="A332" s="91" t="s">
        <v>890</v>
      </c>
      <c r="B332" s="92" t="s">
        <v>49</v>
      </c>
      <c r="C332" s="93">
        <v>56340.443200000096</v>
      </c>
      <c r="D332" s="93">
        <v>1.1999999999999999E-3</v>
      </c>
      <c r="E332" s="1">
        <f t="shared" si="37"/>
        <v>16973.500526336011</v>
      </c>
      <c r="F332" s="1">
        <f t="shared" si="38"/>
        <v>16973.5</v>
      </c>
      <c r="G332" s="2">
        <f t="shared" si="44"/>
        <v>3.382501017767936E-4</v>
      </c>
      <c r="L332" s="1">
        <f t="shared" si="43"/>
        <v>3.382501017767936E-4</v>
      </c>
      <c r="O332" s="1">
        <f t="shared" ca="1" si="39"/>
        <v>-3.2330955745790216E-3</v>
      </c>
      <c r="Q332" s="82">
        <f t="shared" si="40"/>
        <v>41321.943200000096</v>
      </c>
    </row>
    <row r="333" spans="1:17" x14ac:dyDescent="0.2">
      <c r="A333" s="91" t="s">
        <v>890</v>
      </c>
      <c r="B333" s="92" t="s">
        <v>52</v>
      </c>
      <c r="C333" s="93">
        <v>56340.752499999944</v>
      </c>
      <c r="D333" s="93">
        <v>1.9E-3</v>
      </c>
      <c r="E333" s="1">
        <f t="shared" si="37"/>
        <v>16973.981814376471</v>
      </c>
      <c r="F333" s="1">
        <f t="shared" si="38"/>
        <v>16974</v>
      </c>
      <c r="G333" s="2">
        <f t="shared" si="44"/>
        <v>-1.168700004927814E-2</v>
      </c>
      <c r="L333" s="1">
        <f t="shared" si="43"/>
        <v>-1.168700004927814E-2</v>
      </c>
      <c r="O333" s="1">
        <f t="shared" ca="1" si="39"/>
        <v>-3.2334180683680734E-3</v>
      </c>
      <c r="Q333" s="82">
        <f t="shared" si="40"/>
        <v>41322.252499999944</v>
      </c>
    </row>
    <row r="334" spans="1:17" x14ac:dyDescent="0.2">
      <c r="A334" s="91" t="s">
        <v>890</v>
      </c>
      <c r="B334" s="92" t="s">
        <v>52</v>
      </c>
      <c r="C334" s="93">
        <v>56344.61409999989</v>
      </c>
      <c r="D334" s="93">
        <v>2.0000000000000001E-4</v>
      </c>
      <c r="E334" s="1">
        <f t="shared" si="37"/>
        <v>16979.990679225946</v>
      </c>
      <c r="F334" s="1">
        <f t="shared" si="38"/>
        <v>16980</v>
      </c>
      <c r="G334" s="2">
        <f t="shared" si="44"/>
        <v>-5.9900001069763675E-3</v>
      </c>
      <c r="L334" s="1">
        <f t="shared" si="43"/>
        <v>-5.9900001069763675E-3</v>
      </c>
      <c r="O334" s="1">
        <f t="shared" ca="1" si="39"/>
        <v>-3.2372879938366746E-3</v>
      </c>
      <c r="Q334" s="82">
        <f t="shared" si="40"/>
        <v>41326.11409999989</v>
      </c>
    </row>
    <row r="335" spans="1:17" x14ac:dyDescent="0.2">
      <c r="A335" s="91" t="s">
        <v>890</v>
      </c>
      <c r="B335" s="92" t="s">
        <v>49</v>
      </c>
      <c r="C335" s="93">
        <v>56345.582100000232</v>
      </c>
      <c r="D335" s="93">
        <v>2.9999999999999997E-4</v>
      </c>
      <c r="E335" s="1">
        <f t="shared" si="37"/>
        <v>16981.496941183796</v>
      </c>
      <c r="F335" s="1">
        <f t="shared" si="38"/>
        <v>16981.5</v>
      </c>
      <c r="G335" s="2">
        <f t="shared" si="44"/>
        <v>-1.9657497614389285E-3</v>
      </c>
      <c r="L335" s="1">
        <f t="shared" si="43"/>
        <v>-1.9657497614389285E-3</v>
      </c>
      <c r="O335" s="1">
        <f t="shared" ca="1" si="39"/>
        <v>-3.2382554752038266E-3</v>
      </c>
      <c r="Q335" s="82">
        <f t="shared" si="40"/>
        <v>41327.082100000232</v>
      </c>
    </row>
    <row r="336" spans="1:17" x14ac:dyDescent="0.2">
      <c r="A336" s="91" t="s">
        <v>890</v>
      </c>
      <c r="B336" s="92" t="s">
        <v>49</v>
      </c>
      <c r="C336" s="93">
        <v>56347.511099999771</v>
      </c>
      <c r="D336" s="93">
        <v>1.1000000000000001E-3</v>
      </c>
      <c r="E336" s="1">
        <f t="shared" si="37"/>
        <v>16984.498572707518</v>
      </c>
      <c r="F336" s="1">
        <f t="shared" si="38"/>
        <v>16984.5</v>
      </c>
      <c r="G336" s="2">
        <f t="shared" si="44"/>
        <v>-9.1725022502942011E-4</v>
      </c>
      <c r="L336" s="1">
        <f t="shared" si="43"/>
        <v>-9.1725022502942011E-4</v>
      </c>
      <c r="O336" s="1">
        <f t="shared" ca="1" si="39"/>
        <v>-3.2401904379381272E-3</v>
      </c>
      <c r="Q336" s="82">
        <f t="shared" si="40"/>
        <v>41329.011099999771</v>
      </c>
    </row>
    <row r="337" spans="1:19" x14ac:dyDescent="0.2">
      <c r="A337" s="91" t="s">
        <v>890</v>
      </c>
      <c r="B337" s="92" t="s">
        <v>52</v>
      </c>
      <c r="C337" s="93">
        <v>56348.470199999865</v>
      </c>
      <c r="D337" s="93">
        <v>5.0000000000000001E-4</v>
      </c>
      <c r="E337" s="1">
        <f t="shared" si="37"/>
        <v>16985.990985768887</v>
      </c>
      <c r="F337" s="1">
        <f t="shared" si="38"/>
        <v>16986</v>
      </c>
      <c r="G337" s="2">
        <f t="shared" si="44"/>
        <v>-5.7930001348722726E-3</v>
      </c>
      <c r="L337" s="1">
        <f t="shared" si="43"/>
        <v>-5.7930001348722726E-3</v>
      </c>
      <c r="O337" s="1">
        <f t="shared" ca="1" si="39"/>
        <v>-3.2411579193052775E-3</v>
      </c>
      <c r="Q337" s="82">
        <f t="shared" si="40"/>
        <v>41329.970199999865</v>
      </c>
    </row>
    <row r="338" spans="1:19" x14ac:dyDescent="0.2">
      <c r="A338" s="91" t="s">
        <v>890</v>
      </c>
      <c r="B338" s="92" t="s">
        <v>52</v>
      </c>
      <c r="C338" s="93">
        <v>56353.609699999914</v>
      </c>
      <c r="D338" s="93">
        <v>4.0000000000000002E-4</v>
      </c>
      <c r="E338" s="1">
        <f t="shared" si="37"/>
        <v>16993.988334249982</v>
      </c>
      <c r="F338" s="1">
        <f t="shared" si="38"/>
        <v>16994</v>
      </c>
      <c r="G338" s="2">
        <f t="shared" si="44"/>
        <v>-7.4970000860048458E-3</v>
      </c>
      <c r="L338" s="1">
        <f t="shared" si="43"/>
        <v>-7.4970000860048458E-3</v>
      </c>
      <c r="O338" s="1">
        <f t="shared" ca="1" si="39"/>
        <v>-3.2463178199300807E-3</v>
      </c>
      <c r="Q338" s="82">
        <f t="shared" si="40"/>
        <v>41335.109699999914</v>
      </c>
    </row>
    <row r="339" spans="1:19" x14ac:dyDescent="0.2">
      <c r="A339" s="91" t="s">
        <v>890</v>
      </c>
      <c r="B339" s="92" t="s">
        <v>49</v>
      </c>
      <c r="C339" s="93">
        <v>56354.579299999867</v>
      </c>
      <c r="D339" s="93">
        <v>8.0000000000000004E-4</v>
      </c>
      <c r="E339" s="1">
        <f t="shared" si="37"/>
        <v>16995.497085896408</v>
      </c>
      <c r="F339" s="1">
        <f t="shared" si="38"/>
        <v>16995.5</v>
      </c>
      <c r="G339" s="2">
        <f t="shared" si="44"/>
        <v>-1.872750130132772E-3</v>
      </c>
      <c r="L339" s="1">
        <f t="shared" si="43"/>
        <v>-1.872750130132772E-3</v>
      </c>
      <c r="O339" s="1">
        <f t="shared" ca="1" si="39"/>
        <v>-3.2472853012972328E-3</v>
      </c>
      <c r="Q339" s="82">
        <f t="shared" si="40"/>
        <v>41336.079299999867</v>
      </c>
    </row>
    <row r="340" spans="1:19" x14ac:dyDescent="0.2">
      <c r="A340" s="91" t="s">
        <v>890</v>
      </c>
      <c r="B340" s="92" t="s">
        <v>52</v>
      </c>
      <c r="C340" s="93">
        <v>56355.538399999961</v>
      </c>
      <c r="D340" s="93">
        <v>2.9999999999999997E-4</v>
      </c>
      <c r="E340" s="1">
        <f t="shared" si="37"/>
        <v>16996.989498957777</v>
      </c>
      <c r="F340" s="1">
        <f t="shared" si="38"/>
        <v>16997</v>
      </c>
      <c r="G340" s="2">
        <f t="shared" si="44"/>
        <v>-6.7485000326996669E-3</v>
      </c>
      <c r="L340" s="1">
        <f t="shared" si="43"/>
        <v>-6.7485000326996669E-3</v>
      </c>
      <c r="O340" s="1">
        <f t="shared" ca="1" si="39"/>
        <v>-3.248252782664383E-3</v>
      </c>
      <c r="Q340" s="82">
        <f t="shared" si="40"/>
        <v>41337.038399999961</v>
      </c>
    </row>
    <row r="341" spans="1:19" x14ac:dyDescent="0.2">
      <c r="A341" s="91" t="s">
        <v>890</v>
      </c>
      <c r="B341" s="92" t="s">
        <v>49</v>
      </c>
      <c r="C341" s="93">
        <v>56356.510100000072</v>
      </c>
      <c r="D341" s="93">
        <v>1.4E-3</v>
      </c>
      <c r="E341" s="1">
        <f t="shared" ref="E341:E401" si="45">+(C341-C$7)/C$8</f>
        <v>16998.501518321507</v>
      </c>
      <c r="F341" s="1">
        <f t="shared" ref="F341:F404" si="46">ROUND(2*E341,0)/2</f>
        <v>16998.5</v>
      </c>
      <c r="G341" s="2">
        <f t="shared" si="44"/>
        <v>9.7575007384875789E-4</v>
      </c>
      <c r="L341" s="1">
        <f t="shared" si="43"/>
        <v>9.7575007384875789E-4</v>
      </c>
      <c r="O341" s="1">
        <f t="shared" ref="O341:O401" ca="1" si="47">+C$11+C$12*$F341</f>
        <v>-3.2492202640315333E-3</v>
      </c>
      <c r="Q341" s="82">
        <f t="shared" ref="Q341:Q401" si="48">+C341-15018.5</f>
        <v>41338.010100000072</v>
      </c>
    </row>
    <row r="342" spans="1:19" x14ac:dyDescent="0.2">
      <c r="A342" s="91" t="s">
        <v>890</v>
      </c>
      <c r="B342" s="92" t="s">
        <v>52</v>
      </c>
      <c r="C342" s="93">
        <v>56357.467399999965</v>
      </c>
      <c r="D342" s="93">
        <v>4.0000000000000002E-4</v>
      </c>
      <c r="E342" s="1">
        <f t="shared" si="45"/>
        <v>16999.991130482227</v>
      </c>
      <c r="F342" s="1">
        <f t="shared" si="46"/>
        <v>17000</v>
      </c>
      <c r="G342" s="2">
        <f t="shared" si="44"/>
        <v>-5.7000000306288712E-3</v>
      </c>
      <c r="L342" s="1">
        <f t="shared" si="43"/>
        <v>-5.7000000306288712E-3</v>
      </c>
      <c r="O342" s="1">
        <f t="shared" ca="1" si="47"/>
        <v>-3.2501877453986836E-3</v>
      </c>
      <c r="Q342" s="82">
        <f t="shared" si="48"/>
        <v>41338.967399999965</v>
      </c>
    </row>
    <row r="343" spans="1:19" x14ac:dyDescent="0.2">
      <c r="A343" s="91" t="s">
        <v>890</v>
      </c>
      <c r="B343" s="92" t="s">
        <v>52</v>
      </c>
      <c r="C343" s="93">
        <v>56361.321700000204</v>
      </c>
      <c r="D343" s="93">
        <v>8.9999999999999998E-4</v>
      </c>
      <c r="E343" s="1">
        <f t="shared" si="45"/>
        <v>17005.988636125247</v>
      </c>
      <c r="F343" s="1">
        <f t="shared" si="46"/>
        <v>17006</v>
      </c>
      <c r="G343" s="2">
        <f t="shared" si="44"/>
        <v>-7.3029997947742231E-3</v>
      </c>
      <c r="L343" s="1">
        <f t="shared" si="43"/>
        <v>-7.3029997947742231E-3</v>
      </c>
      <c r="O343" s="1">
        <f t="shared" ca="1" si="47"/>
        <v>-3.2540576708672865E-3</v>
      </c>
      <c r="Q343" s="82">
        <f t="shared" si="48"/>
        <v>41342.821700000204</v>
      </c>
    </row>
    <row r="344" spans="1:19" x14ac:dyDescent="0.2">
      <c r="A344" s="91" t="s">
        <v>890</v>
      </c>
      <c r="B344" s="92" t="s">
        <v>49</v>
      </c>
      <c r="C344" s="93">
        <v>56362.304599999916</v>
      </c>
      <c r="D344" s="93">
        <v>1E-3</v>
      </c>
      <c r="E344" s="1">
        <f t="shared" si="45"/>
        <v>17007.518083312654</v>
      </c>
      <c r="F344" s="1">
        <f t="shared" si="46"/>
        <v>17007.5</v>
      </c>
      <c r="G344" s="2">
        <f t="shared" si="44"/>
        <v>1.1621249919699039E-2</v>
      </c>
      <c r="L344" s="1">
        <f t="shared" si="43"/>
        <v>1.1621249919699039E-2</v>
      </c>
      <c r="O344" s="1">
        <f t="shared" ca="1" si="47"/>
        <v>-3.2550251522344368E-3</v>
      </c>
      <c r="Q344" s="82">
        <f t="shared" si="48"/>
        <v>41343.804599999916</v>
      </c>
    </row>
    <row r="345" spans="1:19" x14ac:dyDescent="0.2">
      <c r="A345" s="91" t="s">
        <v>890</v>
      </c>
      <c r="B345" s="92" t="s">
        <v>52</v>
      </c>
      <c r="C345" s="93">
        <v>56362.606199999806</v>
      </c>
      <c r="D345" s="93">
        <v>1E-3</v>
      </c>
      <c r="E345" s="1">
        <f t="shared" si="45"/>
        <v>17007.987389723978</v>
      </c>
      <c r="F345" s="1">
        <f t="shared" si="46"/>
        <v>17008</v>
      </c>
      <c r="G345" s="2">
        <f t="shared" si="44"/>
        <v>-8.104000189632643E-3</v>
      </c>
      <c r="L345" s="1">
        <f t="shared" si="43"/>
        <v>-8.104000189632643E-3</v>
      </c>
      <c r="O345" s="1">
        <f t="shared" ca="1" si="47"/>
        <v>-3.2553476460234869E-3</v>
      </c>
      <c r="Q345" s="82">
        <f t="shared" si="48"/>
        <v>41344.106199999806</v>
      </c>
    </row>
    <row r="346" spans="1:19" x14ac:dyDescent="0.2">
      <c r="A346" s="32" t="s">
        <v>112</v>
      </c>
      <c r="B346" s="38" t="s">
        <v>52</v>
      </c>
      <c r="C346" s="29">
        <v>56362.616999999998</v>
      </c>
      <c r="D346" s="29" t="s">
        <v>36</v>
      </c>
      <c r="E346" s="1">
        <f t="shared" si="45"/>
        <v>17008.004195126279</v>
      </c>
      <c r="F346" s="1">
        <f t="shared" si="46"/>
        <v>17008</v>
      </c>
      <c r="G346" s="2">
        <f t="shared" si="44"/>
        <v>2.6960000031976961E-3</v>
      </c>
      <c r="I346" s="1">
        <f>+G346</f>
        <v>2.6960000031976961E-3</v>
      </c>
      <c r="O346" s="1">
        <f t="shared" ca="1" si="47"/>
        <v>-3.2553476460234869E-3</v>
      </c>
      <c r="Q346" s="82">
        <f t="shared" si="48"/>
        <v>41344.116999999998</v>
      </c>
      <c r="S346" s="3">
        <v>0.1</v>
      </c>
    </row>
    <row r="347" spans="1:19" x14ac:dyDescent="0.2">
      <c r="A347" s="91" t="s">
        <v>890</v>
      </c>
      <c r="B347" s="92" t="s">
        <v>49</v>
      </c>
      <c r="C347" s="93">
        <v>56363.577200000174</v>
      </c>
      <c r="D347" s="93">
        <v>1.1000000000000001E-3</v>
      </c>
      <c r="E347" s="1">
        <f t="shared" si="45"/>
        <v>17009.498319849092</v>
      </c>
      <c r="F347" s="1">
        <f t="shared" si="46"/>
        <v>17009.5</v>
      </c>
      <c r="G347" s="2">
        <f t="shared" si="44"/>
        <v>-1.0797498252941296E-3</v>
      </c>
      <c r="L347" s="1">
        <f t="shared" ref="L347:L376" si="49">+G347</f>
        <v>-1.0797498252941296E-3</v>
      </c>
      <c r="O347" s="1">
        <f t="shared" ca="1" si="47"/>
        <v>-3.2563151273906372E-3</v>
      </c>
      <c r="Q347" s="82">
        <f t="shared" si="48"/>
        <v>41345.077200000174</v>
      </c>
    </row>
    <row r="348" spans="1:19" x14ac:dyDescent="0.2">
      <c r="A348" s="91" t="s">
        <v>890</v>
      </c>
      <c r="B348" s="92" t="s">
        <v>52</v>
      </c>
      <c r="C348" s="93">
        <v>56364.536499999929</v>
      </c>
      <c r="D348" s="93">
        <v>2.9999999999999997E-4</v>
      </c>
      <c r="E348" s="1">
        <f t="shared" si="45"/>
        <v>17010.991044121078</v>
      </c>
      <c r="F348" s="1">
        <f t="shared" si="46"/>
        <v>17011</v>
      </c>
      <c r="G348" s="2">
        <f t="shared" si="44"/>
        <v>-5.7555000676074997E-3</v>
      </c>
      <c r="L348" s="1">
        <f t="shared" si="49"/>
        <v>-5.7555000676074997E-3</v>
      </c>
      <c r="O348" s="1">
        <f t="shared" ca="1" si="47"/>
        <v>-3.2572826087577892E-3</v>
      </c>
      <c r="Q348" s="82">
        <f t="shared" si="48"/>
        <v>41346.036499999929</v>
      </c>
    </row>
    <row r="349" spans="1:19" x14ac:dyDescent="0.2">
      <c r="A349" s="91" t="s">
        <v>890</v>
      </c>
      <c r="B349" s="92" t="s">
        <v>52</v>
      </c>
      <c r="C349" s="93">
        <v>56366.462100000121</v>
      </c>
      <c r="D349" s="93">
        <v>2.3E-3</v>
      </c>
      <c r="E349" s="1">
        <f t="shared" si="45"/>
        <v>17013.987385056302</v>
      </c>
      <c r="F349" s="1">
        <f t="shared" si="46"/>
        <v>17014</v>
      </c>
      <c r="G349" s="2">
        <f t="shared" si="44"/>
        <v>-8.1069998777820729E-3</v>
      </c>
      <c r="L349" s="1">
        <f t="shared" si="49"/>
        <v>-8.1069998777820729E-3</v>
      </c>
      <c r="O349" s="1">
        <f t="shared" ca="1" si="47"/>
        <v>-3.2592175714920898E-3</v>
      </c>
      <c r="Q349" s="82">
        <f t="shared" si="48"/>
        <v>41347.962100000121</v>
      </c>
    </row>
    <row r="350" spans="1:19" x14ac:dyDescent="0.2">
      <c r="A350" s="91" t="s">
        <v>890</v>
      </c>
      <c r="B350" s="92" t="s">
        <v>49</v>
      </c>
      <c r="C350" s="93">
        <v>56371.299199999776</v>
      </c>
      <c r="D350" s="93">
        <v>1.1999999999999999E-3</v>
      </c>
      <c r="E350" s="1">
        <f t="shared" si="45"/>
        <v>17021.514182280695</v>
      </c>
      <c r="F350" s="1">
        <f t="shared" si="46"/>
        <v>17021.5</v>
      </c>
      <c r="G350" s="2">
        <f t="shared" si="44"/>
        <v>9.1142497767577879E-3</v>
      </c>
      <c r="L350" s="1">
        <f t="shared" si="49"/>
        <v>9.1142497767577879E-3</v>
      </c>
      <c r="O350" s="1">
        <f t="shared" ca="1" si="47"/>
        <v>-3.264054978327843E-3</v>
      </c>
      <c r="Q350" s="82">
        <f t="shared" si="48"/>
        <v>41352.799199999776</v>
      </c>
    </row>
    <row r="351" spans="1:19" x14ac:dyDescent="0.2">
      <c r="A351" s="91" t="s">
        <v>890</v>
      </c>
      <c r="B351" s="92" t="s">
        <v>52</v>
      </c>
      <c r="C351" s="93">
        <v>56371.602799999993</v>
      </c>
      <c r="D351" s="93">
        <v>1E-3</v>
      </c>
      <c r="E351" s="1">
        <f t="shared" si="45"/>
        <v>17021.986600804008</v>
      </c>
      <c r="F351" s="1">
        <f t="shared" si="46"/>
        <v>17022</v>
      </c>
      <c r="G351" s="2">
        <f t="shared" si="44"/>
        <v>-8.6110000047483481E-3</v>
      </c>
      <c r="L351" s="1">
        <f t="shared" si="49"/>
        <v>-8.6110000047483481E-3</v>
      </c>
      <c r="O351" s="1">
        <f t="shared" ca="1" si="47"/>
        <v>-3.2643774721168931E-3</v>
      </c>
      <c r="Q351" s="82">
        <f t="shared" si="48"/>
        <v>41353.102799999993</v>
      </c>
    </row>
    <row r="352" spans="1:19" x14ac:dyDescent="0.2">
      <c r="A352" s="91" t="s">
        <v>890</v>
      </c>
      <c r="B352" s="92" t="s">
        <v>49</v>
      </c>
      <c r="C352" s="93">
        <v>56372.573900000192</v>
      </c>
      <c r="D352" s="93">
        <v>8.9999999999999998E-4</v>
      </c>
      <c r="E352" s="1">
        <f t="shared" si="45"/>
        <v>17023.497686534432</v>
      </c>
      <c r="F352" s="1">
        <f t="shared" si="46"/>
        <v>17023.5</v>
      </c>
      <c r="G352" s="2">
        <f t="shared" si="44"/>
        <v>-1.4867498030071147E-3</v>
      </c>
      <c r="L352" s="1">
        <f t="shared" si="49"/>
        <v>-1.4867498030071147E-3</v>
      </c>
      <c r="O352" s="1">
        <f t="shared" ca="1" si="47"/>
        <v>-3.2653449534840433E-3</v>
      </c>
      <c r="Q352" s="82">
        <f t="shared" si="48"/>
        <v>41354.073900000192</v>
      </c>
    </row>
    <row r="353" spans="1:17" x14ac:dyDescent="0.2">
      <c r="A353" s="91" t="s">
        <v>890</v>
      </c>
      <c r="B353" s="92" t="s">
        <v>52</v>
      </c>
      <c r="C353" s="93">
        <v>56373.533900000155</v>
      </c>
      <c r="D353" s="93">
        <v>5.0000000000000001E-4</v>
      </c>
      <c r="E353" s="1">
        <f t="shared" si="45"/>
        <v>17024.991500045762</v>
      </c>
      <c r="F353" s="1">
        <f t="shared" si="46"/>
        <v>17025</v>
      </c>
      <c r="G353" s="2">
        <f t="shared" si="44"/>
        <v>-5.4624998447252437E-3</v>
      </c>
      <c r="L353" s="1">
        <f t="shared" si="49"/>
        <v>-5.4624998447252437E-3</v>
      </c>
      <c r="O353" s="1">
        <f t="shared" ca="1" si="47"/>
        <v>-3.2663124348511954E-3</v>
      </c>
      <c r="Q353" s="82">
        <f t="shared" si="48"/>
        <v>41355.033900000155</v>
      </c>
    </row>
    <row r="354" spans="1:17" x14ac:dyDescent="0.2">
      <c r="A354" s="91" t="s">
        <v>890</v>
      </c>
      <c r="B354" s="92" t="s">
        <v>52</v>
      </c>
      <c r="C354" s="93">
        <v>56375.460599999875</v>
      </c>
      <c r="D354" s="93">
        <v>8.0000000000000004E-4</v>
      </c>
      <c r="E354" s="1">
        <f t="shared" si="45"/>
        <v>17027.989552641564</v>
      </c>
      <c r="F354" s="1">
        <f t="shared" si="46"/>
        <v>17028</v>
      </c>
      <c r="G354" s="2">
        <f t="shared" si="44"/>
        <v>-6.7140001192456111E-3</v>
      </c>
      <c r="L354" s="1">
        <f t="shared" si="49"/>
        <v>-6.7140001192456111E-3</v>
      </c>
      <c r="O354" s="1">
        <f t="shared" ca="1" si="47"/>
        <v>-3.2682473975854959E-3</v>
      </c>
      <c r="Q354" s="82">
        <f t="shared" si="48"/>
        <v>41356.960599999875</v>
      </c>
    </row>
    <row r="355" spans="1:17" x14ac:dyDescent="0.2">
      <c r="A355" s="91" t="s">
        <v>890</v>
      </c>
      <c r="B355" s="92" t="s">
        <v>52</v>
      </c>
      <c r="C355" s="93">
        <v>56386.38720000023</v>
      </c>
      <c r="D355" s="93">
        <v>2.9999999999999997E-4</v>
      </c>
      <c r="E355" s="1">
        <f t="shared" si="45"/>
        <v>17044.991951302043</v>
      </c>
      <c r="F355" s="1">
        <f t="shared" si="46"/>
        <v>17045</v>
      </c>
      <c r="G355" s="2">
        <f t="shared" si="44"/>
        <v>-5.1724997683777474E-3</v>
      </c>
      <c r="L355" s="1">
        <f t="shared" si="49"/>
        <v>-5.1724997683777474E-3</v>
      </c>
      <c r="O355" s="1">
        <f t="shared" ca="1" si="47"/>
        <v>-3.2792121864132027E-3</v>
      </c>
      <c r="Q355" s="82">
        <f t="shared" si="48"/>
        <v>41367.88720000023</v>
      </c>
    </row>
    <row r="356" spans="1:17" x14ac:dyDescent="0.2">
      <c r="A356" s="91" t="s">
        <v>890</v>
      </c>
      <c r="B356" s="92" t="s">
        <v>49</v>
      </c>
      <c r="C356" s="93">
        <v>56387.358299999963</v>
      </c>
      <c r="D356" s="93">
        <v>1E-3</v>
      </c>
      <c r="E356" s="1">
        <f t="shared" si="45"/>
        <v>17046.50303703174</v>
      </c>
      <c r="F356" s="1">
        <f t="shared" si="46"/>
        <v>17046.5</v>
      </c>
      <c r="G356" s="2">
        <f t="shared" si="44"/>
        <v>1.9517499677021988E-3</v>
      </c>
      <c r="L356" s="1">
        <f t="shared" si="49"/>
        <v>1.9517499677021988E-3</v>
      </c>
      <c r="O356" s="1">
        <f t="shared" ca="1" si="47"/>
        <v>-3.2801796677803547E-3</v>
      </c>
      <c r="Q356" s="82">
        <f t="shared" si="48"/>
        <v>41368.858299999963</v>
      </c>
    </row>
    <row r="357" spans="1:17" x14ac:dyDescent="0.2">
      <c r="A357" s="91" t="s">
        <v>890</v>
      </c>
      <c r="B357" s="92" t="s">
        <v>49</v>
      </c>
      <c r="C357" s="93">
        <v>56389.281700000167</v>
      </c>
      <c r="D357" s="93">
        <v>1.4E-3</v>
      </c>
      <c r="E357" s="1">
        <f t="shared" si="45"/>
        <v>17049.495954644353</v>
      </c>
      <c r="F357" s="1">
        <f t="shared" si="46"/>
        <v>17049.5</v>
      </c>
      <c r="G357" s="2">
        <f t="shared" si="44"/>
        <v>-2.5997498305514455E-3</v>
      </c>
      <c r="L357" s="1">
        <f t="shared" si="49"/>
        <v>-2.5997498305514455E-3</v>
      </c>
      <c r="O357" s="1">
        <f t="shared" ca="1" si="47"/>
        <v>-3.2821146305146553E-3</v>
      </c>
      <c r="Q357" s="82">
        <f t="shared" si="48"/>
        <v>41370.781700000167</v>
      </c>
    </row>
    <row r="358" spans="1:17" x14ac:dyDescent="0.2">
      <c r="A358" s="91" t="s">
        <v>890</v>
      </c>
      <c r="B358" s="92" t="s">
        <v>49</v>
      </c>
      <c r="C358" s="93">
        <v>56390.5680999998</v>
      </c>
      <c r="D358" s="93">
        <v>1.4E-3</v>
      </c>
      <c r="E358" s="1">
        <f t="shared" si="45"/>
        <v>17051.49766474904</v>
      </c>
      <c r="F358" s="1">
        <f t="shared" si="46"/>
        <v>17051.5</v>
      </c>
      <c r="G358" s="2">
        <f t="shared" si="44"/>
        <v>-1.5007501933723688E-3</v>
      </c>
      <c r="L358" s="1">
        <f t="shared" si="49"/>
        <v>-1.5007501933723688E-3</v>
      </c>
      <c r="O358" s="1">
        <f t="shared" ca="1" si="47"/>
        <v>-3.2834046056708557E-3</v>
      </c>
      <c r="Q358" s="82">
        <f t="shared" si="48"/>
        <v>41372.0680999998</v>
      </c>
    </row>
    <row r="359" spans="1:17" x14ac:dyDescent="0.2">
      <c r="A359" s="91" t="s">
        <v>890</v>
      </c>
      <c r="B359" s="92" t="s">
        <v>49</v>
      </c>
      <c r="C359" s="93">
        <v>56394.427000000142</v>
      </c>
      <c r="D359" s="93">
        <v>5.9999999999999995E-4</v>
      </c>
      <c r="E359" s="1">
        <f t="shared" si="45"/>
        <v>17057.502328248629</v>
      </c>
      <c r="F359" s="1">
        <f t="shared" si="46"/>
        <v>17057.5</v>
      </c>
      <c r="G359" s="2">
        <f t="shared" si="44"/>
        <v>1.4962501445552334E-3</v>
      </c>
      <c r="L359" s="1">
        <f t="shared" si="49"/>
        <v>1.4962501445552334E-3</v>
      </c>
      <c r="O359" s="1">
        <f t="shared" ca="1" si="47"/>
        <v>-3.2872745311394586E-3</v>
      </c>
      <c r="Q359" s="82">
        <f t="shared" si="48"/>
        <v>41375.927000000142</v>
      </c>
    </row>
    <row r="360" spans="1:17" x14ac:dyDescent="0.2">
      <c r="A360" s="91" t="s">
        <v>890</v>
      </c>
      <c r="B360" s="92" t="s">
        <v>52</v>
      </c>
      <c r="C360" s="93">
        <v>56395.38450000016</v>
      </c>
      <c r="D360" s="93">
        <v>2.9999999999999997E-4</v>
      </c>
      <c r="E360" s="1">
        <f t="shared" si="45"/>
        <v>17058.992251620693</v>
      </c>
      <c r="F360" s="1">
        <f t="shared" si="46"/>
        <v>17059</v>
      </c>
      <c r="G360" s="2">
        <f t="shared" si="44"/>
        <v>-4.9794998340075836E-3</v>
      </c>
      <c r="L360" s="1">
        <f t="shared" si="49"/>
        <v>-4.9794998340075836E-3</v>
      </c>
      <c r="O360" s="1">
        <f t="shared" ca="1" si="47"/>
        <v>-3.2882420125066088E-3</v>
      </c>
      <c r="Q360" s="82">
        <f t="shared" si="48"/>
        <v>41376.88450000016</v>
      </c>
    </row>
    <row r="361" spans="1:17" x14ac:dyDescent="0.2">
      <c r="A361" s="91" t="s">
        <v>890</v>
      </c>
      <c r="B361" s="92" t="s">
        <v>49</v>
      </c>
      <c r="C361" s="93">
        <v>56396.353600000031</v>
      </c>
      <c r="D361" s="93">
        <v>5.9999999999999995E-4</v>
      </c>
      <c r="E361" s="1">
        <f t="shared" si="45"/>
        <v>17060.500225239124</v>
      </c>
      <c r="F361" s="1">
        <f t="shared" si="46"/>
        <v>17060.5</v>
      </c>
      <c r="G361" s="2">
        <f t="shared" si="44"/>
        <v>1.4475003263214603E-4</v>
      </c>
      <c r="L361" s="1">
        <f t="shared" si="49"/>
        <v>1.4475003263214603E-4</v>
      </c>
      <c r="O361" s="1">
        <f t="shared" ca="1" si="47"/>
        <v>-3.2892094938737609E-3</v>
      </c>
      <c r="Q361" s="82">
        <f t="shared" si="48"/>
        <v>41377.853600000031</v>
      </c>
    </row>
    <row r="362" spans="1:17" x14ac:dyDescent="0.2">
      <c r="A362" s="91" t="s">
        <v>890</v>
      </c>
      <c r="B362" s="92" t="s">
        <v>52</v>
      </c>
      <c r="C362" s="93">
        <v>56397.312200000044</v>
      </c>
      <c r="D362" s="93">
        <v>2.5999999999999999E-3</v>
      </c>
      <c r="E362" s="1">
        <f t="shared" si="45"/>
        <v>17061.991860272494</v>
      </c>
      <c r="F362" s="1">
        <f t="shared" si="46"/>
        <v>17062</v>
      </c>
      <c r="G362" s="2">
        <f t="shared" si="44"/>
        <v>-5.2309999518911354E-3</v>
      </c>
      <c r="L362" s="1">
        <f t="shared" si="49"/>
        <v>-5.2309999518911354E-3</v>
      </c>
      <c r="O362" s="1">
        <f t="shared" ca="1" si="47"/>
        <v>-3.2901769752409112E-3</v>
      </c>
      <c r="Q362" s="82">
        <f t="shared" si="48"/>
        <v>41378.812200000044</v>
      </c>
    </row>
    <row r="363" spans="1:17" x14ac:dyDescent="0.2">
      <c r="A363" s="91" t="s">
        <v>890</v>
      </c>
      <c r="B363" s="92" t="s">
        <v>52</v>
      </c>
      <c r="C363" s="93">
        <v>56408.236099999864</v>
      </c>
      <c r="D363" s="93">
        <v>6.9999999999999999E-4</v>
      </c>
      <c r="E363" s="1">
        <f t="shared" si="45"/>
        <v>17078.990057581635</v>
      </c>
      <c r="F363" s="1">
        <f t="shared" si="46"/>
        <v>17079</v>
      </c>
      <c r="G363" s="2">
        <f t="shared" ref="G363:G394" si="50">+C363-(C$7+F363*C$8)</f>
        <v>-6.3895001367200166E-3</v>
      </c>
      <c r="L363" s="1">
        <f t="shared" si="49"/>
        <v>-6.3895001367200166E-3</v>
      </c>
      <c r="O363" s="1">
        <f t="shared" ca="1" si="47"/>
        <v>-3.3011417640686179E-3</v>
      </c>
      <c r="Q363" s="82">
        <f t="shared" si="48"/>
        <v>41389.736099999864</v>
      </c>
    </row>
    <row r="364" spans="1:17" x14ac:dyDescent="0.2">
      <c r="A364" s="91" t="s">
        <v>890</v>
      </c>
      <c r="B364" s="92" t="s">
        <v>52</v>
      </c>
      <c r="C364" s="93">
        <v>56411.471400000155</v>
      </c>
      <c r="D364" s="93">
        <v>3.2000000000000002E-3</v>
      </c>
      <c r="E364" s="1">
        <f t="shared" si="45"/>
        <v>17084.024364721041</v>
      </c>
      <c r="F364" s="1">
        <f t="shared" si="46"/>
        <v>17084</v>
      </c>
      <c r="G364" s="2">
        <f t="shared" si="50"/>
        <v>1.5658000156690832E-2</v>
      </c>
      <c r="L364" s="1">
        <f t="shared" si="49"/>
        <v>1.5658000156690832E-2</v>
      </c>
      <c r="O364" s="1">
        <f t="shared" ca="1" si="47"/>
        <v>-3.3043667019591206E-3</v>
      </c>
      <c r="Q364" s="82">
        <f t="shared" si="48"/>
        <v>41392.971400000155</v>
      </c>
    </row>
    <row r="365" spans="1:17" x14ac:dyDescent="0.2">
      <c r="A365" s="91" t="s">
        <v>890</v>
      </c>
      <c r="B365" s="92" t="s">
        <v>49</v>
      </c>
      <c r="C365" s="93">
        <v>56412.418300000019</v>
      </c>
      <c r="D365" s="93">
        <v>6.9999999999999999E-4</v>
      </c>
      <c r="E365" s="1">
        <f t="shared" si="45"/>
        <v>17085.49779390201</v>
      </c>
      <c r="F365" s="1">
        <f t="shared" si="46"/>
        <v>17085.5</v>
      </c>
      <c r="G365" s="2">
        <f t="shared" si="50"/>
        <v>-1.4177499760990031E-3</v>
      </c>
      <c r="L365" s="1">
        <f t="shared" si="49"/>
        <v>-1.4177499760990031E-3</v>
      </c>
      <c r="O365" s="1">
        <f t="shared" ca="1" si="47"/>
        <v>-3.3053341833262709E-3</v>
      </c>
      <c r="Q365" s="82">
        <f t="shared" si="48"/>
        <v>41393.918300000019</v>
      </c>
    </row>
    <row r="366" spans="1:17" x14ac:dyDescent="0.2">
      <c r="A366" s="91" t="s">
        <v>890</v>
      </c>
      <c r="B366" s="92" t="s">
        <v>52</v>
      </c>
      <c r="C366" s="93">
        <v>56413.378500000108</v>
      </c>
      <c r="D366" s="93">
        <v>5.0000000000000001E-4</v>
      </c>
      <c r="E366" s="1">
        <f t="shared" si="45"/>
        <v>17086.991918624681</v>
      </c>
      <c r="F366" s="1">
        <f t="shared" si="46"/>
        <v>17087</v>
      </c>
      <c r="G366" s="2">
        <f t="shared" si="50"/>
        <v>-5.1934998919023201E-3</v>
      </c>
      <c r="L366" s="1">
        <f t="shared" si="49"/>
        <v>-5.1934998919023201E-3</v>
      </c>
      <c r="O366" s="1">
        <f t="shared" ca="1" si="47"/>
        <v>-3.3063016646934212E-3</v>
      </c>
      <c r="Q366" s="82">
        <f t="shared" si="48"/>
        <v>41394.878500000108</v>
      </c>
    </row>
    <row r="367" spans="1:17" x14ac:dyDescent="0.2">
      <c r="A367" s="91" t="s">
        <v>890</v>
      </c>
      <c r="B367" s="92" t="s">
        <v>52</v>
      </c>
      <c r="C367" s="93">
        <v>56415.305199999828</v>
      </c>
      <c r="D367" s="93">
        <v>4.0000000000000002E-4</v>
      </c>
      <c r="E367" s="1">
        <f t="shared" si="45"/>
        <v>17089.989971220486</v>
      </c>
      <c r="F367" s="1">
        <f t="shared" si="46"/>
        <v>17090</v>
      </c>
      <c r="G367" s="2">
        <f t="shared" si="50"/>
        <v>-6.4450001664226875E-3</v>
      </c>
      <c r="L367" s="1">
        <f t="shared" si="49"/>
        <v>-6.4450001664226875E-3</v>
      </c>
      <c r="O367" s="1">
        <f t="shared" ca="1" si="47"/>
        <v>-3.3082366274277235E-3</v>
      </c>
      <c r="Q367" s="82">
        <f t="shared" si="48"/>
        <v>41396.805199999828</v>
      </c>
    </row>
    <row r="368" spans="1:17" x14ac:dyDescent="0.2">
      <c r="A368" s="91" t="s">
        <v>890</v>
      </c>
      <c r="B368" s="92" t="s">
        <v>52</v>
      </c>
      <c r="C368" s="93">
        <v>56417.233099999838</v>
      </c>
      <c r="D368" s="93">
        <v>4.0000000000000002E-4</v>
      </c>
      <c r="E368" s="1">
        <f t="shared" si="45"/>
        <v>17092.989891083631</v>
      </c>
      <c r="F368" s="1">
        <f t="shared" si="46"/>
        <v>17093</v>
      </c>
      <c r="G368" s="2">
        <f t="shared" si="50"/>
        <v>-6.4965001583914272E-3</v>
      </c>
      <c r="L368" s="1">
        <f t="shared" si="49"/>
        <v>-6.4965001583914272E-3</v>
      </c>
      <c r="O368" s="1">
        <f t="shared" ca="1" si="47"/>
        <v>-3.3101715901620241E-3</v>
      </c>
      <c r="Q368" s="82">
        <f t="shared" si="48"/>
        <v>41398.733099999838</v>
      </c>
    </row>
    <row r="369" spans="1:21" x14ac:dyDescent="0.2">
      <c r="A369" s="91" t="s">
        <v>890</v>
      </c>
      <c r="B369" s="92" t="s">
        <v>49</v>
      </c>
      <c r="C369" s="93">
        <v>56419.48760000011</v>
      </c>
      <c r="D369" s="93">
        <v>1.4E-3</v>
      </c>
      <c r="E369" s="1">
        <f t="shared" si="45"/>
        <v>17096.498018752205</v>
      </c>
      <c r="F369" s="1">
        <f t="shared" si="46"/>
        <v>17096.5</v>
      </c>
      <c r="G369" s="2">
        <f t="shared" si="50"/>
        <v>-1.2732498871628195E-3</v>
      </c>
      <c r="L369" s="1">
        <f t="shared" si="49"/>
        <v>-1.2732498871628195E-3</v>
      </c>
      <c r="O369" s="1">
        <f t="shared" ca="1" si="47"/>
        <v>-3.3124290466853765E-3</v>
      </c>
      <c r="Q369" s="82">
        <f t="shared" si="48"/>
        <v>41400.98760000011</v>
      </c>
    </row>
    <row r="370" spans="1:21" x14ac:dyDescent="0.2">
      <c r="A370" s="91" t="s">
        <v>890</v>
      </c>
      <c r="B370" s="92" t="s">
        <v>52</v>
      </c>
      <c r="C370" s="93">
        <v>56422.375599999912</v>
      </c>
      <c r="D370" s="93">
        <v>2.9999999999999997E-4</v>
      </c>
      <c r="E370" s="1">
        <f t="shared" si="45"/>
        <v>17100.991907731986</v>
      </c>
      <c r="F370" s="1">
        <f t="shared" si="46"/>
        <v>17101</v>
      </c>
      <c r="G370" s="2">
        <f t="shared" si="50"/>
        <v>-5.2005000834469683E-3</v>
      </c>
      <c r="L370" s="1">
        <f t="shared" si="49"/>
        <v>-5.2005000834469683E-3</v>
      </c>
      <c r="O370" s="1">
        <f t="shared" ca="1" si="47"/>
        <v>-3.3153314907868273E-3</v>
      </c>
      <c r="Q370" s="82">
        <f t="shared" si="48"/>
        <v>41403.875599999912</v>
      </c>
    </row>
    <row r="371" spans="1:21" x14ac:dyDescent="0.2">
      <c r="A371" s="91" t="s">
        <v>890</v>
      </c>
      <c r="B371" s="92" t="s">
        <v>49</v>
      </c>
      <c r="C371" s="93">
        <v>56423.344200000167</v>
      </c>
      <c r="D371" s="93">
        <v>6.9999999999999999E-4</v>
      </c>
      <c r="E371" s="1">
        <f t="shared" si="45"/>
        <v>17102.499103323145</v>
      </c>
      <c r="F371" s="1">
        <f t="shared" si="46"/>
        <v>17102.5</v>
      </c>
      <c r="G371" s="2">
        <f t="shared" si="50"/>
        <v>-5.7624983310233802E-4</v>
      </c>
      <c r="L371" s="1">
        <f t="shared" si="49"/>
        <v>-5.7624983310233802E-4</v>
      </c>
      <c r="O371" s="1">
        <f t="shared" ca="1" si="47"/>
        <v>-3.3162989721539776E-3</v>
      </c>
      <c r="Q371" s="82">
        <f t="shared" si="48"/>
        <v>41404.844200000167</v>
      </c>
    </row>
    <row r="372" spans="1:21" x14ac:dyDescent="0.2">
      <c r="A372" s="91" t="s">
        <v>890</v>
      </c>
      <c r="B372" s="92" t="s">
        <v>52</v>
      </c>
      <c r="C372" s="93">
        <v>56424.303199999966</v>
      </c>
      <c r="D372" s="93">
        <v>2.9999999999999997E-4</v>
      </c>
      <c r="E372" s="1">
        <f t="shared" si="45"/>
        <v>17103.991360778477</v>
      </c>
      <c r="F372" s="1">
        <f t="shared" si="46"/>
        <v>17104</v>
      </c>
      <c r="G372" s="2">
        <f t="shared" si="50"/>
        <v>-5.5520000314572826E-3</v>
      </c>
      <c r="L372" s="1">
        <f t="shared" si="49"/>
        <v>-5.5520000314572826E-3</v>
      </c>
      <c r="O372" s="1">
        <f t="shared" ca="1" si="47"/>
        <v>-3.3172664535211296E-3</v>
      </c>
      <c r="Q372" s="82">
        <f t="shared" si="48"/>
        <v>41405.803199999966</v>
      </c>
    </row>
    <row r="373" spans="1:21" x14ac:dyDescent="0.2">
      <c r="A373" s="91" t="s">
        <v>890</v>
      </c>
      <c r="B373" s="92" t="s">
        <v>49</v>
      </c>
      <c r="C373" s="93">
        <v>56425.269199999981</v>
      </c>
      <c r="D373" s="93">
        <v>4.8999999999999998E-3</v>
      </c>
      <c r="E373" s="1">
        <f t="shared" si="45"/>
        <v>17105.494510624336</v>
      </c>
      <c r="F373" s="1">
        <f t="shared" si="46"/>
        <v>17105.5</v>
      </c>
      <c r="G373" s="2">
        <f t="shared" si="50"/>
        <v>-3.5277500137453899E-3</v>
      </c>
      <c r="L373" s="1">
        <f t="shared" si="49"/>
        <v>-3.5277500137453899E-3</v>
      </c>
      <c r="O373" s="1">
        <f t="shared" ca="1" si="47"/>
        <v>-3.3182339348882799E-3</v>
      </c>
      <c r="Q373" s="82">
        <f t="shared" si="48"/>
        <v>41406.769199999981</v>
      </c>
    </row>
    <row r="374" spans="1:21" x14ac:dyDescent="0.2">
      <c r="A374" s="91" t="s">
        <v>890</v>
      </c>
      <c r="B374" s="92" t="s">
        <v>52</v>
      </c>
      <c r="C374" s="93">
        <v>56431.372800000012</v>
      </c>
      <c r="D374" s="93">
        <v>6.9999999999999999E-4</v>
      </c>
      <c r="E374" s="1">
        <f t="shared" si="45"/>
        <v>17114.992052445326</v>
      </c>
      <c r="F374" s="1">
        <f t="shared" si="46"/>
        <v>17115</v>
      </c>
      <c r="G374" s="2">
        <f t="shared" si="50"/>
        <v>-5.1074999864795245E-3</v>
      </c>
      <c r="L374" s="1">
        <f t="shared" si="49"/>
        <v>-5.1074999864795245E-3</v>
      </c>
      <c r="O374" s="1">
        <f t="shared" ca="1" si="47"/>
        <v>-3.3243613168802335E-3</v>
      </c>
      <c r="Q374" s="82">
        <f t="shared" si="48"/>
        <v>41412.872800000012</v>
      </c>
    </row>
    <row r="375" spans="1:21" x14ac:dyDescent="0.2">
      <c r="A375" s="91" t="s">
        <v>890</v>
      </c>
      <c r="B375" s="92" t="s">
        <v>52</v>
      </c>
      <c r="C375" s="93">
        <v>56444.227400000207</v>
      </c>
      <c r="D375" s="93">
        <v>5.9999999999999995E-4</v>
      </c>
      <c r="E375" s="1">
        <f t="shared" si="45"/>
        <v>17134.994526574257</v>
      </c>
      <c r="F375" s="1">
        <f t="shared" si="46"/>
        <v>17135</v>
      </c>
      <c r="G375" s="2">
        <f t="shared" si="50"/>
        <v>-3.5174997901776806E-3</v>
      </c>
      <c r="L375" s="1">
        <f t="shared" si="49"/>
        <v>-3.5174997901776806E-3</v>
      </c>
      <c r="O375" s="1">
        <f t="shared" ca="1" si="47"/>
        <v>-3.3372610684422425E-3</v>
      </c>
      <c r="Q375" s="82">
        <f t="shared" si="48"/>
        <v>41425.727400000207</v>
      </c>
    </row>
    <row r="376" spans="1:21" x14ac:dyDescent="0.2">
      <c r="A376" s="91" t="s">
        <v>890</v>
      </c>
      <c r="B376" s="92" t="s">
        <v>52</v>
      </c>
      <c r="C376" s="93">
        <v>56449.368499999866</v>
      </c>
      <c r="D376" s="93">
        <v>1E-3</v>
      </c>
      <c r="E376" s="1">
        <f t="shared" si="45"/>
        <v>17142.994364743929</v>
      </c>
      <c r="F376" s="1">
        <f t="shared" si="46"/>
        <v>17143</v>
      </c>
      <c r="G376" s="2">
        <f t="shared" si="50"/>
        <v>-3.621500130975619E-3</v>
      </c>
      <c r="L376" s="1">
        <f t="shared" si="49"/>
        <v>-3.621500130975619E-3</v>
      </c>
      <c r="O376" s="1">
        <f t="shared" ca="1" si="47"/>
        <v>-3.3424209690670458E-3</v>
      </c>
      <c r="Q376" s="82">
        <f t="shared" si="48"/>
        <v>41430.868499999866</v>
      </c>
    </row>
    <row r="377" spans="1:21" x14ac:dyDescent="0.2">
      <c r="A377" s="48" t="s">
        <v>113</v>
      </c>
      <c r="B377" s="49" t="s">
        <v>52</v>
      </c>
      <c r="C377" s="48">
        <v>56737.841</v>
      </c>
      <c r="D377" s="48">
        <v>1E-4</v>
      </c>
      <c r="E377" s="1">
        <f t="shared" si="45"/>
        <v>17591.873654498057</v>
      </c>
      <c r="F377" s="1">
        <f t="shared" si="46"/>
        <v>17592</v>
      </c>
      <c r="G377" s="2">
        <f t="shared" si="50"/>
        <v>-8.1195999999181367E-2</v>
      </c>
      <c r="O377" s="1">
        <f t="shared" ca="1" si="47"/>
        <v>-3.6320203916341415E-3</v>
      </c>
      <c r="Q377" s="82">
        <f t="shared" si="48"/>
        <v>41719.341</v>
      </c>
      <c r="S377" s="3">
        <v>1</v>
      </c>
      <c r="U377" s="1">
        <f>+G377</f>
        <v>-8.1195999999181367E-2</v>
      </c>
    </row>
    <row r="378" spans="1:21" x14ac:dyDescent="0.2">
      <c r="A378" s="50" t="s">
        <v>114</v>
      </c>
      <c r="B378" s="51" t="s">
        <v>52</v>
      </c>
      <c r="C378" s="52">
        <v>56798.331899999997</v>
      </c>
      <c r="D378" s="52">
        <v>5.0000000000000001E-4</v>
      </c>
      <c r="E378" s="1">
        <f t="shared" si="45"/>
        <v>17686.00086672305</v>
      </c>
      <c r="F378" s="1">
        <f t="shared" si="46"/>
        <v>17686</v>
      </c>
      <c r="G378" s="2">
        <f t="shared" si="50"/>
        <v>5.5699999938951805E-4</v>
      </c>
      <c r="K378" s="1">
        <f t="shared" ref="K377:K401" si="51">+G378</f>
        <v>5.5699999938951805E-4</v>
      </c>
      <c r="O378" s="1">
        <f t="shared" ca="1" si="47"/>
        <v>-3.6926492239755821E-3</v>
      </c>
      <c r="Q378" s="82">
        <f t="shared" si="48"/>
        <v>41779.831899999997</v>
      </c>
      <c r="S378" s="3">
        <v>0.4</v>
      </c>
      <c r="U378" s="20"/>
    </row>
    <row r="379" spans="1:21" x14ac:dyDescent="0.2">
      <c r="A379" s="50" t="s">
        <v>114</v>
      </c>
      <c r="B379" s="51" t="s">
        <v>52</v>
      </c>
      <c r="C379" s="52">
        <v>56825.322800000002</v>
      </c>
      <c r="D379" s="52">
        <v>4.0000000000000002E-4</v>
      </c>
      <c r="E379" s="1">
        <f t="shared" si="45"/>
        <v>17728.000211623588</v>
      </c>
      <c r="F379" s="1">
        <f t="shared" si="46"/>
        <v>17728</v>
      </c>
      <c r="G379" s="2">
        <f t="shared" si="50"/>
        <v>1.3600000238511711E-4</v>
      </c>
      <c r="K379" s="1">
        <f t="shared" si="51"/>
        <v>1.3600000238511711E-4</v>
      </c>
      <c r="O379" s="1">
        <f t="shared" ca="1" si="47"/>
        <v>-3.7197387022558006E-3</v>
      </c>
      <c r="Q379" s="82">
        <f t="shared" si="48"/>
        <v>41806.822800000002</v>
      </c>
      <c r="S379" s="3">
        <v>1</v>
      </c>
      <c r="U379" s="20"/>
    </row>
    <row r="380" spans="1:21" x14ac:dyDescent="0.2">
      <c r="A380" s="53" t="s">
        <v>115</v>
      </c>
      <c r="B380" s="54" t="s">
        <v>49</v>
      </c>
      <c r="C380" s="55">
        <v>57021.652679999999</v>
      </c>
      <c r="D380" s="55">
        <v>2.3E-3</v>
      </c>
      <c r="E380" s="1">
        <f t="shared" si="45"/>
        <v>18033.500448533072</v>
      </c>
      <c r="F380" s="1">
        <f t="shared" si="46"/>
        <v>18033.5</v>
      </c>
      <c r="G380" s="2">
        <f t="shared" si="50"/>
        <v>2.8825000481447205E-4</v>
      </c>
      <c r="K380" s="1">
        <f t="shared" si="51"/>
        <v>2.8825000481447205E-4</v>
      </c>
      <c r="O380" s="1">
        <f t="shared" ca="1" si="47"/>
        <v>-3.916782407365484E-3</v>
      </c>
      <c r="Q380" s="82">
        <f t="shared" si="48"/>
        <v>42003.152679999999</v>
      </c>
      <c r="S380" s="3">
        <v>0.4</v>
      </c>
      <c r="U380" s="20"/>
    </row>
    <row r="381" spans="1:21" x14ac:dyDescent="0.2">
      <c r="A381" s="56" t="s">
        <v>116</v>
      </c>
      <c r="B381" s="57" t="s">
        <v>52</v>
      </c>
      <c r="C381" s="56">
        <v>57095.875200000002</v>
      </c>
      <c r="D381" s="56">
        <v>2.9999999999999997E-4</v>
      </c>
      <c r="E381" s="1">
        <f t="shared" si="45"/>
        <v>18148.994826892696</v>
      </c>
      <c r="F381" s="1">
        <f t="shared" si="46"/>
        <v>18149</v>
      </c>
      <c r="G381" s="2">
        <f t="shared" si="50"/>
        <v>-3.3244999940507114E-3</v>
      </c>
      <c r="K381" s="1">
        <f t="shared" si="51"/>
        <v>-3.3244999940507114E-3</v>
      </c>
      <c r="O381" s="1">
        <f t="shared" ca="1" si="47"/>
        <v>-3.9912784726360839E-3</v>
      </c>
      <c r="Q381" s="82">
        <f t="shared" si="48"/>
        <v>42077.375200000002</v>
      </c>
      <c r="S381" s="3">
        <v>1</v>
      </c>
    </row>
    <row r="382" spans="1:21" x14ac:dyDescent="0.2">
      <c r="A382" s="56" t="s">
        <v>117</v>
      </c>
      <c r="B382" s="57" t="s">
        <v>52</v>
      </c>
      <c r="C382" s="56">
        <v>57108.727599999998</v>
      </c>
      <c r="D382" s="56">
        <v>2.0000000000000001E-4</v>
      </c>
      <c r="E382" s="1">
        <f t="shared" si="45"/>
        <v>18168.993877698689</v>
      </c>
      <c r="F382" s="1">
        <f t="shared" si="46"/>
        <v>18169</v>
      </c>
      <c r="G382" s="2">
        <f t="shared" si="50"/>
        <v>-3.9344999968307093E-3</v>
      </c>
      <c r="K382" s="1">
        <f t="shared" si="51"/>
        <v>-3.9344999968307093E-3</v>
      </c>
      <c r="O382" s="1">
        <f t="shared" ca="1" si="47"/>
        <v>-4.004178224198093E-3</v>
      </c>
      <c r="Q382" s="82">
        <f t="shared" si="48"/>
        <v>42090.227599999998</v>
      </c>
      <c r="S382" s="3">
        <v>1</v>
      </c>
    </row>
    <row r="383" spans="1:21" x14ac:dyDescent="0.2">
      <c r="A383" s="56" t="s">
        <v>118</v>
      </c>
      <c r="B383" s="57" t="s">
        <v>52</v>
      </c>
      <c r="C383" s="56">
        <v>57152.4274</v>
      </c>
      <c r="D383" s="56">
        <v>4.0000000000000002E-4</v>
      </c>
      <c r="E383" s="1">
        <f t="shared" si="45"/>
        <v>18236.993202370501</v>
      </c>
      <c r="F383" s="1">
        <f t="shared" si="46"/>
        <v>18237</v>
      </c>
      <c r="G383" s="2">
        <f t="shared" si="50"/>
        <v>-4.368499998236075E-3</v>
      </c>
      <c r="K383" s="1">
        <f t="shared" si="51"/>
        <v>-4.368499998236075E-3</v>
      </c>
      <c r="O383" s="1">
        <f t="shared" ca="1" si="47"/>
        <v>-4.0480373795089217E-3</v>
      </c>
      <c r="Q383" s="82">
        <f t="shared" si="48"/>
        <v>42133.9274</v>
      </c>
      <c r="S383" s="3">
        <v>1</v>
      </c>
    </row>
    <row r="384" spans="1:21" x14ac:dyDescent="0.2">
      <c r="A384" s="50" t="s">
        <v>119</v>
      </c>
      <c r="B384" s="51" t="s">
        <v>52</v>
      </c>
      <c r="C384" s="52">
        <v>57489.499100000001</v>
      </c>
      <c r="D384" s="52">
        <v>4.0000000000000001E-3</v>
      </c>
      <c r="E384" s="1">
        <f t="shared" si="45"/>
        <v>18761.495556293823</v>
      </c>
      <c r="F384" s="1">
        <f t="shared" si="46"/>
        <v>18761.5</v>
      </c>
      <c r="G384" s="2">
        <f t="shared" si="50"/>
        <v>-2.8557499972521327E-3</v>
      </c>
      <c r="K384" s="1">
        <f t="shared" si="51"/>
        <v>-2.8557499972521327E-3</v>
      </c>
      <c r="O384" s="1">
        <f t="shared" ca="1" si="47"/>
        <v>-4.3863333642225992E-3</v>
      </c>
      <c r="Q384" s="82">
        <f t="shared" si="48"/>
        <v>42470.999100000001</v>
      </c>
      <c r="S384" s="3">
        <v>0.4</v>
      </c>
      <c r="U384" s="20"/>
    </row>
    <row r="385" spans="1:21" x14ac:dyDescent="0.2">
      <c r="A385" s="56" t="s">
        <v>120</v>
      </c>
      <c r="B385" s="57" t="s">
        <v>52</v>
      </c>
      <c r="C385" s="56">
        <v>57491.743600000002</v>
      </c>
      <c r="D385" s="56">
        <v>1E-4</v>
      </c>
      <c r="E385" s="1">
        <f t="shared" si="45"/>
        <v>18764.988123404564</v>
      </c>
      <c r="F385" s="1">
        <f t="shared" si="46"/>
        <v>18765</v>
      </c>
      <c r="G385" s="2">
        <f t="shared" si="50"/>
        <v>-7.6324999972712249E-3</v>
      </c>
      <c r="K385" s="1">
        <f t="shared" si="51"/>
        <v>-7.6324999972712249E-3</v>
      </c>
      <c r="O385" s="1">
        <f t="shared" ca="1" si="47"/>
        <v>-4.3885908207459516E-3</v>
      </c>
      <c r="Q385" s="82">
        <f t="shared" si="48"/>
        <v>42473.243600000002</v>
      </c>
      <c r="S385" s="3">
        <v>1</v>
      </c>
    </row>
    <row r="386" spans="1:21" x14ac:dyDescent="0.2">
      <c r="A386" s="56" t="s">
        <v>121</v>
      </c>
      <c r="B386" s="57" t="s">
        <v>52</v>
      </c>
      <c r="C386" s="56">
        <v>57493.671799999996</v>
      </c>
      <c r="D386" s="56">
        <v>1E-4</v>
      </c>
      <c r="E386" s="1">
        <f t="shared" si="45"/>
        <v>18767.988510084408</v>
      </c>
      <c r="F386" s="1">
        <f t="shared" si="46"/>
        <v>18768</v>
      </c>
      <c r="G386" s="2">
        <f t="shared" si="50"/>
        <v>-7.3839999968186021E-3</v>
      </c>
      <c r="K386" s="1">
        <f t="shared" si="51"/>
        <v>-7.3839999968186021E-3</v>
      </c>
      <c r="O386" s="1">
        <f t="shared" ca="1" si="47"/>
        <v>-4.3905257834802522E-3</v>
      </c>
      <c r="Q386" s="82">
        <f t="shared" si="48"/>
        <v>42475.171799999996</v>
      </c>
      <c r="S386" s="3">
        <v>1</v>
      </c>
    </row>
    <row r="387" spans="1:21" x14ac:dyDescent="0.2">
      <c r="A387" s="50" t="s">
        <v>119</v>
      </c>
      <c r="B387" s="51" t="s">
        <v>52</v>
      </c>
      <c r="C387" s="52">
        <v>57499.453999999998</v>
      </c>
      <c r="D387" s="52">
        <v>2E-3</v>
      </c>
      <c r="E387" s="1">
        <f t="shared" si="45"/>
        <v>18776.985935590186</v>
      </c>
      <c r="F387" s="1">
        <f t="shared" si="46"/>
        <v>18777</v>
      </c>
      <c r="G387" s="2">
        <f t="shared" si="50"/>
        <v>-9.0385000003152527E-3</v>
      </c>
      <c r="K387" s="1">
        <f t="shared" si="51"/>
        <v>-9.0385000003152527E-3</v>
      </c>
      <c r="O387" s="1">
        <f t="shared" ca="1" si="47"/>
        <v>-4.3963306716831574E-3</v>
      </c>
      <c r="Q387" s="82">
        <f t="shared" si="48"/>
        <v>42480.953999999998</v>
      </c>
      <c r="S387" s="3">
        <v>0.8</v>
      </c>
      <c r="U387" s="20"/>
    </row>
    <row r="388" spans="1:21" x14ac:dyDescent="0.2">
      <c r="A388" s="58" t="s">
        <v>122</v>
      </c>
      <c r="B388" s="59" t="s">
        <v>52</v>
      </c>
      <c r="C388" s="58">
        <v>57798.929900000003</v>
      </c>
      <c r="D388" s="58">
        <v>2.9999999999999997E-4</v>
      </c>
      <c r="E388" s="1">
        <f t="shared" si="45"/>
        <v>19242.987129084948</v>
      </c>
      <c r="F388" s="1">
        <f t="shared" si="46"/>
        <v>19243</v>
      </c>
      <c r="G388" s="2">
        <f t="shared" si="50"/>
        <v>-8.2714999953168444E-3</v>
      </c>
      <c r="K388" s="1">
        <f t="shared" si="51"/>
        <v>-8.2714999953168444E-3</v>
      </c>
      <c r="O388" s="1">
        <f t="shared" ca="1" si="47"/>
        <v>-4.6968948830779598E-3</v>
      </c>
      <c r="Q388" s="82">
        <f t="shared" si="48"/>
        <v>42780.429900000003</v>
      </c>
      <c r="S388" s="3">
        <v>1</v>
      </c>
    </row>
    <row r="389" spans="1:21" x14ac:dyDescent="0.2">
      <c r="A389" s="62" t="s">
        <v>124</v>
      </c>
      <c r="B389" s="63" t="s">
        <v>52</v>
      </c>
      <c r="C389" s="64">
        <v>57858.693800000001</v>
      </c>
      <c r="D389" s="64">
        <v>2.0000000000000001E-4</v>
      </c>
      <c r="E389" s="1">
        <f t="shared" si="45"/>
        <v>19335.983088786212</v>
      </c>
      <c r="F389" s="1">
        <f t="shared" si="46"/>
        <v>19336</v>
      </c>
      <c r="G389" s="2">
        <f t="shared" si="50"/>
        <v>-1.0867999997572042E-2</v>
      </c>
      <c r="K389" s="1">
        <f t="shared" si="51"/>
        <v>-1.0867999997572042E-2</v>
      </c>
      <c r="O389" s="1">
        <f t="shared" ca="1" si="47"/>
        <v>-4.7568787278413002E-3</v>
      </c>
      <c r="Q389" s="82">
        <f t="shared" si="48"/>
        <v>42840.193800000001</v>
      </c>
      <c r="S389" s="3">
        <v>1</v>
      </c>
    </row>
    <row r="390" spans="1:21" x14ac:dyDescent="0.2">
      <c r="A390" s="58" t="s">
        <v>122</v>
      </c>
      <c r="B390" s="59" t="s">
        <v>52</v>
      </c>
      <c r="C390" s="58">
        <v>57878.615700000002</v>
      </c>
      <c r="D390" s="58">
        <v>1E-4</v>
      </c>
      <c r="E390" s="1">
        <f t="shared" si="45"/>
        <v>19366.982675653417</v>
      </c>
      <c r="F390" s="1">
        <f t="shared" si="46"/>
        <v>19367</v>
      </c>
      <c r="G390" s="2">
        <f t="shared" si="50"/>
        <v>-1.1133499996503815E-2</v>
      </c>
      <c r="K390" s="1">
        <f t="shared" si="51"/>
        <v>-1.1133499996503815E-2</v>
      </c>
      <c r="O390" s="1">
        <f t="shared" ca="1" si="47"/>
        <v>-4.7768733427624131E-3</v>
      </c>
      <c r="Q390" s="82">
        <f t="shared" si="48"/>
        <v>42860.115700000002</v>
      </c>
      <c r="S390" s="3">
        <v>1</v>
      </c>
    </row>
    <row r="391" spans="1:21" x14ac:dyDescent="0.2">
      <c r="A391" s="58" t="s">
        <v>122</v>
      </c>
      <c r="B391" s="59" t="s">
        <v>52</v>
      </c>
      <c r="C391" s="58">
        <v>57885.685299999997</v>
      </c>
      <c r="D391" s="58">
        <v>4.0000000000000002E-4</v>
      </c>
      <c r="E391" s="1">
        <f t="shared" si="45"/>
        <v>19377.983367320187</v>
      </c>
      <c r="F391" s="1">
        <f t="shared" si="46"/>
        <v>19378</v>
      </c>
      <c r="G391" s="2">
        <f t="shared" si="50"/>
        <v>-1.068900000245776E-2</v>
      </c>
      <c r="K391" s="1">
        <f t="shared" si="51"/>
        <v>-1.068900000245776E-2</v>
      </c>
      <c r="O391" s="1">
        <f t="shared" ca="1" si="47"/>
        <v>-4.7839682061215187E-3</v>
      </c>
      <c r="Q391" s="82">
        <f t="shared" si="48"/>
        <v>42867.185299999997</v>
      </c>
      <c r="S391" s="3">
        <v>1</v>
      </c>
    </row>
    <row r="392" spans="1:21" x14ac:dyDescent="0.2">
      <c r="A392" s="60" t="s">
        <v>123</v>
      </c>
      <c r="B392" s="61" t="s">
        <v>52</v>
      </c>
      <c r="C392" s="60">
        <v>58223.718099999998</v>
      </c>
      <c r="D392" s="60">
        <v>2.0000000000000001E-4</v>
      </c>
      <c r="E392" s="1">
        <f t="shared" si="45"/>
        <v>19903.981246416213</v>
      </c>
      <c r="F392" s="1">
        <f t="shared" si="46"/>
        <v>19904</v>
      </c>
      <c r="G392" s="2">
        <f t="shared" si="50"/>
        <v>-1.2051999998220708E-2</v>
      </c>
      <c r="K392" s="1">
        <f t="shared" si="51"/>
        <v>-1.2051999998220708E-2</v>
      </c>
      <c r="O392" s="1">
        <f t="shared" ca="1" si="47"/>
        <v>-5.1232316722023465E-3</v>
      </c>
      <c r="Q392" s="82">
        <f t="shared" si="48"/>
        <v>43205.218099999998</v>
      </c>
      <c r="S392" s="3">
        <v>1</v>
      </c>
    </row>
    <row r="393" spans="1:21" x14ac:dyDescent="0.2">
      <c r="A393" s="62" t="s">
        <v>124</v>
      </c>
      <c r="B393" s="63" t="s">
        <v>52</v>
      </c>
      <c r="C393" s="64">
        <v>58243.641100000001</v>
      </c>
      <c r="D393" s="64">
        <v>2.0000000000000001E-4</v>
      </c>
      <c r="E393" s="1">
        <f t="shared" si="45"/>
        <v>19934.982544944731</v>
      </c>
      <c r="F393" s="1">
        <f t="shared" si="46"/>
        <v>19935</v>
      </c>
      <c r="G393" s="2">
        <f t="shared" si="50"/>
        <v>-1.1217499995836988E-2</v>
      </c>
      <c r="K393" s="1">
        <f t="shared" si="51"/>
        <v>-1.1217499995836988E-2</v>
      </c>
      <c r="O393" s="1">
        <f t="shared" ca="1" si="47"/>
        <v>-5.1432262871234612E-3</v>
      </c>
      <c r="Q393" s="82">
        <f t="shared" si="48"/>
        <v>43225.141100000001</v>
      </c>
      <c r="S393" s="3">
        <v>1</v>
      </c>
    </row>
    <row r="394" spans="1:21" x14ac:dyDescent="0.2">
      <c r="A394" s="62" t="s">
        <v>125</v>
      </c>
      <c r="B394" s="63" t="s">
        <v>52</v>
      </c>
      <c r="C394" s="64">
        <v>58608.670899999997</v>
      </c>
      <c r="D394" s="64">
        <v>2.0000000000000001E-4</v>
      </c>
      <c r="E394" s="1">
        <f t="shared" si="45"/>
        <v>20502.989260881306</v>
      </c>
      <c r="F394" s="1">
        <f t="shared" si="46"/>
        <v>20503</v>
      </c>
      <c r="G394" s="2">
        <f t="shared" si="50"/>
        <v>-6.9014999971841462E-3</v>
      </c>
      <c r="K394" s="1">
        <f t="shared" si="51"/>
        <v>-6.9014999971841462E-3</v>
      </c>
      <c r="O394" s="1">
        <f t="shared" ca="1" si="47"/>
        <v>-5.5095792314845075E-3</v>
      </c>
      <c r="Q394" s="82">
        <f t="shared" si="48"/>
        <v>43590.170899999997</v>
      </c>
      <c r="S394" s="3">
        <v>1</v>
      </c>
    </row>
    <row r="395" spans="1:21" x14ac:dyDescent="0.2">
      <c r="A395" s="65" t="s">
        <v>126</v>
      </c>
      <c r="B395" s="66" t="s">
        <v>52</v>
      </c>
      <c r="C395" s="67">
        <v>58953.769399999997</v>
      </c>
      <c r="D395" s="67">
        <v>2.0000000000000001E-4</v>
      </c>
      <c r="E395" s="1">
        <f t="shared" si="45"/>
        <v>21039.981763026717</v>
      </c>
      <c r="F395" s="1">
        <f t="shared" si="46"/>
        <v>21040</v>
      </c>
      <c r="G395" s="2">
        <f t="shared" ref="G395:G426" si="52">+C395-(C$7+F395*C$8)</f>
        <v>-1.1720000002242159E-2</v>
      </c>
      <c r="K395" s="1">
        <f t="shared" si="51"/>
        <v>-1.1720000002242159E-2</v>
      </c>
      <c r="O395" s="1">
        <f t="shared" ca="1" si="47"/>
        <v>-5.8559375609244409E-3</v>
      </c>
      <c r="Q395" s="82">
        <f t="shared" si="48"/>
        <v>43935.269399999997</v>
      </c>
      <c r="S395" s="3">
        <v>1</v>
      </c>
    </row>
    <row r="396" spans="1:21" x14ac:dyDescent="0.2">
      <c r="A396" s="83" t="s">
        <v>887</v>
      </c>
      <c r="B396" s="84" t="s">
        <v>52</v>
      </c>
      <c r="C396" s="88">
        <v>58968.550749999937</v>
      </c>
      <c r="D396" s="88">
        <v>7.6999999999999996E-4</v>
      </c>
      <c r="E396" s="1">
        <f t="shared" si="45"/>
        <v>21062.982367554276</v>
      </c>
      <c r="F396" s="1">
        <f t="shared" si="46"/>
        <v>21063</v>
      </c>
      <c r="G396" s="2">
        <f t="shared" si="52"/>
        <v>-1.1331500063533895E-2</v>
      </c>
      <c r="K396" s="1">
        <f t="shared" si="51"/>
        <v>-1.1331500063533895E-2</v>
      </c>
      <c r="O396" s="1">
        <f t="shared" ca="1" si="47"/>
        <v>-5.8707722752207505E-3</v>
      </c>
      <c r="Q396" s="82">
        <f t="shared" si="48"/>
        <v>43950.050749999937</v>
      </c>
    </row>
    <row r="397" spans="1:21" x14ac:dyDescent="0.2">
      <c r="A397" s="62" t="s">
        <v>884</v>
      </c>
      <c r="B397" s="63" t="s">
        <v>52</v>
      </c>
      <c r="C397" s="64">
        <v>59244.886700000003</v>
      </c>
      <c r="D397" s="64">
        <v>2.9999999999999997E-4</v>
      </c>
      <c r="E397" s="1">
        <f t="shared" si="45"/>
        <v>21492.976509004515</v>
      </c>
      <c r="F397" s="1">
        <f t="shared" si="46"/>
        <v>21493</v>
      </c>
      <c r="G397" s="2">
        <f t="shared" si="52"/>
        <v>-1.5096499992068857E-2</v>
      </c>
      <c r="K397" s="1">
        <f t="shared" si="51"/>
        <v>-1.5096499992068857E-2</v>
      </c>
      <c r="O397" s="1">
        <f t="shared" ca="1" si="47"/>
        <v>-6.1481169338039373E-3</v>
      </c>
      <c r="Q397" s="82">
        <f t="shared" si="48"/>
        <v>44226.386700000003</v>
      </c>
      <c r="S397" s="3">
        <v>1</v>
      </c>
    </row>
    <row r="398" spans="1:21" x14ac:dyDescent="0.2">
      <c r="A398" s="83" t="s">
        <v>886</v>
      </c>
      <c r="B398" s="84" t="s">
        <v>52</v>
      </c>
      <c r="C398" s="88">
        <v>59310.436840000097</v>
      </c>
      <c r="D398" s="88">
        <v>1.7000000000000001E-4</v>
      </c>
      <c r="E398" s="1">
        <f t="shared" si="45"/>
        <v>21594.976180676898</v>
      </c>
      <c r="F398" s="1">
        <f t="shared" si="46"/>
        <v>21595</v>
      </c>
      <c r="G398" s="2">
        <f t="shared" si="52"/>
        <v>-1.5307499896152876E-2</v>
      </c>
      <c r="K398" s="1">
        <f t="shared" si="51"/>
        <v>-1.5307499896152876E-2</v>
      </c>
      <c r="O398" s="1">
        <f t="shared" ca="1" si="47"/>
        <v>-6.2139056667701829E-3</v>
      </c>
      <c r="Q398" s="82">
        <f t="shared" si="48"/>
        <v>44291.936840000097</v>
      </c>
    </row>
    <row r="399" spans="1:21" x14ac:dyDescent="0.2">
      <c r="A399" s="62" t="s">
        <v>884</v>
      </c>
      <c r="B399" s="63" t="s">
        <v>49</v>
      </c>
      <c r="C399" s="64">
        <v>59320.402399999999</v>
      </c>
      <c r="D399" s="64">
        <v>2.9999999999999997E-4</v>
      </c>
      <c r="E399" s="1">
        <f t="shared" si="45"/>
        <v>21610.483147527313</v>
      </c>
      <c r="F399" s="1">
        <f t="shared" si="46"/>
        <v>21610.5</v>
      </c>
      <c r="G399" s="2">
        <f t="shared" si="52"/>
        <v>-1.0830249993887264E-2</v>
      </c>
      <c r="K399" s="1">
        <f t="shared" si="51"/>
        <v>-1.0830249993887264E-2</v>
      </c>
      <c r="O399" s="1">
        <f t="shared" ca="1" si="47"/>
        <v>-6.2239029742307394E-3</v>
      </c>
      <c r="Q399" s="82">
        <f t="shared" si="48"/>
        <v>44301.902399999999</v>
      </c>
      <c r="S399" s="3">
        <v>1</v>
      </c>
    </row>
    <row r="400" spans="1:21" x14ac:dyDescent="0.2">
      <c r="A400" s="83" t="s">
        <v>885</v>
      </c>
      <c r="B400" s="84" t="s">
        <v>52</v>
      </c>
      <c r="C400" s="88">
        <v>59704.375899999999</v>
      </c>
      <c r="D400" s="87">
        <v>6.9999999999999999E-4</v>
      </c>
      <c r="E400" s="1">
        <f t="shared" si="45"/>
        <v>22207.96731660522</v>
      </c>
      <c r="F400" s="1">
        <f t="shared" si="46"/>
        <v>22208</v>
      </c>
      <c r="G400" s="2">
        <f t="shared" si="52"/>
        <v>-2.100399999471847E-2</v>
      </c>
      <c r="K400" s="1">
        <f t="shared" si="51"/>
        <v>-2.100399999471847E-2</v>
      </c>
      <c r="O400" s="1">
        <f t="shared" ca="1" si="47"/>
        <v>-6.6092830521457483E-3</v>
      </c>
      <c r="Q400" s="82">
        <f t="shared" si="48"/>
        <v>44685.875899999999</v>
      </c>
      <c r="S400" s="3">
        <v>1</v>
      </c>
    </row>
    <row r="401" spans="1:19" x14ac:dyDescent="0.2">
      <c r="A401" s="85" t="s">
        <v>888</v>
      </c>
      <c r="B401" s="86" t="s">
        <v>52</v>
      </c>
      <c r="C401" s="87">
        <v>60036.629800000002</v>
      </c>
      <c r="D401" s="87">
        <v>2.9999999999999997E-4</v>
      </c>
      <c r="E401" s="1">
        <f t="shared" si="45"/>
        <v>22724.972905179417</v>
      </c>
      <c r="F401" s="1">
        <f t="shared" si="46"/>
        <v>22725</v>
      </c>
      <c r="G401" s="2">
        <f t="shared" si="52"/>
        <v>-1.7412499997590203E-2</v>
      </c>
      <c r="K401" s="1">
        <f t="shared" si="51"/>
        <v>-1.7412499997590203E-2</v>
      </c>
      <c r="O401" s="1">
        <f t="shared" ca="1" si="47"/>
        <v>-6.9427416300236744E-3</v>
      </c>
      <c r="Q401" s="82">
        <f t="shared" si="48"/>
        <v>45018.129800000002</v>
      </c>
      <c r="S401" s="3">
        <v>1</v>
      </c>
    </row>
    <row r="402" spans="1:19" x14ac:dyDescent="0.2">
      <c r="A402" s="83" t="s">
        <v>898</v>
      </c>
      <c r="B402" s="86" t="s">
        <v>52</v>
      </c>
      <c r="C402" s="104">
        <v>60379.805500000002</v>
      </c>
      <c r="D402" s="105">
        <v>5.9999999999999995E-4</v>
      </c>
      <c r="E402" s="1">
        <f t="shared" ref="E402" si="53">+(C402-C$7)/C$8</f>
        <v>23258.973423345979</v>
      </c>
      <c r="F402" s="1">
        <f t="shared" si="46"/>
        <v>23259</v>
      </c>
      <c r="G402" s="2">
        <f t="shared" ref="G402" si="54">+C402-(C$7+F402*C$8)</f>
        <v>-1.707949999399716E-2</v>
      </c>
      <c r="K402" s="1">
        <f t="shared" ref="K402" si="55">+G402</f>
        <v>-1.707949999399716E-2</v>
      </c>
      <c r="O402" s="1">
        <f t="shared" ref="O402" ca="1" si="56">+C$11+C$12*$F402</f>
        <v>-7.2871649967293055E-3</v>
      </c>
      <c r="Q402" s="82">
        <f t="shared" ref="Q402" si="57">+C402-15018.5</f>
        <v>45361.305500000002</v>
      </c>
      <c r="S402" s="3">
        <v>1</v>
      </c>
    </row>
  </sheetData>
  <sheetProtection selectLockedCells="1" selectUnlockedCells="1"/>
  <sortState xmlns:xlrd2="http://schemas.microsoft.com/office/spreadsheetml/2017/richdata2" ref="A21:Z401">
    <sortCondition ref="C21:C40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7"/>
  <sheetViews>
    <sheetView workbookViewId="0">
      <pane xSplit="14" ySplit="22" topLeftCell="O169" activePane="bottomRight" state="frozen"/>
      <selection pane="topRight" activeCell="O1" sqref="O1"/>
      <selection pane="bottomLeft" activeCell="A23" sqref="A23"/>
      <selection pane="bottomRight" activeCell="Q182" sqref="Q182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7.1406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4" t="s">
        <v>0</v>
      </c>
      <c r="C1" s="5"/>
      <c r="D1" s="5"/>
    </row>
    <row r="2" spans="1:7" x14ac:dyDescent="0.2">
      <c r="A2" s="1" t="s">
        <v>1</v>
      </c>
      <c r="B2" s="1" t="s">
        <v>2</v>
      </c>
      <c r="D2" s="5" t="s">
        <v>127</v>
      </c>
    </row>
    <row r="4" spans="1:7" x14ac:dyDescent="0.2">
      <c r="A4" s="1" t="s">
        <v>3</v>
      </c>
      <c r="C4" s="6">
        <v>45432.414599999996</v>
      </c>
      <c r="D4" s="7">
        <v>0.64265075000000005</v>
      </c>
    </row>
    <row r="5" spans="1:7" x14ac:dyDescent="0.2">
      <c r="C5" s="8" t="s">
        <v>4</v>
      </c>
    </row>
    <row r="6" spans="1:7" x14ac:dyDescent="0.2">
      <c r="A6" s="9" t="s">
        <v>5</v>
      </c>
      <c r="C6" s="10" t="s">
        <v>6</v>
      </c>
    </row>
    <row r="7" spans="1:7" x14ac:dyDescent="0.2">
      <c r="A7" s="1" t="s">
        <v>7</v>
      </c>
      <c r="C7" s="1">
        <v>39946.747199999998</v>
      </c>
    </row>
    <row r="8" spans="1:7" x14ac:dyDescent="0.2">
      <c r="A8" s="1" t="s">
        <v>8</v>
      </c>
      <c r="C8" s="1">
        <v>0.64265068000000003</v>
      </c>
      <c r="E8" s="10">
        <v>0.64265068000000003</v>
      </c>
    </row>
    <row r="9" spans="1:7" x14ac:dyDescent="0.2">
      <c r="A9" s="11" t="s">
        <v>9</v>
      </c>
      <c r="B9"/>
      <c r="C9" s="12">
        <v>8</v>
      </c>
      <c r="D9" t="s">
        <v>10</v>
      </c>
      <c r="E9"/>
    </row>
    <row r="10" spans="1:7" x14ac:dyDescent="0.2">
      <c r="A10"/>
      <c r="B10"/>
      <c r="C10" s="13" t="s">
        <v>11</v>
      </c>
      <c r="D10" s="13" t="s">
        <v>12</v>
      </c>
      <c r="E10"/>
    </row>
    <row r="11" spans="1:7" x14ac:dyDescent="0.2">
      <c r="A11" t="s">
        <v>13</v>
      </c>
      <c r="B11"/>
      <c r="C11" s="14">
        <f ca="1">INTERCEPT(INDIRECT($G$11):G992,INDIRECT($F$11):F992)</f>
        <v>4.6160621494267728E-3</v>
      </c>
      <c r="D11" s="3"/>
      <c r="E11"/>
      <c r="F11" s="15" t="str">
        <f>"F"&amp;E19</f>
        <v>F120</v>
      </c>
      <c r="G11" s="20" t="str">
        <f>"G"&amp;E19</f>
        <v>G120</v>
      </c>
    </row>
    <row r="12" spans="1:7" x14ac:dyDescent="0.2">
      <c r="A12" t="s">
        <v>14</v>
      </c>
      <c r="B12"/>
      <c r="C12" s="14">
        <f ca="1">SLOPE(INDIRECT($G$11):G992,INDIRECT($F$11):F992)</f>
        <v>-2.6511169385399272E-7</v>
      </c>
      <c r="D12" s="3"/>
      <c r="E12"/>
    </row>
    <row r="13" spans="1:7" x14ac:dyDescent="0.2">
      <c r="A13" t="s">
        <v>15</v>
      </c>
      <c r="B13"/>
      <c r="C13" s="3" t="s">
        <v>16</v>
      </c>
      <c r="D13" s="17" t="s">
        <v>17</v>
      </c>
      <c r="E13" s="12">
        <v>1</v>
      </c>
    </row>
    <row r="14" spans="1:7" x14ac:dyDescent="0.2">
      <c r="A14"/>
      <c r="B14"/>
      <c r="C14"/>
      <c r="D14" s="17" t="s">
        <v>18</v>
      </c>
      <c r="E14" s="68">
        <f ca="1">NOW()+15018.5+$C$9/24</f>
        <v>60686.505766435184</v>
      </c>
    </row>
    <row r="15" spans="1:7" x14ac:dyDescent="0.2">
      <c r="A15" s="18" t="s">
        <v>19</v>
      </c>
      <c r="B15"/>
      <c r="C15" s="19">
        <f ca="1">(C7+C11)+(C8+C12)*INT(MAX(F21:F3533))</f>
        <v>56039.360855280225</v>
      </c>
      <c r="D15" s="17" t="s">
        <v>20</v>
      </c>
      <c r="E15" s="14">
        <f ca="1">ROUND(2*(E14-$C$7)/$C$8,0)/2+E13</f>
        <v>32273</v>
      </c>
    </row>
    <row r="16" spans="1:7" x14ac:dyDescent="0.2">
      <c r="A16" s="18" t="s">
        <v>21</v>
      </c>
      <c r="B16"/>
      <c r="C16" s="19">
        <f ca="1">+C8+C12</f>
        <v>0.64265041488830621</v>
      </c>
      <c r="D16" s="17" t="s">
        <v>22</v>
      </c>
      <c r="E16" s="20">
        <f ca="1">ROUND(2*(E14-$C$15)/$C$16,0)/2+E13</f>
        <v>7232</v>
      </c>
    </row>
    <row r="17" spans="1:18" x14ac:dyDescent="0.2">
      <c r="A17" s="17" t="s">
        <v>23</v>
      </c>
      <c r="B17"/>
      <c r="C17">
        <f>COUNT(C21:C2191)</f>
        <v>167</v>
      </c>
      <c r="D17" s="17" t="s">
        <v>24</v>
      </c>
      <c r="E17" s="21">
        <f ca="1">+$C$15+$C$16*E16-15018.5-$C$9/24</f>
        <v>45668.17532241912</v>
      </c>
    </row>
    <row r="18" spans="1:18" x14ac:dyDescent="0.2">
      <c r="A18" s="18" t="s">
        <v>25</v>
      </c>
      <c r="B18"/>
      <c r="C18" s="22">
        <f ca="1">+C15</f>
        <v>56039.360855280225</v>
      </c>
      <c r="D18" s="23">
        <f ca="1">+C16</f>
        <v>0.64265041488830621</v>
      </c>
      <c r="E18" s="24" t="s">
        <v>26</v>
      </c>
    </row>
    <row r="19" spans="1:18" x14ac:dyDescent="0.2">
      <c r="A19" s="17" t="s">
        <v>27</v>
      </c>
      <c r="E19" s="25">
        <v>120</v>
      </c>
    </row>
    <row r="20" spans="1:18" x14ac:dyDescent="0.2">
      <c r="A20" s="13" t="s">
        <v>28</v>
      </c>
      <c r="B20" s="13" t="s">
        <v>29</v>
      </c>
      <c r="C20" s="13" t="s">
        <v>30</v>
      </c>
      <c r="D20" s="13" t="s">
        <v>31</v>
      </c>
      <c r="E20" s="13" t="s">
        <v>32</v>
      </c>
      <c r="F20" s="13" t="s">
        <v>33</v>
      </c>
      <c r="G20" s="13" t="s">
        <v>34</v>
      </c>
      <c r="H20" s="27" t="s">
        <v>62</v>
      </c>
      <c r="I20" s="27" t="s">
        <v>55</v>
      </c>
      <c r="J20" s="27" t="s">
        <v>128</v>
      </c>
      <c r="K20" s="27" t="s">
        <v>129</v>
      </c>
      <c r="L20" s="27" t="s">
        <v>39</v>
      </c>
      <c r="M20" s="27" t="s">
        <v>40</v>
      </c>
      <c r="N20" s="27" t="s">
        <v>41</v>
      </c>
      <c r="O20" s="27" t="s">
        <v>42</v>
      </c>
      <c r="P20" s="27" t="s">
        <v>43</v>
      </c>
      <c r="Q20" s="13" t="s">
        <v>44</v>
      </c>
      <c r="R20" s="28" t="s">
        <v>46</v>
      </c>
    </row>
    <row r="21" spans="1:18" x14ac:dyDescent="0.2">
      <c r="A21" s="29" t="s">
        <v>47</v>
      </c>
      <c r="C21" s="30">
        <v>24585.493999999999</v>
      </c>
      <c r="D21" s="2"/>
      <c r="E21" s="1">
        <f t="shared" ref="E21:E52" si="0">+(C21-C$7)/C$8</f>
        <v>-23902.959536275601</v>
      </c>
      <c r="F21" s="1">
        <f t="shared" ref="F21:F52" si="1">ROUND(2*E21,0)/2</f>
        <v>-23903</v>
      </c>
      <c r="G21" s="1">
        <f t="shared" ref="G21:G52" si="2">+C21-(C$7+F21*C$8)</f>
        <v>2.6004040002590045E-2</v>
      </c>
      <c r="N21" s="1">
        <f t="shared" ref="N21:N39" si="3">+G21</f>
        <v>2.6004040002590045E-2</v>
      </c>
      <c r="O21" s="1">
        <f t="shared" ref="O21:O52" ca="1" si="4">+C$11+C$12*$F21</f>
        <v>1.0953026967618761E-2</v>
      </c>
      <c r="Q21" s="82">
        <f t="shared" ref="Q21:Q52" si="5">+C21-15018.5</f>
        <v>9566.9939999999988</v>
      </c>
      <c r="R21" s="20"/>
    </row>
    <row r="22" spans="1:18" x14ac:dyDescent="0.2">
      <c r="A22" s="29" t="s">
        <v>47</v>
      </c>
      <c r="C22" s="2">
        <v>25002.575000000001</v>
      </c>
      <c r="D22" s="2"/>
      <c r="E22" s="1">
        <f t="shared" si="0"/>
        <v>-23253.958433530323</v>
      </c>
      <c r="F22" s="1">
        <f t="shared" si="1"/>
        <v>-23254</v>
      </c>
      <c r="G22" s="1">
        <f t="shared" si="2"/>
        <v>2.6712720002251444E-2</v>
      </c>
      <c r="N22" s="1">
        <f t="shared" si="3"/>
        <v>2.6712720002251444E-2</v>
      </c>
      <c r="O22" s="1">
        <f t="shared" ca="1" si="4"/>
        <v>1.078096947830752E-2</v>
      </c>
      <c r="Q22" s="82">
        <f t="shared" si="5"/>
        <v>9984.0750000000007</v>
      </c>
      <c r="R22" s="20"/>
    </row>
    <row r="23" spans="1:18" x14ac:dyDescent="0.2">
      <c r="A23" s="29" t="s">
        <v>47</v>
      </c>
      <c r="C23" s="2">
        <v>25004.52</v>
      </c>
      <c r="D23" s="2"/>
      <c r="E23" s="1">
        <f t="shared" si="0"/>
        <v>-23250.931905961723</v>
      </c>
      <c r="F23" s="1">
        <f t="shared" si="1"/>
        <v>-23251</v>
      </c>
      <c r="G23" s="1">
        <f t="shared" si="2"/>
        <v>4.376068000055966E-2</v>
      </c>
      <c r="N23" s="1">
        <f t="shared" si="3"/>
        <v>4.376068000055966E-2</v>
      </c>
      <c r="O23" s="1">
        <f t="shared" ca="1" si="4"/>
        <v>1.0780174143225959E-2</v>
      </c>
      <c r="Q23" s="82">
        <f t="shared" si="5"/>
        <v>9986.02</v>
      </c>
      <c r="R23" s="20"/>
    </row>
    <row r="24" spans="1:18" x14ac:dyDescent="0.2">
      <c r="A24" s="29" t="s">
        <v>47</v>
      </c>
      <c r="C24" s="2">
        <v>25740.325000000001</v>
      </c>
      <c r="D24" s="2"/>
      <c r="E24" s="1">
        <f t="shared" si="0"/>
        <v>-22105.978632124061</v>
      </c>
      <c r="F24" s="1">
        <f t="shared" si="1"/>
        <v>-22106</v>
      </c>
      <c r="G24" s="1">
        <f t="shared" si="2"/>
        <v>1.3732080002228031E-2</v>
      </c>
      <c r="N24" s="1">
        <f t="shared" si="3"/>
        <v>1.3732080002228031E-2</v>
      </c>
      <c r="O24" s="1">
        <f t="shared" ca="1" si="4"/>
        <v>1.0476621253763136E-2</v>
      </c>
      <c r="Q24" s="82">
        <f t="shared" si="5"/>
        <v>10721.825000000001</v>
      </c>
      <c r="R24" s="20"/>
    </row>
    <row r="25" spans="1:18" x14ac:dyDescent="0.2">
      <c r="A25" s="29" t="s">
        <v>47</v>
      </c>
      <c r="C25" s="2">
        <v>26117.562000000002</v>
      </c>
      <c r="D25" s="2"/>
      <c r="E25" s="1">
        <f t="shared" si="0"/>
        <v>-21518.9769969589</v>
      </c>
      <c r="F25" s="1">
        <f t="shared" si="1"/>
        <v>-21519</v>
      </c>
      <c r="G25" s="1">
        <f t="shared" si="2"/>
        <v>1.4782920003199251E-2</v>
      </c>
      <c r="N25" s="1">
        <f t="shared" si="3"/>
        <v>1.4782920003199251E-2</v>
      </c>
      <c r="O25" s="1">
        <f t="shared" ca="1" si="4"/>
        <v>1.0321000689470842E-2</v>
      </c>
      <c r="Q25" s="82">
        <f t="shared" si="5"/>
        <v>11099.062000000002</v>
      </c>
      <c r="R25" s="20"/>
    </row>
    <row r="26" spans="1:18" x14ac:dyDescent="0.2">
      <c r="A26" s="29" t="s">
        <v>47</v>
      </c>
      <c r="C26" s="2">
        <v>26119.495999999999</v>
      </c>
      <c r="D26" s="2"/>
      <c r="E26" s="1">
        <f t="shared" si="0"/>
        <v>-21515.96758599866</v>
      </c>
      <c r="F26" s="1">
        <f t="shared" si="1"/>
        <v>-21516</v>
      </c>
      <c r="G26" s="1">
        <f t="shared" si="2"/>
        <v>2.0830879999266472E-2</v>
      </c>
      <c r="N26" s="1">
        <f t="shared" si="3"/>
        <v>2.0830879999266472E-2</v>
      </c>
      <c r="O26" s="1">
        <f t="shared" ca="1" si="4"/>
        <v>1.0320205354389281E-2</v>
      </c>
      <c r="Q26" s="82">
        <f t="shared" si="5"/>
        <v>11100.995999999999</v>
      </c>
      <c r="R26" s="20"/>
    </row>
    <row r="27" spans="1:18" x14ac:dyDescent="0.2">
      <c r="A27" s="29" t="s">
        <v>47</v>
      </c>
      <c r="C27" s="2">
        <v>26124.66</v>
      </c>
      <c r="D27" s="2"/>
      <c r="E27" s="1">
        <f t="shared" si="0"/>
        <v>-21507.932116402644</v>
      </c>
      <c r="F27" s="1">
        <f t="shared" si="1"/>
        <v>-21508</v>
      </c>
      <c r="G27" s="1">
        <f t="shared" si="2"/>
        <v>4.3625440001051174E-2</v>
      </c>
      <c r="N27" s="1">
        <f t="shared" si="3"/>
        <v>4.3625440001051174E-2</v>
      </c>
      <c r="O27" s="1">
        <f t="shared" ca="1" si="4"/>
        <v>1.0318084460838449E-2</v>
      </c>
      <c r="Q27" s="82">
        <f t="shared" si="5"/>
        <v>11106.16</v>
      </c>
      <c r="R27" s="20"/>
    </row>
    <row r="28" spans="1:18" x14ac:dyDescent="0.2">
      <c r="A28" s="29" t="s">
        <v>47</v>
      </c>
      <c r="C28" s="2">
        <v>26418.991000000002</v>
      </c>
      <c r="D28" s="2"/>
      <c r="E28" s="1">
        <f t="shared" si="0"/>
        <v>-21049.936802369826</v>
      </c>
      <c r="F28" s="1">
        <f t="shared" si="1"/>
        <v>-21050</v>
      </c>
      <c r="G28" s="1">
        <f t="shared" si="2"/>
        <v>4.0614000005007256E-2</v>
      </c>
      <c r="N28" s="1">
        <f t="shared" si="3"/>
        <v>4.0614000005007256E-2</v>
      </c>
      <c r="O28" s="1">
        <f t="shared" ca="1" si="4"/>
        <v>1.0196663305053319E-2</v>
      </c>
      <c r="Q28" s="82">
        <f t="shared" si="5"/>
        <v>11400.491000000002</v>
      </c>
      <c r="R28" s="20"/>
    </row>
    <row r="29" spans="1:18" x14ac:dyDescent="0.2">
      <c r="A29" s="29" t="s">
        <v>47</v>
      </c>
      <c r="C29" s="2">
        <v>26444.701000000001</v>
      </c>
      <c r="D29" s="2"/>
      <c r="E29" s="1">
        <f t="shared" si="0"/>
        <v>-21009.930620473311</v>
      </c>
      <c r="F29" s="1">
        <f t="shared" si="1"/>
        <v>-21010</v>
      </c>
      <c r="G29" s="1">
        <f t="shared" si="2"/>
        <v>4.4586800002434757E-2</v>
      </c>
      <c r="N29" s="1">
        <f t="shared" si="3"/>
        <v>4.4586800002434757E-2</v>
      </c>
      <c r="O29" s="1">
        <f t="shared" ca="1" si="4"/>
        <v>1.018605883729916E-2</v>
      </c>
      <c r="Q29" s="82">
        <f t="shared" si="5"/>
        <v>11426.201000000001</v>
      </c>
      <c r="R29" s="20"/>
    </row>
    <row r="30" spans="1:18" x14ac:dyDescent="0.2">
      <c r="A30" s="29" t="s">
        <v>47</v>
      </c>
      <c r="C30" s="2">
        <v>27157.381000000001</v>
      </c>
      <c r="D30" s="2"/>
      <c r="E30" s="1">
        <f t="shared" si="0"/>
        <v>-19900.961125568243</v>
      </c>
      <c r="F30" s="1">
        <f t="shared" si="1"/>
        <v>-19901</v>
      </c>
      <c r="G30" s="1">
        <f t="shared" si="2"/>
        <v>2.498268000636017E-2</v>
      </c>
      <c r="N30" s="1">
        <f t="shared" si="3"/>
        <v>2.498268000636017E-2</v>
      </c>
      <c r="O30" s="1">
        <f t="shared" ca="1" si="4"/>
        <v>9.892049968815082E-3</v>
      </c>
      <c r="Q30" s="82">
        <f t="shared" si="5"/>
        <v>12138.881000000001</v>
      </c>
      <c r="R30" s="20"/>
    </row>
    <row r="31" spans="1:18" x14ac:dyDescent="0.2">
      <c r="A31" s="29" t="s">
        <v>47</v>
      </c>
      <c r="C31" s="2">
        <v>27547.499</v>
      </c>
      <c r="D31" s="2"/>
      <c r="E31" s="1">
        <f t="shared" si="0"/>
        <v>-19293.915942016894</v>
      </c>
      <c r="F31" s="1">
        <f t="shared" si="1"/>
        <v>-19294</v>
      </c>
      <c r="G31" s="1">
        <f t="shared" si="2"/>
        <v>5.4019920000428101E-2</v>
      </c>
      <c r="N31" s="1">
        <f t="shared" si="3"/>
        <v>5.4019920000428101E-2</v>
      </c>
      <c r="O31" s="1">
        <f t="shared" ca="1" si="4"/>
        <v>9.7311271706457085E-3</v>
      </c>
      <c r="Q31" s="82">
        <f t="shared" si="5"/>
        <v>12528.999</v>
      </c>
      <c r="R31" s="20"/>
    </row>
    <row r="32" spans="1:18" x14ac:dyDescent="0.2">
      <c r="A32" s="29" t="s">
        <v>47</v>
      </c>
      <c r="C32" s="2">
        <v>27888.714</v>
      </c>
      <c r="D32" s="2"/>
      <c r="E32" s="1">
        <f t="shared" si="0"/>
        <v>-18762.966531055405</v>
      </c>
      <c r="F32" s="1">
        <f t="shared" si="1"/>
        <v>-18763</v>
      </c>
      <c r="G32" s="1">
        <f t="shared" si="2"/>
        <v>2.1508840000024065E-2</v>
      </c>
      <c r="N32" s="1">
        <f t="shared" si="3"/>
        <v>2.1508840000024065E-2</v>
      </c>
      <c r="O32" s="1">
        <f t="shared" ca="1" si="4"/>
        <v>9.5903528612092392E-3</v>
      </c>
      <c r="Q32" s="82">
        <f t="shared" si="5"/>
        <v>12870.214</v>
      </c>
      <c r="R32" s="20"/>
    </row>
    <row r="33" spans="1:18" x14ac:dyDescent="0.2">
      <c r="A33" s="29" t="s">
        <v>47</v>
      </c>
      <c r="C33" s="2">
        <v>27891.61</v>
      </c>
      <c r="D33" s="2"/>
      <c r="E33" s="1">
        <f t="shared" si="0"/>
        <v>-18758.460194891566</v>
      </c>
      <c r="F33" s="1">
        <f t="shared" si="1"/>
        <v>-18758.5</v>
      </c>
      <c r="G33" s="1">
        <f t="shared" si="2"/>
        <v>2.5580780005839188E-2</v>
      </c>
      <c r="N33" s="1">
        <f t="shared" si="3"/>
        <v>2.5580780005839188E-2</v>
      </c>
      <c r="O33" s="1">
        <f t="shared" ca="1" si="4"/>
        <v>9.5891598585868959E-3</v>
      </c>
      <c r="Q33" s="82">
        <f t="shared" si="5"/>
        <v>12873.11</v>
      </c>
      <c r="R33" s="20"/>
    </row>
    <row r="34" spans="1:18" x14ac:dyDescent="0.2">
      <c r="A34" s="29" t="s">
        <v>47</v>
      </c>
      <c r="C34" s="2">
        <v>28297.439999999999</v>
      </c>
      <c r="D34" s="2"/>
      <c r="E34" s="1">
        <f t="shared" si="0"/>
        <v>-18126.966270385023</v>
      </c>
      <c r="F34" s="1">
        <f t="shared" si="1"/>
        <v>-18127</v>
      </c>
      <c r="G34" s="1">
        <f t="shared" si="2"/>
        <v>2.1676360000128625E-2</v>
      </c>
      <c r="N34" s="1">
        <f t="shared" si="3"/>
        <v>2.1676360000128625E-2</v>
      </c>
      <c r="O34" s="1">
        <f t="shared" ca="1" si="4"/>
        <v>9.4217418239180978E-3</v>
      </c>
      <c r="Q34" s="82">
        <f t="shared" si="5"/>
        <v>13278.939999999999</v>
      </c>
      <c r="R34" s="20"/>
    </row>
    <row r="35" spans="1:18" x14ac:dyDescent="0.2">
      <c r="A35" s="29" t="s">
        <v>47</v>
      </c>
      <c r="C35" s="2">
        <v>28612.341</v>
      </c>
      <c r="D35" s="2"/>
      <c r="E35" s="1">
        <f t="shared" si="0"/>
        <v>-17636.962898724385</v>
      </c>
      <c r="F35" s="1">
        <f t="shared" si="1"/>
        <v>-17637</v>
      </c>
      <c r="G35" s="1">
        <f t="shared" si="2"/>
        <v>2.3843160000978969E-2</v>
      </c>
      <c r="N35" s="1">
        <f t="shared" si="3"/>
        <v>2.3843160000978969E-2</v>
      </c>
      <c r="O35" s="1">
        <f t="shared" ca="1" si="4"/>
        <v>9.2918370939296425E-3</v>
      </c>
      <c r="Q35" s="82">
        <f t="shared" si="5"/>
        <v>13593.841</v>
      </c>
      <c r="R35" s="20"/>
    </row>
    <row r="36" spans="1:18" x14ac:dyDescent="0.2">
      <c r="A36" s="29" t="s">
        <v>47</v>
      </c>
      <c r="C36" s="2">
        <v>29329.850999999999</v>
      </c>
      <c r="D36" s="2"/>
      <c r="E36" s="1">
        <f t="shared" si="0"/>
        <v>-16520.477656695235</v>
      </c>
      <c r="F36" s="1">
        <f t="shared" si="1"/>
        <v>-16520.5</v>
      </c>
      <c r="G36" s="1">
        <f t="shared" si="2"/>
        <v>1.4358939999510767E-2</v>
      </c>
      <c r="N36" s="1">
        <f t="shared" si="3"/>
        <v>1.4358939999510767E-2</v>
      </c>
      <c r="O36" s="1">
        <f t="shared" ca="1" si="4"/>
        <v>8.99583988774166E-3</v>
      </c>
      <c r="Q36" s="82">
        <f t="shared" si="5"/>
        <v>14311.350999999999</v>
      </c>
      <c r="R36" s="20"/>
    </row>
    <row r="37" spans="1:18" x14ac:dyDescent="0.2">
      <c r="A37" s="29" t="s">
        <v>47</v>
      </c>
      <c r="C37" s="2">
        <v>29332.883999999998</v>
      </c>
      <c r="D37" s="2"/>
      <c r="E37" s="1">
        <f t="shared" si="0"/>
        <v>-16515.758140954586</v>
      </c>
      <c r="F37" s="1">
        <f t="shared" si="1"/>
        <v>-16516</v>
      </c>
      <c r="G37" s="1">
        <f t="shared" si="2"/>
        <v>0.15543088000049465</v>
      </c>
      <c r="N37" s="1">
        <f t="shared" si="3"/>
        <v>0.15543088000049465</v>
      </c>
      <c r="O37" s="1">
        <f t="shared" ca="1" si="4"/>
        <v>8.9946468851193166E-3</v>
      </c>
      <c r="Q37" s="82">
        <f t="shared" si="5"/>
        <v>14314.383999999998</v>
      </c>
      <c r="R37" s="20"/>
    </row>
    <row r="38" spans="1:18" x14ac:dyDescent="0.2">
      <c r="A38" s="29" t="s">
        <v>47</v>
      </c>
      <c r="B38" s="32"/>
      <c r="C38" s="29">
        <v>29334.992999999999</v>
      </c>
      <c r="D38" s="29"/>
      <c r="E38" s="1">
        <f t="shared" si="0"/>
        <v>-16512.476420315932</v>
      </c>
      <c r="F38" s="1">
        <f t="shared" si="1"/>
        <v>-16512.5</v>
      </c>
      <c r="G38" s="1">
        <f t="shared" si="2"/>
        <v>1.5153500000451459E-2</v>
      </c>
      <c r="N38" s="1">
        <f t="shared" si="3"/>
        <v>1.5153500000451459E-2</v>
      </c>
      <c r="O38" s="1">
        <f t="shared" ca="1" si="4"/>
        <v>8.9937189941908281E-3</v>
      </c>
      <c r="Q38" s="82">
        <f t="shared" si="5"/>
        <v>14316.492999999999</v>
      </c>
      <c r="R38" s="20"/>
    </row>
    <row r="39" spans="1:18" x14ac:dyDescent="0.2">
      <c r="A39" s="29" t="s">
        <v>47</v>
      </c>
      <c r="B39" s="32"/>
      <c r="C39" s="29">
        <v>29335.955999999998</v>
      </c>
      <c r="D39" s="29"/>
      <c r="E39" s="1">
        <f t="shared" si="0"/>
        <v>-16510.977939057029</v>
      </c>
      <c r="F39" s="1">
        <f t="shared" si="1"/>
        <v>-16511</v>
      </c>
      <c r="G39" s="1">
        <f t="shared" si="2"/>
        <v>1.4177479999489151E-2</v>
      </c>
      <c r="N39" s="1">
        <f t="shared" si="3"/>
        <v>1.4177479999489151E-2</v>
      </c>
      <c r="O39" s="1">
        <f t="shared" ca="1" si="4"/>
        <v>8.9933213266500459E-3</v>
      </c>
      <c r="Q39" s="82">
        <f t="shared" si="5"/>
        <v>14317.455999999998</v>
      </c>
      <c r="R39" s="20"/>
    </row>
    <row r="40" spans="1:18" x14ac:dyDescent="0.2">
      <c r="A40" s="33" t="s">
        <v>53</v>
      </c>
      <c r="B40" s="34" t="s">
        <v>52</v>
      </c>
      <c r="C40" s="33">
        <v>29337.883999999998</v>
      </c>
      <c r="D40" s="33" t="s">
        <v>54</v>
      </c>
      <c r="E40" s="1">
        <f t="shared" si="0"/>
        <v>-16507.97786442862</v>
      </c>
      <c r="F40" s="1">
        <f t="shared" si="1"/>
        <v>-16508</v>
      </c>
      <c r="G40" s="1">
        <f t="shared" si="2"/>
        <v>1.4225440001609968E-2</v>
      </c>
      <c r="K40" s="1">
        <f>+G40</f>
        <v>1.4225440001609968E-2</v>
      </c>
      <c r="O40" s="1">
        <f t="shared" ca="1" si="4"/>
        <v>8.9925259915684848E-3</v>
      </c>
      <c r="Q40" s="82">
        <f t="shared" si="5"/>
        <v>14319.383999999998</v>
      </c>
      <c r="R40" s="20"/>
    </row>
    <row r="41" spans="1:18" x14ac:dyDescent="0.2">
      <c r="A41" s="29" t="s">
        <v>47</v>
      </c>
      <c r="B41" s="32"/>
      <c r="C41" s="29">
        <v>29338.850999999999</v>
      </c>
      <c r="D41" s="29"/>
      <c r="E41" s="1">
        <f t="shared" si="0"/>
        <v>-16506.473158948495</v>
      </c>
      <c r="F41" s="1">
        <f t="shared" si="1"/>
        <v>-16506.5</v>
      </c>
      <c r="G41" s="1">
        <f t="shared" si="2"/>
        <v>1.7249420001462568E-2</v>
      </c>
      <c r="N41" s="1">
        <f t="shared" ref="N41:N57" si="6">+G41</f>
        <v>1.7249420001462568E-2</v>
      </c>
      <c r="O41" s="1">
        <f t="shared" ca="1" si="4"/>
        <v>8.9921283240277025E-3</v>
      </c>
      <c r="Q41" s="82">
        <f t="shared" si="5"/>
        <v>14320.350999999999</v>
      </c>
      <c r="R41" s="20"/>
    </row>
    <row r="42" spans="1:18" x14ac:dyDescent="0.2">
      <c r="A42" s="29" t="s">
        <v>47</v>
      </c>
      <c r="B42" s="32"/>
      <c r="C42" s="29">
        <v>29339.811000000002</v>
      </c>
      <c r="D42" s="29"/>
      <c r="E42" s="1">
        <f t="shared" si="0"/>
        <v>-16504.979345855507</v>
      </c>
      <c r="F42" s="1">
        <f t="shared" si="1"/>
        <v>-16505</v>
      </c>
      <c r="G42" s="1">
        <f t="shared" si="2"/>
        <v>1.3273400003527058E-2</v>
      </c>
      <c r="N42" s="1">
        <f t="shared" si="6"/>
        <v>1.3273400003527058E-2</v>
      </c>
      <c r="O42" s="1">
        <f t="shared" ca="1" si="4"/>
        <v>8.9917306564869237E-3</v>
      </c>
      <c r="Q42" s="82">
        <f t="shared" si="5"/>
        <v>14321.311000000002</v>
      </c>
      <c r="R42" s="20"/>
    </row>
    <row r="43" spans="1:18" x14ac:dyDescent="0.2">
      <c r="A43" s="29" t="s">
        <v>47</v>
      </c>
      <c r="B43" s="32"/>
      <c r="C43" s="29">
        <v>29346.879000000001</v>
      </c>
      <c r="D43" s="29"/>
      <c r="E43" s="1">
        <f t="shared" si="0"/>
        <v>-16493.981146958402</v>
      </c>
      <c r="F43" s="1">
        <f t="shared" si="1"/>
        <v>-16494</v>
      </c>
      <c r="G43" s="1">
        <f t="shared" si="2"/>
        <v>1.2115920002543135E-2</v>
      </c>
      <c r="N43" s="1">
        <f t="shared" si="6"/>
        <v>1.2115920002543135E-2</v>
      </c>
      <c r="O43" s="1">
        <f t="shared" ca="1" si="4"/>
        <v>8.9888144278545291E-3</v>
      </c>
      <c r="Q43" s="82">
        <f t="shared" si="5"/>
        <v>14328.379000000001</v>
      </c>
      <c r="R43" s="20"/>
    </row>
    <row r="44" spans="1:18" x14ac:dyDescent="0.2">
      <c r="A44" s="29" t="s">
        <v>47</v>
      </c>
      <c r="B44" s="32"/>
      <c r="C44" s="29">
        <v>29359.734</v>
      </c>
      <c r="D44" s="29"/>
      <c r="E44" s="1">
        <f t="shared" si="0"/>
        <v>-16473.978056010143</v>
      </c>
      <c r="F44" s="1">
        <f t="shared" si="1"/>
        <v>-16474</v>
      </c>
      <c r="G44" s="1">
        <f t="shared" si="2"/>
        <v>1.4102320001256885E-2</v>
      </c>
      <c r="N44" s="1">
        <f t="shared" si="6"/>
        <v>1.4102320001256885E-2</v>
      </c>
      <c r="O44" s="1">
        <f t="shared" ca="1" si="4"/>
        <v>8.9835121939774477E-3</v>
      </c>
      <c r="Q44" s="82">
        <f t="shared" si="5"/>
        <v>14341.234</v>
      </c>
      <c r="R44" s="20"/>
    </row>
    <row r="45" spans="1:18" x14ac:dyDescent="0.2">
      <c r="A45" s="29" t="s">
        <v>47</v>
      </c>
      <c r="B45" s="32"/>
      <c r="C45" s="29">
        <v>29363.91</v>
      </c>
      <c r="D45" s="29"/>
      <c r="E45" s="1">
        <f t="shared" si="0"/>
        <v>-16467.479969055657</v>
      </c>
      <c r="F45" s="1">
        <f t="shared" si="1"/>
        <v>-16467.5</v>
      </c>
      <c r="G45" s="1">
        <f t="shared" si="2"/>
        <v>1.2872900002548704E-2</v>
      </c>
      <c r="N45" s="1">
        <f t="shared" si="6"/>
        <v>1.2872900002548704E-2</v>
      </c>
      <c r="O45" s="1">
        <f t="shared" ca="1" si="4"/>
        <v>8.9817889679673982E-3</v>
      </c>
      <c r="Q45" s="82">
        <f t="shared" si="5"/>
        <v>14345.41</v>
      </c>
      <c r="R45" s="20"/>
    </row>
    <row r="46" spans="1:18" x14ac:dyDescent="0.2">
      <c r="A46" s="29" t="s">
        <v>47</v>
      </c>
      <c r="B46" s="32"/>
      <c r="C46" s="29">
        <v>29368.732</v>
      </c>
      <c r="D46" s="29"/>
      <c r="E46" s="1">
        <f t="shared" si="0"/>
        <v>-16459.976670374017</v>
      </c>
      <c r="F46" s="1">
        <f t="shared" si="1"/>
        <v>-16460</v>
      </c>
      <c r="G46" s="1">
        <f t="shared" si="2"/>
        <v>1.4992800002801232E-2</v>
      </c>
      <c r="N46" s="1">
        <f t="shared" si="6"/>
        <v>1.4992800002801232E-2</v>
      </c>
      <c r="O46" s="1">
        <f t="shared" ca="1" si="4"/>
        <v>8.9798006302634938E-3</v>
      </c>
      <c r="Q46" s="82">
        <f t="shared" si="5"/>
        <v>14350.232</v>
      </c>
      <c r="R46" s="20"/>
    </row>
    <row r="47" spans="1:18" x14ac:dyDescent="0.2">
      <c r="A47" s="29" t="s">
        <v>47</v>
      </c>
      <c r="B47" s="32"/>
      <c r="C47" s="29">
        <v>31265.172999999999</v>
      </c>
      <c r="D47" s="29"/>
      <c r="E47" s="1">
        <f t="shared" si="0"/>
        <v>-13509.009591338172</v>
      </c>
      <c r="F47" s="1">
        <f t="shared" si="1"/>
        <v>-13509</v>
      </c>
      <c r="G47" s="1">
        <f t="shared" si="2"/>
        <v>-6.163879999803612E-3</v>
      </c>
      <c r="N47" s="1">
        <f t="shared" si="6"/>
        <v>-6.163879999803612E-3</v>
      </c>
      <c r="O47" s="1">
        <f t="shared" ca="1" si="4"/>
        <v>8.1974560217003608E-3</v>
      </c>
      <c r="Q47" s="82">
        <f t="shared" si="5"/>
        <v>16246.672999999999</v>
      </c>
      <c r="R47" s="20"/>
    </row>
    <row r="48" spans="1:18" x14ac:dyDescent="0.2">
      <c r="A48" s="29" t="s">
        <v>47</v>
      </c>
      <c r="B48" s="32"/>
      <c r="C48" s="29">
        <v>33387.853999999999</v>
      </c>
      <c r="D48" s="29"/>
      <c r="E48" s="1">
        <f t="shared" si="0"/>
        <v>-10206.000560055423</v>
      </c>
      <c r="F48" s="1">
        <f t="shared" si="1"/>
        <v>-10206</v>
      </c>
      <c r="G48" s="1">
        <f t="shared" si="2"/>
        <v>-3.5991999902762473E-4</v>
      </c>
      <c r="N48" s="1">
        <f t="shared" si="6"/>
        <v>-3.5991999902762473E-4</v>
      </c>
      <c r="O48" s="1">
        <f t="shared" ca="1" si="4"/>
        <v>7.3217920969006227E-3</v>
      </c>
      <c r="Q48" s="82">
        <f t="shared" si="5"/>
        <v>18369.353999999999</v>
      </c>
      <c r="R48" s="20"/>
    </row>
    <row r="49" spans="1:18" x14ac:dyDescent="0.2">
      <c r="A49" s="29" t="s">
        <v>47</v>
      </c>
      <c r="B49" s="32"/>
      <c r="C49" s="29">
        <v>34086.419479999997</v>
      </c>
      <c r="D49" s="29"/>
      <c r="E49" s="1">
        <f t="shared" si="0"/>
        <v>-9118.9940388766117</v>
      </c>
      <c r="F49" s="1">
        <f t="shared" si="1"/>
        <v>-9119</v>
      </c>
      <c r="G49" s="1">
        <f t="shared" si="2"/>
        <v>3.8309200026560575E-3</v>
      </c>
      <c r="N49" s="1">
        <f t="shared" si="6"/>
        <v>3.8309200026560575E-3</v>
      </c>
      <c r="O49" s="1">
        <f t="shared" ca="1" si="4"/>
        <v>7.0336156856813329E-3</v>
      </c>
      <c r="Q49" s="82">
        <f t="shared" si="5"/>
        <v>19067.919479999997</v>
      </c>
      <c r="R49" s="20"/>
    </row>
    <row r="50" spans="1:18" x14ac:dyDescent="0.2">
      <c r="A50" s="29" t="s">
        <v>47</v>
      </c>
      <c r="B50" s="32"/>
      <c r="C50" s="29">
        <v>34120.47868</v>
      </c>
      <c r="D50" s="29"/>
      <c r="E50" s="1">
        <f t="shared" si="0"/>
        <v>-9065.9960400259715</v>
      </c>
      <c r="F50" s="1">
        <f t="shared" si="1"/>
        <v>-9066</v>
      </c>
      <c r="G50" s="1">
        <f t="shared" si="2"/>
        <v>2.5448800006415695E-3</v>
      </c>
      <c r="N50" s="1">
        <f t="shared" si="6"/>
        <v>2.5448800006415695E-3</v>
      </c>
      <c r="O50" s="1">
        <f t="shared" ca="1" si="4"/>
        <v>7.0195647659070711E-3</v>
      </c>
      <c r="Q50" s="82">
        <f t="shared" si="5"/>
        <v>19101.97868</v>
      </c>
      <c r="R50" s="20"/>
    </row>
    <row r="51" spans="1:18" x14ac:dyDescent="0.2">
      <c r="A51" s="29" t="s">
        <v>47</v>
      </c>
      <c r="B51" s="32"/>
      <c r="C51" s="29">
        <v>34455.291899999997</v>
      </c>
      <c r="D51" s="29"/>
      <c r="E51" s="1">
        <f t="shared" si="0"/>
        <v>-8545.0081527961684</v>
      </c>
      <c r="F51" s="1">
        <f t="shared" si="1"/>
        <v>-8545</v>
      </c>
      <c r="G51" s="1">
        <f t="shared" si="2"/>
        <v>-5.2394000013009645E-3</v>
      </c>
      <c r="N51" s="1">
        <f t="shared" si="6"/>
        <v>-5.2394000013009645E-3</v>
      </c>
      <c r="O51" s="1">
        <f t="shared" ca="1" si="4"/>
        <v>6.8814415734091408E-3</v>
      </c>
      <c r="Q51" s="82">
        <f t="shared" si="5"/>
        <v>19436.791899999997</v>
      </c>
      <c r="R51" s="20"/>
    </row>
    <row r="52" spans="1:18" x14ac:dyDescent="0.2">
      <c r="A52" s="29" t="s">
        <v>47</v>
      </c>
      <c r="B52" s="32"/>
      <c r="C52" s="29">
        <v>34458.508999999998</v>
      </c>
      <c r="D52" s="29"/>
      <c r="E52" s="1">
        <f t="shared" si="0"/>
        <v>-8540.0021672738276</v>
      </c>
      <c r="F52" s="1">
        <f t="shared" si="1"/>
        <v>-8540</v>
      </c>
      <c r="G52" s="1">
        <f t="shared" si="2"/>
        <v>-1.3927999971201643E-3</v>
      </c>
      <c r="N52" s="1">
        <f t="shared" si="6"/>
        <v>-1.3927999971201643E-3</v>
      </c>
      <c r="O52" s="1">
        <f t="shared" ca="1" si="4"/>
        <v>6.8801160149398709E-3</v>
      </c>
      <c r="Q52" s="82">
        <f t="shared" si="5"/>
        <v>19440.008999999998</v>
      </c>
      <c r="R52" s="20"/>
    </row>
    <row r="53" spans="1:18" x14ac:dyDescent="0.2">
      <c r="A53" s="29" t="s">
        <v>47</v>
      </c>
      <c r="B53" s="32"/>
      <c r="C53" s="29">
        <v>34487.429680000001</v>
      </c>
      <c r="D53" s="29"/>
      <c r="E53" s="1">
        <f t="shared" ref="E53:E84" si="7">+(C53-C$7)/C$8</f>
        <v>-8494.9999897300295</v>
      </c>
      <c r="F53" s="1">
        <f t="shared" ref="F53:F84" si="8">ROUND(2*E53,0)/2</f>
        <v>-8495</v>
      </c>
      <c r="G53" s="1">
        <f t="shared" ref="G53:G71" si="9">+C53-(C$7+F53*C$8)</f>
        <v>6.6000065999105573E-6</v>
      </c>
      <c r="N53" s="1">
        <f t="shared" si="6"/>
        <v>6.6000065999105573E-6</v>
      </c>
      <c r="O53" s="1">
        <f t="shared" ref="O53:O84" ca="1" si="10">+C$11+C$12*$F53</f>
        <v>6.8681859887164409E-3</v>
      </c>
      <c r="Q53" s="82">
        <f t="shared" ref="Q53:Q84" si="11">+C53-15018.5</f>
        <v>19468.929680000001</v>
      </c>
      <c r="R53" s="20"/>
    </row>
    <row r="54" spans="1:18" x14ac:dyDescent="0.2">
      <c r="A54" s="29" t="s">
        <v>47</v>
      </c>
      <c r="B54" s="32"/>
      <c r="C54" s="29">
        <v>34776.621460000002</v>
      </c>
      <c r="D54" s="29"/>
      <c r="E54" s="1">
        <f t="shared" si="7"/>
        <v>-8045.0015862427717</v>
      </c>
      <c r="F54" s="1">
        <f t="shared" si="8"/>
        <v>-8045</v>
      </c>
      <c r="G54" s="1">
        <f t="shared" si="9"/>
        <v>-1.0193999987677671E-3</v>
      </c>
      <c r="N54" s="1">
        <f t="shared" si="6"/>
        <v>-1.0193999987677671E-3</v>
      </c>
      <c r="O54" s="1">
        <f t="shared" ca="1" si="10"/>
        <v>6.7488857264821449E-3</v>
      </c>
      <c r="Q54" s="82">
        <f t="shared" si="11"/>
        <v>19758.121460000002</v>
      </c>
      <c r="R54" s="20"/>
    </row>
    <row r="55" spans="1:18" x14ac:dyDescent="0.2">
      <c r="A55" s="29" t="s">
        <v>47</v>
      </c>
      <c r="B55" s="32"/>
      <c r="C55" s="29">
        <v>35197.555099999998</v>
      </c>
      <c r="D55" s="29"/>
      <c r="E55" s="1">
        <f t="shared" si="7"/>
        <v>-7390.0055625865052</v>
      </c>
      <c r="F55" s="1">
        <f t="shared" si="8"/>
        <v>-7390</v>
      </c>
      <c r="G55" s="1">
        <f t="shared" si="9"/>
        <v>-3.5748000009334646E-3</v>
      </c>
      <c r="N55" s="1">
        <f t="shared" si="6"/>
        <v>-3.5748000009334646E-3</v>
      </c>
      <c r="O55" s="1">
        <f t="shared" ca="1" si="10"/>
        <v>6.5752375670077787E-3</v>
      </c>
      <c r="Q55" s="82">
        <f t="shared" si="11"/>
        <v>20179.055099999998</v>
      </c>
      <c r="R55" s="20"/>
    </row>
    <row r="56" spans="1:18" x14ac:dyDescent="0.2">
      <c r="A56" s="29" t="s">
        <v>47</v>
      </c>
      <c r="B56" s="32"/>
      <c r="C56" s="29">
        <v>35198.528599999998</v>
      </c>
      <c r="D56" s="29"/>
      <c r="E56" s="1">
        <f t="shared" si="7"/>
        <v>-7388.4907427468997</v>
      </c>
      <c r="F56" s="1">
        <f t="shared" si="8"/>
        <v>-7388.5</v>
      </c>
      <c r="G56" s="1">
        <f t="shared" si="9"/>
        <v>5.9491799984243698E-3</v>
      </c>
      <c r="N56" s="1">
        <f t="shared" si="6"/>
        <v>5.9491799984243698E-3</v>
      </c>
      <c r="O56" s="1">
        <f t="shared" ca="1" si="10"/>
        <v>6.5748398994669981E-3</v>
      </c>
      <c r="Q56" s="82">
        <f t="shared" si="11"/>
        <v>20180.028599999998</v>
      </c>
      <c r="R56" s="20"/>
    </row>
    <row r="57" spans="1:18" x14ac:dyDescent="0.2">
      <c r="A57" s="29" t="s">
        <v>47</v>
      </c>
      <c r="B57" s="32"/>
      <c r="C57" s="29">
        <v>35219.414599999996</v>
      </c>
      <c r="D57" s="29"/>
      <c r="E57" s="1">
        <f t="shared" si="7"/>
        <v>-7355.9909716426373</v>
      </c>
      <c r="F57" s="1">
        <f t="shared" si="8"/>
        <v>-7356</v>
      </c>
      <c r="G57" s="1">
        <f t="shared" si="9"/>
        <v>5.8020799988298677E-3</v>
      </c>
      <c r="N57" s="1">
        <f t="shared" si="6"/>
        <v>5.8020799988298677E-3</v>
      </c>
      <c r="O57" s="1">
        <f t="shared" ca="1" si="10"/>
        <v>6.5662237694167434E-3</v>
      </c>
      <c r="Q57" s="82">
        <f t="shared" si="11"/>
        <v>20200.914599999996</v>
      </c>
      <c r="R57" s="20"/>
    </row>
    <row r="58" spans="1:18" x14ac:dyDescent="0.2">
      <c r="A58" s="33" t="s">
        <v>53</v>
      </c>
      <c r="B58" s="34" t="s">
        <v>52</v>
      </c>
      <c r="C58" s="33">
        <v>35561.297899999998</v>
      </c>
      <c r="D58" s="33" t="s">
        <v>54</v>
      </c>
      <c r="E58" s="1">
        <f t="shared" si="7"/>
        <v>-6824.0016489206855</v>
      </c>
      <c r="F58" s="1">
        <f t="shared" si="8"/>
        <v>-6824</v>
      </c>
      <c r="G58" s="1">
        <f t="shared" si="9"/>
        <v>-1.0596799984341487E-3</v>
      </c>
      <c r="K58" s="1">
        <f t="shared" ref="K58:K70" si="12">+G58</f>
        <v>-1.0596799984341487E-3</v>
      </c>
      <c r="O58" s="1">
        <f t="shared" ca="1" si="10"/>
        <v>6.4251843482864193E-3</v>
      </c>
      <c r="Q58" s="82">
        <f t="shared" si="11"/>
        <v>20542.797899999998</v>
      </c>
      <c r="R58" s="20"/>
    </row>
    <row r="59" spans="1:18" x14ac:dyDescent="0.2">
      <c r="A59" s="33" t="s">
        <v>53</v>
      </c>
      <c r="B59" s="34" t="s">
        <v>49</v>
      </c>
      <c r="C59" s="33">
        <v>35562.261899999998</v>
      </c>
      <c r="D59" s="33" t="s">
        <v>54</v>
      </c>
      <c r="E59" s="1">
        <f t="shared" si="7"/>
        <v>-6822.5016116064799</v>
      </c>
      <c r="F59" s="1">
        <f t="shared" si="8"/>
        <v>-6822.5</v>
      </c>
      <c r="G59" s="1">
        <f t="shared" si="9"/>
        <v>-1.0356999991927296E-3</v>
      </c>
      <c r="K59" s="1">
        <f t="shared" si="12"/>
        <v>-1.0356999991927296E-3</v>
      </c>
      <c r="O59" s="1">
        <f t="shared" ca="1" si="10"/>
        <v>6.4247866807456378E-3</v>
      </c>
      <c r="Q59" s="82">
        <f t="shared" si="11"/>
        <v>20543.761899999998</v>
      </c>
      <c r="R59" s="20"/>
    </row>
    <row r="60" spans="1:18" x14ac:dyDescent="0.2">
      <c r="A60" s="33" t="s">
        <v>53</v>
      </c>
      <c r="B60" s="34" t="s">
        <v>52</v>
      </c>
      <c r="C60" s="33">
        <v>35848.564899999998</v>
      </c>
      <c r="D60" s="33" t="s">
        <v>54</v>
      </c>
      <c r="E60" s="1">
        <f t="shared" si="7"/>
        <v>-6376.998309563759</v>
      </c>
      <c r="F60" s="1">
        <f t="shared" si="8"/>
        <v>-6377</v>
      </c>
      <c r="G60" s="1">
        <f t="shared" si="9"/>
        <v>1.0863600036827847E-3</v>
      </c>
      <c r="K60" s="1">
        <f t="shared" si="12"/>
        <v>1.0863600036827847E-3</v>
      </c>
      <c r="O60" s="1">
        <f t="shared" ca="1" si="10"/>
        <v>6.3066794211336843E-3</v>
      </c>
      <c r="Q60" s="82">
        <f t="shared" si="11"/>
        <v>20830.064899999998</v>
      </c>
      <c r="R60" s="20"/>
    </row>
    <row r="61" spans="1:18" x14ac:dyDescent="0.2">
      <c r="A61" s="33" t="s">
        <v>53</v>
      </c>
      <c r="B61" s="34" t="s">
        <v>52</v>
      </c>
      <c r="C61" s="33">
        <v>37028.4755</v>
      </c>
      <c r="D61" s="33" t="s">
        <v>54</v>
      </c>
      <c r="E61" s="1">
        <f t="shared" si="7"/>
        <v>-4540.9921607800952</v>
      </c>
      <c r="F61" s="1">
        <f t="shared" si="8"/>
        <v>-4541</v>
      </c>
      <c r="G61" s="1">
        <f t="shared" si="9"/>
        <v>5.0378800006001256E-3</v>
      </c>
      <c r="K61" s="1">
        <f t="shared" si="12"/>
        <v>5.0378800006001256E-3</v>
      </c>
      <c r="O61" s="1">
        <f t="shared" ca="1" si="10"/>
        <v>5.8199343512177534E-3</v>
      </c>
      <c r="Q61" s="82">
        <f t="shared" si="11"/>
        <v>22009.9755</v>
      </c>
      <c r="R61" s="20"/>
    </row>
    <row r="62" spans="1:18" x14ac:dyDescent="0.2">
      <c r="A62" s="33" t="s">
        <v>53</v>
      </c>
      <c r="B62" s="34" t="s">
        <v>52</v>
      </c>
      <c r="C62" s="33">
        <v>38846.535000000003</v>
      </c>
      <c r="D62" s="33" t="s">
        <v>54</v>
      </c>
      <c r="E62" s="1">
        <f t="shared" si="7"/>
        <v>-1711.9910306482434</v>
      </c>
      <c r="F62" s="1">
        <f t="shared" si="8"/>
        <v>-1712</v>
      </c>
      <c r="G62" s="1">
        <f t="shared" si="9"/>
        <v>5.7641600069473498E-3</v>
      </c>
      <c r="K62" s="1">
        <f t="shared" si="12"/>
        <v>5.7641600069473498E-3</v>
      </c>
      <c r="O62" s="1">
        <f t="shared" ca="1" si="10"/>
        <v>5.0699333693048085E-3</v>
      </c>
      <c r="Q62" s="82">
        <f t="shared" si="11"/>
        <v>23828.035000000003</v>
      </c>
      <c r="R62" s="20"/>
    </row>
    <row r="63" spans="1:18" x14ac:dyDescent="0.2">
      <c r="A63" s="33" t="s">
        <v>53</v>
      </c>
      <c r="B63" s="34" t="s">
        <v>52</v>
      </c>
      <c r="C63" s="33">
        <v>39587.506500000003</v>
      </c>
      <c r="D63" s="33" t="s">
        <v>54</v>
      </c>
      <c r="E63" s="1">
        <f t="shared" si="7"/>
        <v>-558.99839707630099</v>
      </c>
      <c r="F63" s="1">
        <f t="shared" si="8"/>
        <v>-559</v>
      </c>
      <c r="G63" s="1">
        <f t="shared" si="9"/>
        <v>1.0301200018147938E-3</v>
      </c>
      <c r="K63" s="1">
        <f t="shared" si="12"/>
        <v>1.0301200018147938E-3</v>
      </c>
      <c r="O63" s="1">
        <f t="shared" ca="1" si="10"/>
        <v>4.7642595862911544E-3</v>
      </c>
      <c r="Q63" s="82">
        <f t="shared" si="11"/>
        <v>24569.006500000003</v>
      </c>
      <c r="R63" s="20"/>
    </row>
    <row r="64" spans="1:18" x14ac:dyDescent="0.2">
      <c r="A64" s="33" t="s">
        <v>53</v>
      </c>
      <c r="B64" s="34" t="s">
        <v>52</v>
      </c>
      <c r="C64" s="33">
        <v>39596.501000000004</v>
      </c>
      <c r="D64" s="33" t="s">
        <v>54</v>
      </c>
      <c r="E64" s="1">
        <f t="shared" si="7"/>
        <v>-545.00245763373982</v>
      </c>
      <c r="F64" s="1">
        <f t="shared" si="8"/>
        <v>-545</v>
      </c>
      <c r="G64" s="1">
        <f t="shared" si="9"/>
        <v>-1.5793999918969348E-3</v>
      </c>
      <c r="K64" s="1">
        <f t="shared" si="12"/>
        <v>-1.5793999918969348E-3</v>
      </c>
      <c r="O64" s="1">
        <f t="shared" ca="1" si="10"/>
        <v>4.7605480225771987E-3</v>
      </c>
      <c r="Q64" s="82">
        <f t="shared" si="11"/>
        <v>24578.001000000004</v>
      </c>
      <c r="R64" s="20"/>
    </row>
    <row r="65" spans="1:18" x14ac:dyDescent="0.2">
      <c r="A65" s="33" t="s">
        <v>53</v>
      </c>
      <c r="B65" s="34" t="s">
        <v>52</v>
      </c>
      <c r="C65" s="33">
        <v>39618.351999999999</v>
      </c>
      <c r="D65" s="33" t="s">
        <v>54</v>
      </c>
      <c r="E65" s="1">
        <f t="shared" si="7"/>
        <v>-511.00109315997145</v>
      </c>
      <c r="F65" s="1">
        <f t="shared" si="8"/>
        <v>-511</v>
      </c>
      <c r="G65" s="1">
        <f t="shared" si="9"/>
        <v>-7.0251999568426982E-4</v>
      </c>
      <c r="K65" s="1">
        <f t="shared" si="12"/>
        <v>-7.0251999568426982E-4</v>
      </c>
      <c r="O65" s="1">
        <f t="shared" ca="1" si="10"/>
        <v>4.7515342249861633E-3</v>
      </c>
      <c r="Q65" s="82">
        <f t="shared" si="11"/>
        <v>24599.851999999999</v>
      </c>
      <c r="R65" s="20"/>
    </row>
    <row r="66" spans="1:18" x14ac:dyDescent="0.2">
      <c r="A66" s="33" t="s">
        <v>53</v>
      </c>
      <c r="B66" s="34" t="s">
        <v>52</v>
      </c>
      <c r="C66" s="33">
        <v>39643.414199999992</v>
      </c>
      <c r="D66" s="33" t="s">
        <v>54</v>
      </c>
      <c r="E66" s="1">
        <f t="shared" si="7"/>
        <v>-472.00292389017</v>
      </c>
      <c r="F66" s="1">
        <f t="shared" si="8"/>
        <v>-472</v>
      </c>
      <c r="G66" s="1">
        <f t="shared" si="9"/>
        <v>-1.8790400063153356E-3</v>
      </c>
      <c r="K66" s="1">
        <f t="shared" si="12"/>
        <v>-1.8790400063153356E-3</v>
      </c>
      <c r="O66" s="1">
        <f t="shared" ca="1" si="10"/>
        <v>4.7411948689258573E-3</v>
      </c>
      <c r="Q66" s="82">
        <f t="shared" si="11"/>
        <v>24624.914199999992</v>
      </c>
      <c r="R66" s="20"/>
    </row>
    <row r="67" spans="1:18" x14ac:dyDescent="0.2">
      <c r="A67" s="33" t="s">
        <v>53</v>
      </c>
      <c r="B67" s="34" t="s">
        <v>49</v>
      </c>
      <c r="C67" s="33">
        <v>39943.859299999996</v>
      </c>
      <c r="D67" s="33" t="s">
        <v>54</v>
      </c>
      <c r="E67" s="1">
        <f t="shared" si="7"/>
        <v>-4.4937321158697543</v>
      </c>
      <c r="F67" s="1">
        <f t="shared" si="8"/>
        <v>-4.5</v>
      </c>
      <c r="G67" s="1">
        <f t="shared" si="9"/>
        <v>4.0280600005644374E-3</v>
      </c>
      <c r="K67" s="1">
        <f t="shared" si="12"/>
        <v>4.0280600005644374E-3</v>
      </c>
      <c r="O67" s="1">
        <f t="shared" ca="1" si="10"/>
        <v>4.6172551520491162E-3</v>
      </c>
      <c r="Q67" s="82">
        <f t="shared" si="11"/>
        <v>24925.359299999996</v>
      </c>
      <c r="R67" s="20"/>
    </row>
    <row r="68" spans="1:18" x14ac:dyDescent="0.2">
      <c r="A68" s="33" t="s">
        <v>53</v>
      </c>
      <c r="B68" s="34" t="s">
        <v>52</v>
      </c>
      <c r="C68" s="33">
        <v>39944.819100000001</v>
      </c>
      <c r="D68" s="33" t="s">
        <v>54</v>
      </c>
      <c r="E68" s="1">
        <f t="shared" si="7"/>
        <v>-3.000230233938844</v>
      </c>
      <c r="F68" s="1">
        <f t="shared" si="8"/>
        <v>-3</v>
      </c>
      <c r="G68" s="1">
        <f t="shared" si="9"/>
        <v>-1.4795999595662579E-4</v>
      </c>
      <c r="K68" s="1">
        <f t="shared" si="12"/>
        <v>-1.4795999595662579E-4</v>
      </c>
      <c r="O68" s="1">
        <f t="shared" ca="1" si="10"/>
        <v>4.6168574845083347E-3</v>
      </c>
      <c r="Q68" s="82">
        <f t="shared" si="11"/>
        <v>24926.319100000001</v>
      </c>
      <c r="R68" s="20"/>
    </row>
    <row r="69" spans="1:18" x14ac:dyDescent="0.2">
      <c r="A69" s="33" t="s">
        <v>53</v>
      </c>
      <c r="B69" s="34" t="s">
        <v>52</v>
      </c>
      <c r="C69" s="33">
        <v>39946.747199999998</v>
      </c>
      <c r="D69" s="33" t="s">
        <v>54</v>
      </c>
      <c r="E69" s="1">
        <f t="shared" si="7"/>
        <v>0</v>
      </c>
      <c r="F69" s="1">
        <f t="shared" si="8"/>
        <v>0</v>
      </c>
      <c r="G69" s="1">
        <f t="shared" si="9"/>
        <v>0</v>
      </c>
      <c r="K69" s="1">
        <f t="shared" si="12"/>
        <v>0</v>
      </c>
      <c r="O69" s="1">
        <f t="shared" ca="1" si="10"/>
        <v>4.6160621494267728E-3</v>
      </c>
      <c r="Q69" s="82">
        <f t="shared" si="11"/>
        <v>24928.247199999998</v>
      </c>
      <c r="R69" s="20"/>
    </row>
    <row r="70" spans="1:18" x14ac:dyDescent="0.2">
      <c r="A70" s="33" t="s">
        <v>53</v>
      </c>
      <c r="B70" s="34" t="s">
        <v>52</v>
      </c>
      <c r="C70" s="33">
        <v>39948.675499999998</v>
      </c>
      <c r="D70" s="33" t="s">
        <v>54</v>
      </c>
      <c r="E70" s="1">
        <f t="shared" si="7"/>
        <v>3.0005414450033427</v>
      </c>
      <c r="F70" s="1">
        <f t="shared" si="8"/>
        <v>3</v>
      </c>
      <c r="G70" s="1">
        <f t="shared" si="9"/>
        <v>3.4795999818015844E-4</v>
      </c>
      <c r="K70" s="1">
        <f t="shared" si="12"/>
        <v>3.4795999818015844E-4</v>
      </c>
      <c r="O70" s="1">
        <f t="shared" ca="1" si="10"/>
        <v>4.6152668143452109E-3</v>
      </c>
      <c r="Q70" s="82">
        <f t="shared" si="11"/>
        <v>24930.175499999998</v>
      </c>
      <c r="R70" s="20"/>
    </row>
    <row r="71" spans="1:18" x14ac:dyDescent="0.2">
      <c r="A71" s="32" t="s">
        <v>55</v>
      </c>
      <c r="B71" s="32"/>
      <c r="C71" s="29">
        <v>40290.542999999998</v>
      </c>
      <c r="D71" s="29"/>
      <c r="E71" s="1">
        <f t="shared" si="7"/>
        <v>534.96527849313077</v>
      </c>
      <c r="F71" s="1">
        <f t="shared" si="8"/>
        <v>535</v>
      </c>
      <c r="G71" s="1">
        <f t="shared" si="9"/>
        <v>-2.2313800000119954E-2</v>
      </c>
      <c r="I71" s="1">
        <f>+G71</f>
        <v>-2.2313800000119954E-2</v>
      </c>
      <c r="O71" s="1">
        <f t="shared" ca="1" si="10"/>
        <v>4.4742273932148868E-3</v>
      </c>
      <c r="Q71" s="82">
        <f t="shared" si="11"/>
        <v>25272.042999999998</v>
      </c>
      <c r="R71" s="20"/>
    </row>
    <row r="72" spans="1:18" x14ac:dyDescent="0.2">
      <c r="A72" s="32" t="s">
        <v>55</v>
      </c>
      <c r="B72" s="32"/>
      <c r="C72" s="29">
        <v>40319.440999999999</v>
      </c>
      <c r="D72" s="29"/>
      <c r="E72" s="1">
        <f t="shared" si="7"/>
        <v>579.93216470260472</v>
      </c>
      <c r="F72" s="1">
        <f t="shared" si="8"/>
        <v>580</v>
      </c>
      <c r="O72" s="1">
        <f t="shared" ca="1" si="10"/>
        <v>4.4622973669914568E-3</v>
      </c>
      <c r="Q72" s="82">
        <f t="shared" si="11"/>
        <v>25300.940999999999</v>
      </c>
      <c r="R72" s="20">
        <v>-4.423300000053132E-2</v>
      </c>
    </row>
    <row r="73" spans="1:18" x14ac:dyDescent="0.2">
      <c r="A73" s="32" t="s">
        <v>55</v>
      </c>
      <c r="B73" s="32"/>
      <c r="C73" s="29">
        <v>40322.343999999997</v>
      </c>
      <c r="D73" s="29"/>
      <c r="E73" s="1">
        <f t="shared" si="7"/>
        <v>584.44939325357802</v>
      </c>
      <c r="F73" s="1">
        <f t="shared" si="8"/>
        <v>584.5</v>
      </c>
      <c r="O73" s="1">
        <f t="shared" ca="1" si="10"/>
        <v>4.4611043643691143E-3</v>
      </c>
      <c r="Q73" s="82">
        <f t="shared" si="11"/>
        <v>25303.843999999997</v>
      </c>
      <c r="R73" s="20">
        <v>-3.3161375002237037E-2</v>
      </c>
    </row>
    <row r="74" spans="1:18" x14ac:dyDescent="0.2">
      <c r="A74" s="32" t="s">
        <v>55</v>
      </c>
      <c r="B74" s="32"/>
      <c r="C74" s="29">
        <v>40344.521000000001</v>
      </c>
      <c r="D74" s="29"/>
      <c r="E74" s="1">
        <f t="shared" si="7"/>
        <v>618.95803175685217</v>
      </c>
      <c r="F74" s="1">
        <f t="shared" si="8"/>
        <v>619</v>
      </c>
      <c r="G74" s="1">
        <f t="shared" ref="G74:G86" si="13">+C74-(C$7+F74*C$8)</f>
        <v>-2.6970920000167098E-2</v>
      </c>
      <c r="I74" s="1">
        <f t="shared" ref="I74:I79" si="14">+G74</f>
        <v>-2.6970920000167098E-2</v>
      </c>
      <c r="O74" s="1">
        <f t="shared" ca="1" si="10"/>
        <v>4.4519580109311516E-3</v>
      </c>
      <c r="Q74" s="82">
        <f t="shared" si="11"/>
        <v>25326.021000000001</v>
      </c>
      <c r="R74" s="20"/>
    </row>
    <row r="75" spans="1:18" x14ac:dyDescent="0.2">
      <c r="A75" s="32" t="s">
        <v>55</v>
      </c>
      <c r="B75" s="32"/>
      <c r="C75" s="29">
        <v>40650.444000000003</v>
      </c>
      <c r="D75" s="29"/>
      <c r="E75" s="1">
        <f t="shared" si="7"/>
        <v>1094.9911388874671</v>
      </c>
      <c r="F75" s="1">
        <f t="shared" si="8"/>
        <v>1095</v>
      </c>
      <c r="G75" s="1">
        <f t="shared" si="13"/>
        <v>-5.6945999967865646E-3</v>
      </c>
      <c r="I75" s="1">
        <f t="shared" si="14"/>
        <v>-5.6945999967865646E-3</v>
      </c>
      <c r="O75" s="1">
        <f t="shared" ca="1" si="10"/>
        <v>4.3257648446566512E-3</v>
      </c>
      <c r="Q75" s="82">
        <f t="shared" si="11"/>
        <v>25631.944000000003</v>
      </c>
      <c r="R75" s="20"/>
    </row>
    <row r="76" spans="1:18" x14ac:dyDescent="0.2">
      <c r="A76" s="32" t="s">
        <v>55</v>
      </c>
      <c r="B76" s="32"/>
      <c r="C76" s="29">
        <v>40688.349000000002</v>
      </c>
      <c r="D76" s="29"/>
      <c r="E76" s="1">
        <f t="shared" si="7"/>
        <v>1153.9734152308124</v>
      </c>
      <c r="F76" s="1">
        <f t="shared" si="8"/>
        <v>1154</v>
      </c>
      <c r="G76" s="1">
        <f t="shared" si="13"/>
        <v>-1.7084719998820219E-2</v>
      </c>
      <c r="I76" s="1">
        <f t="shared" si="14"/>
        <v>-1.7084719998820219E-2</v>
      </c>
      <c r="O76" s="1">
        <f t="shared" ca="1" si="10"/>
        <v>4.3101232547192656E-3</v>
      </c>
      <c r="Q76" s="82">
        <f t="shared" si="11"/>
        <v>25669.849000000002</v>
      </c>
      <c r="R76" s="20"/>
    </row>
    <row r="77" spans="1:18" x14ac:dyDescent="0.2">
      <c r="A77" s="32" t="s">
        <v>55</v>
      </c>
      <c r="B77" s="32"/>
      <c r="C77" s="29">
        <v>40711.483</v>
      </c>
      <c r="D77" s="29"/>
      <c r="E77" s="1">
        <f t="shared" si="7"/>
        <v>1189.9711986611485</v>
      </c>
      <c r="F77" s="1">
        <f t="shared" si="8"/>
        <v>1190</v>
      </c>
      <c r="G77" s="1">
        <f t="shared" si="13"/>
        <v>-1.8509199995605741E-2</v>
      </c>
      <c r="I77" s="1">
        <f t="shared" si="14"/>
        <v>-1.8509199995605741E-2</v>
      </c>
      <c r="O77" s="1">
        <f t="shared" ca="1" si="10"/>
        <v>4.3005792337405214E-3</v>
      </c>
      <c r="Q77" s="82">
        <f t="shared" si="11"/>
        <v>25692.983</v>
      </c>
      <c r="R77" s="20"/>
    </row>
    <row r="78" spans="1:18" x14ac:dyDescent="0.2">
      <c r="A78" s="32" t="s">
        <v>55</v>
      </c>
      <c r="B78" s="32"/>
      <c r="C78" s="29">
        <v>40731.406999999999</v>
      </c>
      <c r="D78" s="29"/>
      <c r="E78" s="1">
        <f t="shared" si="7"/>
        <v>1220.9740445618158</v>
      </c>
      <c r="F78" s="1">
        <f t="shared" si="8"/>
        <v>1221</v>
      </c>
      <c r="G78" s="1">
        <f t="shared" si="13"/>
        <v>-1.6680280001310166E-2</v>
      </c>
      <c r="I78" s="1">
        <f t="shared" si="14"/>
        <v>-1.6680280001310166E-2</v>
      </c>
      <c r="O78" s="1">
        <f t="shared" ca="1" si="10"/>
        <v>4.292360771231048E-3</v>
      </c>
      <c r="Q78" s="82">
        <f t="shared" si="11"/>
        <v>25712.906999999999</v>
      </c>
      <c r="R78" s="20"/>
    </row>
    <row r="79" spans="1:18" x14ac:dyDescent="0.2">
      <c r="A79" s="32" t="s">
        <v>55</v>
      </c>
      <c r="B79" s="32"/>
      <c r="C79" s="29">
        <v>40740.43</v>
      </c>
      <c r="D79" s="29"/>
      <c r="E79" s="1">
        <f t="shared" si="7"/>
        <v>1235.0143315805753</v>
      </c>
      <c r="F79" s="1">
        <f t="shared" si="8"/>
        <v>1235</v>
      </c>
      <c r="G79" s="1">
        <f t="shared" si="13"/>
        <v>9.2102000053273514E-3</v>
      </c>
      <c r="I79" s="1">
        <f t="shared" si="14"/>
        <v>9.2102000053273514E-3</v>
      </c>
      <c r="O79" s="1">
        <f t="shared" ca="1" si="10"/>
        <v>4.2886492075170915E-3</v>
      </c>
      <c r="Q79" s="82">
        <f t="shared" si="11"/>
        <v>25721.93</v>
      </c>
      <c r="R79" s="20"/>
    </row>
    <row r="80" spans="1:18" x14ac:dyDescent="0.2">
      <c r="A80" s="32" t="s">
        <v>56</v>
      </c>
      <c r="B80" s="32"/>
      <c r="C80" s="29">
        <v>41391.427000000003</v>
      </c>
      <c r="D80" s="29" t="s">
        <v>16</v>
      </c>
      <c r="E80" s="1">
        <f t="shared" si="7"/>
        <v>2248.0016670954201</v>
      </c>
      <c r="F80" s="1">
        <f t="shared" si="8"/>
        <v>2248</v>
      </c>
      <c r="G80" s="1">
        <f t="shared" si="13"/>
        <v>1.071360005880706E-3</v>
      </c>
      <c r="K80" s="1">
        <f>+G80</f>
        <v>1.071360005880706E-3</v>
      </c>
      <c r="O80" s="1">
        <f t="shared" ca="1" si="10"/>
        <v>4.0200910616429971E-3</v>
      </c>
      <c r="Q80" s="82">
        <f t="shared" si="11"/>
        <v>26372.927000000003</v>
      </c>
      <c r="R80" s="20"/>
    </row>
    <row r="81" spans="1:18" x14ac:dyDescent="0.2">
      <c r="A81" s="33" t="s">
        <v>57</v>
      </c>
      <c r="B81" s="34" t="s">
        <v>49</v>
      </c>
      <c r="C81" s="29">
        <v>42451.48</v>
      </c>
      <c r="D81" s="29"/>
      <c r="E81" s="1">
        <f t="shared" si="7"/>
        <v>3897.5027615313579</v>
      </c>
      <c r="F81" s="1">
        <f t="shared" si="8"/>
        <v>3897.5</v>
      </c>
      <c r="G81" s="1">
        <f t="shared" si="13"/>
        <v>1.7747000019880943E-3</v>
      </c>
      <c r="K81" s="1">
        <f>+G81</f>
        <v>1.7747000019880943E-3</v>
      </c>
      <c r="O81" s="1">
        <f t="shared" ca="1" si="10"/>
        <v>3.5827893226308364E-3</v>
      </c>
      <c r="Q81" s="82">
        <f t="shared" si="11"/>
        <v>27432.980000000003</v>
      </c>
      <c r="R81" s="20"/>
    </row>
    <row r="82" spans="1:18" x14ac:dyDescent="0.2">
      <c r="A82" s="32" t="s">
        <v>55</v>
      </c>
      <c r="B82" s="32"/>
      <c r="C82" s="29">
        <v>42568.440999999999</v>
      </c>
      <c r="D82" s="29"/>
      <c r="E82" s="1">
        <f t="shared" si="7"/>
        <v>4079.5005460820498</v>
      </c>
      <c r="F82" s="1">
        <f t="shared" si="8"/>
        <v>4079.5</v>
      </c>
      <c r="G82" s="1">
        <f t="shared" si="13"/>
        <v>3.5093999758828431E-4</v>
      </c>
      <c r="I82" s="1">
        <f>+G82</f>
        <v>3.5093999758828431E-4</v>
      </c>
      <c r="O82" s="1">
        <f t="shared" ca="1" si="10"/>
        <v>3.5345389943494095E-3</v>
      </c>
      <c r="Q82" s="82">
        <f t="shared" si="11"/>
        <v>27549.940999999999</v>
      </c>
      <c r="R82" s="20"/>
    </row>
    <row r="83" spans="1:18" x14ac:dyDescent="0.2">
      <c r="A83" s="33" t="s">
        <v>58</v>
      </c>
      <c r="B83" s="34"/>
      <c r="C83" s="29">
        <v>42892.661999999997</v>
      </c>
      <c r="D83" s="29">
        <v>1E-3</v>
      </c>
      <c r="E83" s="1">
        <f t="shared" si="7"/>
        <v>4584.0063531870819</v>
      </c>
      <c r="F83" s="1">
        <f t="shared" si="8"/>
        <v>4584</v>
      </c>
      <c r="G83" s="1">
        <f t="shared" si="13"/>
        <v>4.0828799974406138E-3</v>
      </c>
      <c r="K83" s="1">
        <f>+G83</f>
        <v>4.0828799974406138E-3</v>
      </c>
      <c r="O83" s="1">
        <f t="shared" ca="1" si="10"/>
        <v>3.4007901448000703E-3</v>
      </c>
      <c r="Q83" s="82">
        <f t="shared" si="11"/>
        <v>27874.161999999997</v>
      </c>
      <c r="R83" s="20"/>
    </row>
    <row r="84" spans="1:18" x14ac:dyDescent="0.2">
      <c r="A84" s="32" t="s">
        <v>59</v>
      </c>
      <c r="B84" s="32"/>
      <c r="C84" s="35">
        <v>42897.802000000003</v>
      </c>
      <c r="D84" s="35" t="s">
        <v>16</v>
      </c>
      <c r="E84" s="1">
        <f t="shared" si="7"/>
        <v>4592.0044774557855</v>
      </c>
      <c r="F84" s="1">
        <f t="shared" si="8"/>
        <v>4592</v>
      </c>
      <c r="G84" s="1">
        <f t="shared" si="13"/>
        <v>2.8774400052498095E-3</v>
      </c>
      <c r="J84" s="1">
        <f>+G84</f>
        <v>2.8774400052498095E-3</v>
      </c>
      <c r="O84" s="1">
        <f t="shared" ca="1" si="10"/>
        <v>3.3986692512492384E-3</v>
      </c>
      <c r="Q84" s="82">
        <f t="shared" si="11"/>
        <v>27879.302000000003</v>
      </c>
      <c r="R84" s="20"/>
    </row>
    <row r="85" spans="1:18" x14ac:dyDescent="0.2">
      <c r="A85" s="32" t="s">
        <v>59</v>
      </c>
      <c r="B85" s="32"/>
      <c r="C85" s="35">
        <v>43262.813000000002</v>
      </c>
      <c r="D85" s="35" t="s">
        <v>16</v>
      </c>
      <c r="E85" s="1">
        <f t="shared" ref="E85:E116" si="15">+(C85-C$7)/C$8</f>
        <v>5159.9817804596487</v>
      </c>
      <c r="F85" s="1">
        <f t="shared" ref="F85:F116" si="16">ROUND(2*E85,0)/2</f>
        <v>5160</v>
      </c>
      <c r="G85" s="1">
        <f t="shared" si="13"/>
        <v>-1.1708799996995367E-2</v>
      </c>
      <c r="J85" s="1">
        <f>+G85</f>
        <v>-1.1708799996995367E-2</v>
      </c>
      <c r="O85" s="1">
        <f t="shared" ref="O85:O116" ca="1" si="17">+C$11+C$12*$F85</f>
        <v>3.2480858091401702E-3</v>
      </c>
      <c r="Q85" s="82">
        <f t="shared" ref="Q85:Q116" si="18">+C85-15018.5</f>
        <v>28244.313000000002</v>
      </c>
      <c r="R85" s="20"/>
    </row>
    <row r="86" spans="1:18" x14ac:dyDescent="0.2">
      <c r="A86" s="32" t="s">
        <v>59</v>
      </c>
      <c r="B86" s="32"/>
      <c r="C86" s="35">
        <v>43262.828999999998</v>
      </c>
      <c r="D86" s="35" t="s">
        <v>16</v>
      </c>
      <c r="E86" s="1">
        <f t="shared" si="15"/>
        <v>5160.0066773445251</v>
      </c>
      <c r="F86" s="1">
        <f t="shared" si="16"/>
        <v>5160</v>
      </c>
      <c r="G86" s="1">
        <f t="shared" si="13"/>
        <v>4.2911999989883043E-3</v>
      </c>
      <c r="J86" s="1">
        <f>+G86</f>
        <v>4.2911999989883043E-3</v>
      </c>
      <c r="O86" s="1">
        <f t="shared" ca="1" si="17"/>
        <v>3.2480858091401702E-3</v>
      </c>
      <c r="Q86" s="82">
        <f t="shared" si="18"/>
        <v>28244.328999999998</v>
      </c>
      <c r="R86" s="20"/>
    </row>
    <row r="87" spans="1:18" x14ac:dyDescent="0.2">
      <c r="A87" s="32" t="s">
        <v>59</v>
      </c>
      <c r="B87" s="32"/>
      <c r="C87" s="35">
        <v>43577.696000000004</v>
      </c>
      <c r="D87" s="35" t="s">
        <v>16</v>
      </c>
      <c r="E87" s="1">
        <f t="shared" si="15"/>
        <v>5649.9571431247932</v>
      </c>
      <c r="F87" s="1">
        <f t="shared" si="16"/>
        <v>5650</v>
      </c>
      <c r="O87" s="1">
        <f t="shared" ca="1" si="17"/>
        <v>3.1181810791517141E-3</v>
      </c>
      <c r="Q87" s="82">
        <f t="shared" si="18"/>
        <v>28559.196000000004</v>
      </c>
      <c r="R87" s="20">
        <v>-2.8535499994177371E-2</v>
      </c>
    </row>
    <row r="88" spans="1:18" x14ac:dyDescent="0.2">
      <c r="A88" s="32" t="s">
        <v>59</v>
      </c>
      <c r="B88" s="32"/>
      <c r="C88" s="35">
        <v>44334.758999999998</v>
      </c>
      <c r="D88" s="35" t="s">
        <v>16</v>
      </c>
      <c r="E88" s="1">
        <f t="shared" si="15"/>
        <v>6827.9890406402437</v>
      </c>
      <c r="F88" s="1">
        <f t="shared" si="16"/>
        <v>6828</v>
      </c>
      <c r="G88" s="1">
        <f t="shared" ref="G88:G95" si="19">+C88-(C$7+F88*C$8)</f>
        <v>-7.0430400010081939E-3</v>
      </c>
      <c r="J88" s="1">
        <f>+G88</f>
        <v>-7.0430400010081939E-3</v>
      </c>
      <c r="O88" s="1">
        <f t="shared" ca="1" si="17"/>
        <v>2.8058795037917104E-3</v>
      </c>
      <c r="Q88" s="82">
        <f t="shared" si="18"/>
        <v>29316.258999999998</v>
      </c>
      <c r="R88" s="20"/>
    </row>
    <row r="89" spans="1:18" x14ac:dyDescent="0.2">
      <c r="A89" s="33" t="s">
        <v>60</v>
      </c>
      <c r="B89" s="34" t="s">
        <v>52</v>
      </c>
      <c r="C89" s="33">
        <v>44709.435599999997</v>
      </c>
      <c r="D89" s="33" t="s">
        <v>37</v>
      </c>
      <c r="E89" s="1">
        <f t="shared" si="15"/>
        <v>7411.0065518019819</v>
      </c>
      <c r="F89" s="1">
        <f t="shared" si="16"/>
        <v>7411</v>
      </c>
      <c r="G89" s="1">
        <f t="shared" si="19"/>
        <v>4.2105199972866103E-3</v>
      </c>
      <c r="K89" s="1">
        <f>+G89</f>
        <v>4.2105199972866103E-3</v>
      </c>
      <c r="O89" s="1">
        <f t="shared" ca="1" si="17"/>
        <v>2.6513193862748329E-3</v>
      </c>
      <c r="Q89" s="82">
        <f t="shared" si="18"/>
        <v>29690.935599999997</v>
      </c>
      <c r="R89" s="20"/>
    </row>
    <row r="90" spans="1:18" x14ac:dyDescent="0.2">
      <c r="A90" s="33" t="s">
        <v>53</v>
      </c>
      <c r="B90" s="34" t="s">
        <v>52</v>
      </c>
      <c r="C90" s="33">
        <v>44709.435599999997</v>
      </c>
      <c r="D90" s="33" t="s">
        <v>54</v>
      </c>
      <c r="E90" s="1">
        <f t="shared" si="15"/>
        <v>7411.0065518019819</v>
      </c>
      <c r="F90" s="1">
        <f t="shared" si="16"/>
        <v>7411</v>
      </c>
      <c r="G90" s="1">
        <f t="shared" si="19"/>
        <v>4.2105199972866103E-3</v>
      </c>
      <c r="K90" s="1">
        <f>+G90</f>
        <v>4.2105199972866103E-3</v>
      </c>
      <c r="O90" s="1">
        <f t="shared" ca="1" si="17"/>
        <v>2.6513193862748329E-3</v>
      </c>
      <c r="Q90" s="82">
        <f t="shared" si="18"/>
        <v>29690.935599999997</v>
      </c>
      <c r="R90" s="20"/>
    </row>
    <row r="91" spans="1:18" x14ac:dyDescent="0.2">
      <c r="A91" s="32" t="s">
        <v>55</v>
      </c>
      <c r="B91" s="32"/>
      <c r="C91" s="29">
        <v>45074.457000000002</v>
      </c>
      <c r="D91" s="29"/>
      <c r="E91" s="1">
        <f t="shared" si="15"/>
        <v>7979.0000377810293</v>
      </c>
      <c r="F91" s="1">
        <f t="shared" si="16"/>
        <v>7979</v>
      </c>
      <c r="G91" s="1">
        <f t="shared" si="19"/>
        <v>2.4280001525767148E-5</v>
      </c>
      <c r="I91" s="1">
        <f>+G91</f>
        <v>2.4280001525767148E-5</v>
      </c>
      <c r="O91" s="1">
        <f t="shared" ca="1" si="17"/>
        <v>2.5007359441657647E-3</v>
      </c>
      <c r="Q91" s="82">
        <f t="shared" si="18"/>
        <v>30055.957000000002</v>
      </c>
      <c r="R91" s="20"/>
    </row>
    <row r="92" spans="1:18" x14ac:dyDescent="0.2">
      <c r="A92" s="32" t="s">
        <v>62</v>
      </c>
      <c r="B92" s="32"/>
      <c r="C92" s="29">
        <v>45432.414599999996</v>
      </c>
      <c r="D92" s="29" t="s">
        <v>16</v>
      </c>
      <c r="E92" s="1">
        <f t="shared" si="15"/>
        <v>8536.001860295235</v>
      </c>
      <c r="F92" s="1">
        <f t="shared" si="16"/>
        <v>8536</v>
      </c>
      <c r="G92" s="1">
        <f t="shared" si="19"/>
        <v>1.1955199952353723E-3</v>
      </c>
      <c r="H92" s="1">
        <f>+G92</f>
        <v>1.1955199952353723E-3</v>
      </c>
      <c r="O92" s="1">
        <f t="shared" ca="1" si="17"/>
        <v>2.3530687306890911E-3</v>
      </c>
      <c r="Q92" s="82">
        <f t="shared" si="18"/>
        <v>30413.914599999996</v>
      </c>
      <c r="R92" s="20"/>
    </row>
    <row r="93" spans="1:18" x14ac:dyDescent="0.2">
      <c r="A93" s="33" t="s">
        <v>53</v>
      </c>
      <c r="B93" s="34" t="s">
        <v>49</v>
      </c>
      <c r="C93" s="33">
        <v>45741.207099999992</v>
      </c>
      <c r="D93" s="33" t="s">
        <v>54</v>
      </c>
      <c r="E93" s="1">
        <f t="shared" si="15"/>
        <v>9016.5000681240926</v>
      </c>
      <c r="F93" s="1">
        <f t="shared" si="16"/>
        <v>9016.5</v>
      </c>
      <c r="G93" s="1">
        <f t="shared" si="19"/>
        <v>4.3779997213277966E-5</v>
      </c>
      <c r="K93" s="1">
        <f>+G93</f>
        <v>4.3779997213277966E-5</v>
      </c>
      <c r="O93" s="1">
        <f t="shared" ca="1" si="17"/>
        <v>2.2256825617922474E-3</v>
      </c>
      <c r="Q93" s="82">
        <f t="shared" si="18"/>
        <v>30722.707099999992</v>
      </c>
      <c r="R93" s="20"/>
    </row>
    <row r="94" spans="1:18" x14ac:dyDescent="0.2">
      <c r="A94" s="32" t="s">
        <v>59</v>
      </c>
      <c r="B94" s="32"/>
      <c r="C94" s="35">
        <v>46165.684999999998</v>
      </c>
      <c r="D94" s="35" t="s">
        <v>16</v>
      </c>
      <c r="E94" s="1">
        <f t="shared" si="15"/>
        <v>9677.0111563563569</v>
      </c>
      <c r="F94" s="1">
        <f t="shared" si="16"/>
        <v>9677</v>
      </c>
      <c r="G94" s="1">
        <f t="shared" si="19"/>
        <v>7.1696399973006919E-3</v>
      </c>
      <c r="J94" s="1">
        <f>+G94</f>
        <v>7.1696399973006919E-3</v>
      </c>
      <c r="O94" s="1">
        <f t="shared" ca="1" si="17"/>
        <v>2.0505762880016851E-3</v>
      </c>
      <c r="Q94" s="82">
        <f t="shared" si="18"/>
        <v>31147.184999999998</v>
      </c>
      <c r="R94" s="20"/>
    </row>
    <row r="95" spans="1:18" x14ac:dyDescent="0.2">
      <c r="A95" s="32" t="s">
        <v>59</v>
      </c>
      <c r="B95" s="32"/>
      <c r="C95" s="35">
        <v>46174.682000000001</v>
      </c>
      <c r="D95" s="35" t="s">
        <v>16</v>
      </c>
      <c r="E95" s="1">
        <f t="shared" si="15"/>
        <v>9691.010985937186</v>
      </c>
      <c r="F95" s="1">
        <f t="shared" si="16"/>
        <v>9691</v>
      </c>
      <c r="G95" s="1">
        <f t="shared" si="19"/>
        <v>7.0601199986413121E-3</v>
      </c>
      <c r="J95" s="1">
        <f>+G95</f>
        <v>7.0601199986413121E-3</v>
      </c>
      <c r="O95" s="1">
        <f t="shared" ca="1" si="17"/>
        <v>2.0468647242877294E-3</v>
      </c>
      <c r="Q95" s="82">
        <f t="shared" si="18"/>
        <v>31156.182000000001</v>
      </c>
      <c r="R95" s="20"/>
    </row>
    <row r="96" spans="1:18" x14ac:dyDescent="0.2">
      <c r="A96" s="32" t="s">
        <v>55</v>
      </c>
      <c r="B96" s="32"/>
      <c r="C96" s="29">
        <v>46180.409</v>
      </c>
      <c r="D96" s="29"/>
      <c r="E96" s="1">
        <f t="shared" si="15"/>
        <v>9699.9225146700246</v>
      </c>
      <c r="F96" s="1">
        <f t="shared" si="16"/>
        <v>9700</v>
      </c>
      <c r="O96" s="1">
        <f t="shared" ca="1" si="17"/>
        <v>2.0444787190430436E-3</v>
      </c>
      <c r="Q96" s="82">
        <f t="shared" si="18"/>
        <v>31161.909</v>
      </c>
      <c r="R96" s="20">
        <v>-5.1072999995085411E-2</v>
      </c>
    </row>
    <row r="97" spans="1:18" x14ac:dyDescent="0.2">
      <c r="A97" s="32" t="s">
        <v>59</v>
      </c>
      <c r="B97" s="32"/>
      <c r="C97" s="35">
        <v>46181.747000000003</v>
      </c>
      <c r="D97" s="35" t="s">
        <v>16</v>
      </c>
      <c r="E97" s="1">
        <f t="shared" si="15"/>
        <v>9702.0045166683776</v>
      </c>
      <c r="F97" s="1">
        <f t="shared" si="16"/>
        <v>9702</v>
      </c>
      <c r="G97" s="1">
        <f t="shared" ref="G97:G131" si="20">+C97-(C$7+F97*C$8)</f>
        <v>2.9026400006841868E-3</v>
      </c>
      <c r="J97" s="1">
        <f>+G97</f>
        <v>2.9026400006841868E-3</v>
      </c>
      <c r="O97" s="1">
        <f t="shared" ca="1" si="17"/>
        <v>2.0439484956553352E-3</v>
      </c>
      <c r="Q97" s="82">
        <f t="shared" si="18"/>
        <v>31163.247000000003</v>
      </c>
      <c r="R97" s="20"/>
    </row>
    <row r="98" spans="1:18" x14ac:dyDescent="0.2">
      <c r="A98" s="32" t="s">
        <v>59</v>
      </c>
      <c r="B98" s="32"/>
      <c r="C98" s="35">
        <v>46206.800999999999</v>
      </c>
      <c r="D98" s="35" t="s">
        <v>16</v>
      </c>
      <c r="E98" s="1">
        <f t="shared" si="15"/>
        <v>9740.989926284683</v>
      </c>
      <c r="F98" s="1">
        <f t="shared" si="16"/>
        <v>9741</v>
      </c>
      <c r="G98" s="1">
        <f t="shared" si="20"/>
        <v>-6.4738799992483109E-3</v>
      </c>
      <c r="J98" s="1">
        <f>+G98</f>
        <v>-6.4738799992483109E-3</v>
      </c>
      <c r="O98" s="1">
        <f t="shared" ca="1" si="17"/>
        <v>2.0336091395950296E-3</v>
      </c>
      <c r="Q98" s="82">
        <f t="shared" si="18"/>
        <v>31188.300999999999</v>
      </c>
      <c r="R98" s="20"/>
    </row>
    <row r="99" spans="1:18" x14ac:dyDescent="0.2">
      <c r="A99" s="32" t="s">
        <v>66</v>
      </c>
      <c r="B99" s="32"/>
      <c r="C99" s="29">
        <v>46522.364999999998</v>
      </c>
      <c r="D99" s="29"/>
      <c r="E99" s="1">
        <f t="shared" si="15"/>
        <v>10232.024962612659</v>
      </c>
      <c r="F99" s="1">
        <f t="shared" si="16"/>
        <v>10232</v>
      </c>
      <c r="G99" s="1">
        <f t="shared" si="20"/>
        <v>1.6042240000388119E-2</v>
      </c>
      <c r="N99" s="1">
        <f>+G99</f>
        <v>1.6042240000388119E-2</v>
      </c>
      <c r="O99" s="1">
        <f t="shared" ca="1" si="17"/>
        <v>1.9034392979127191E-3</v>
      </c>
      <c r="Q99" s="82">
        <f t="shared" si="18"/>
        <v>31503.864999999998</v>
      </c>
      <c r="R99" s="20"/>
    </row>
    <row r="100" spans="1:18" x14ac:dyDescent="0.2">
      <c r="A100" s="32" t="s">
        <v>59</v>
      </c>
      <c r="B100" s="32"/>
      <c r="C100" s="35">
        <v>46530.71</v>
      </c>
      <c r="D100" s="35" t="s">
        <v>16</v>
      </c>
      <c r="E100" s="1">
        <f t="shared" si="15"/>
        <v>10245.010244134497</v>
      </c>
      <c r="F100" s="1">
        <f t="shared" si="16"/>
        <v>10245</v>
      </c>
      <c r="G100" s="1">
        <f t="shared" si="20"/>
        <v>6.5833999979076907E-3</v>
      </c>
      <c r="J100" s="1">
        <f>+G100</f>
        <v>6.5833999979076907E-3</v>
      </c>
      <c r="O100" s="1">
        <f t="shared" ca="1" si="17"/>
        <v>1.8999928458926173E-3</v>
      </c>
      <c r="Q100" s="82">
        <f t="shared" si="18"/>
        <v>31512.21</v>
      </c>
      <c r="R100" s="20"/>
    </row>
    <row r="101" spans="1:18" x14ac:dyDescent="0.2">
      <c r="A101" s="33" t="s">
        <v>53</v>
      </c>
      <c r="B101" s="34" t="s">
        <v>52</v>
      </c>
      <c r="C101" s="33">
        <v>46855.880900000004</v>
      </c>
      <c r="D101" s="33" t="s">
        <v>37</v>
      </c>
      <c r="E101" s="1">
        <f t="shared" si="15"/>
        <v>10750.994148173942</v>
      </c>
      <c r="F101" s="1">
        <f t="shared" si="16"/>
        <v>10751</v>
      </c>
      <c r="G101" s="1">
        <f t="shared" si="20"/>
        <v>-3.760679996048566E-3</v>
      </c>
      <c r="K101" s="1">
        <f t="shared" ref="K101:K112" si="21">+G101</f>
        <v>-3.760679996048566E-3</v>
      </c>
      <c r="O101" s="1">
        <f t="shared" ca="1" si="17"/>
        <v>1.7658463288024971E-3</v>
      </c>
      <c r="Q101" s="82">
        <f t="shared" si="18"/>
        <v>31837.380900000004</v>
      </c>
      <c r="R101" s="20"/>
    </row>
    <row r="102" spans="1:18" x14ac:dyDescent="0.2">
      <c r="A102" s="33" t="s">
        <v>53</v>
      </c>
      <c r="B102" s="34" t="s">
        <v>52</v>
      </c>
      <c r="C102" s="33">
        <v>46855.882100000003</v>
      </c>
      <c r="D102" s="33" t="s">
        <v>37</v>
      </c>
      <c r="E102" s="1">
        <f t="shared" si="15"/>
        <v>10750.996015440307</v>
      </c>
      <c r="F102" s="1">
        <f t="shared" si="16"/>
        <v>10751</v>
      </c>
      <c r="G102" s="1">
        <f t="shared" si="20"/>
        <v>-2.5606799972592853E-3</v>
      </c>
      <c r="K102" s="1">
        <f t="shared" si="21"/>
        <v>-2.5606799972592853E-3</v>
      </c>
      <c r="O102" s="1">
        <f t="shared" ca="1" si="17"/>
        <v>1.7658463288024971E-3</v>
      </c>
      <c r="Q102" s="82">
        <f t="shared" si="18"/>
        <v>31837.382100000003</v>
      </c>
      <c r="R102" s="20"/>
    </row>
    <row r="103" spans="1:18" x14ac:dyDescent="0.2">
      <c r="A103" s="33" t="s">
        <v>53</v>
      </c>
      <c r="B103" s="34" t="s">
        <v>52</v>
      </c>
      <c r="C103" s="33">
        <v>46855.883499999996</v>
      </c>
      <c r="D103" s="33" t="s">
        <v>37</v>
      </c>
      <c r="E103" s="1">
        <f t="shared" si="15"/>
        <v>10750.998193917725</v>
      </c>
      <c r="F103" s="1">
        <f t="shared" si="16"/>
        <v>10751</v>
      </c>
      <c r="G103" s="1">
        <f t="shared" si="20"/>
        <v>-1.1606800035224296E-3</v>
      </c>
      <c r="K103" s="1">
        <f t="shared" si="21"/>
        <v>-1.1606800035224296E-3</v>
      </c>
      <c r="O103" s="1">
        <f t="shared" ca="1" si="17"/>
        <v>1.7658463288024971E-3</v>
      </c>
      <c r="Q103" s="82">
        <f t="shared" si="18"/>
        <v>31837.383499999996</v>
      </c>
      <c r="R103" s="20"/>
    </row>
    <row r="104" spans="1:18" x14ac:dyDescent="0.2">
      <c r="A104" s="33" t="s">
        <v>53</v>
      </c>
      <c r="B104" s="34" t="s">
        <v>52</v>
      </c>
      <c r="C104" s="33">
        <v>46859.736299999997</v>
      </c>
      <c r="D104" s="33" t="s">
        <v>37</v>
      </c>
      <c r="E104" s="1">
        <f t="shared" si="15"/>
        <v>10756.993363797574</v>
      </c>
      <c r="F104" s="1">
        <f t="shared" si="16"/>
        <v>10757</v>
      </c>
      <c r="G104" s="1">
        <f t="shared" si="20"/>
        <v>-4.2647599984775297E-3</v>
      </c>
      <c r="K104" s="1">
        <f t="shared" si="21"/>
        <v>-4.2647599984775297E-3</v>
      </c>
      <c r="O104" s="1">
        <f t="shared" ca="1" si="17"/>
        <v>1.7642556586393732E-3</v>
      </c>
      <c r="Q104" s="82">
        <f t="shared" si="18"/>
        <v>31841.236299999997</v>
      </c>
      <c r="R104" s="20"/>
    </row>
    <row r="105" spans="1:18" x14ac:dyDescent="0.2">
      <c r="A105" s="33" t="s">
        <v>53</v>
      </c>
      <c r="B105" s="34" t="s">
        <v>52</v>
      </c>
      <c r="C105" s="33">
        <v>46859.738100000002</v>
      </c>
      <c r="D105" s="33" t="s">
        <v>37</v>
      </c>
      <c r="E105" s="1">
        <f t="shared" si="15"/>
        <v>10756.996164697131</v>
      </c>
      <c r="F105" s="1">
        <f t="shared" si="16"/>
        <v>10757</v>
      </c>
      <c r="G105" s="1">
        <f t="shared" si="20"/>
        <v>-2.4647599930176511E-3</v>
      </c>
      <c r="K105" s="1">
        <f t="shared" si="21"/>
        <v>-2.4647599930176511E-3</v>
      </c>
      <c r="O105" s="1">
        <f t="shared" ca="1" si="17"/>
        <v>1.7642556586393732E-3</v>
      </c>
      <c r="Q105" s="82">
        <f t="shared" si="18"/>
        <v>31841.238100000002</v>
      </c>
      <c r="R105" s="20"/>
    </row>
    <row r="106" spans="1:18" x14ac:dyDescent="0.2">
      <c r="A106" s="33" t="s">
        <v>53</v>
      </c>
      <c r="B106" s="34" t="s">
        <v>52</v>
      </c>
      <c r="C106" s="33">
        <v>46859.738899999997</v>
      </c>
      <c r="D106" s="33" t="s">
        <v>37</v>
      </c>
      <c r="E106" s="1">
        <f t="shared" si="15"/>
        <v>10756.997409541367</v>
      </c>
      <c r="F106" s="1">
        <f t="shared" si="16"/>
        <v>10757</v>
      </c>
      <c r="G106" s="1">
        <f t="shared" si="20"/>
        <v>-1.6647599986754358E-3</v>
      </c>
      <c r="K106" s="1">
        <f t="shared" si="21"/>
        <v>-1.6647599986754358E-3</v>
      </c>
      <c r="O106" s="1">
        <f t="shared" ca="1" si="17"/>
        <v>1.7642556586393732E-3</v>
      </c>
      <c r="Q106" s="82">
        <f t="shared" si="18"/>
        <v>31841.238899999997</v>
      </c>
      <c r="R106" s="20"/>
    </row>
    <row r="107" spans="1:18" x14ac:dyDescent="0.2">
      <c r="A107" s="33" t="s">
        <v>53</v>
      </c>
      <c r="B107" s="34" t="s">
        <v>49</v>
      </c>
      <c r="C107" s="33">
        <v>46860.709600000002</v>
      </c>
      <c r="D107" s="33" t="s">
        <v>37</v>
      </c>
      <c r="E107" s="1">
        <f t="shared" si="15"/>
        <v>10758.507872426128</v>
      </c>
      <c r="F107" s="1">
        <f t="shared" si="16"/>
        <v>10758.5</v>
      </c>
      <c r="G107" s="1">
        <f t="shared" si="20"/>
        <v>5.0592200059327297E-3</v>
      </c>
      <c r="K107" s="1">
        <f t="shared" si="21"/>
        <v>5.0592200059327297E-3</v>
      </c>
      <c r="O107" s="1">
        <f t="shared" ca="1" si="17"/>
        <v>1.7638579910985923E-3</v>
      </c>
      <c r="Q107" s="82">
        <f t="shared" si="18"/>
        <v>31842.209600000002</v>
      </c>
      <c r="R107" s="20"/>
    </row>
    <row r="108" spans="1:18" x14ac:dyDescent="0.2">
      <c r="A108" s="33" t="s">
        <v>53</v>
      </c>
      <c r="B108" s="34" t="s">
        <v>49</v>
      </c>
      <c r="C108" s="33">
        <v>46860.710299999999</v>
      </c>
      <c r="D108" s="33" t="s">
        <v>37</v>
      </c>
      <c r="E108" s="1">
        <f t="shared" si="15"/>
        <v>10758.508961664835</v>
      </c>
      <c r="F108" s="1">
        <f t="shared" si="16"/>
        <v>10758.5</v>
      </c>
      <c r="G108" s="1">
        <f t="shared" si="20"/>
        <v>5.7592200028011575E-3</v>
      </c>
      <c r="K108" s="1">
        <f t="shared" si="21"/>
        <v>5.7592200028011575E-3</v>
      </c>
      <c r="O108" s="1">
        <f t="shared" ca="1" si="17"/>
        <v>1.7638579910985923E-3</v>
      </c>
      <c r="Q108" s="82">
        <f t="shared" si="18"/>
        <v>31842.210299999999</v>
      </c>
      <c r="R108" s="20"/>
    </row>
    <row r="109" spans="1:18" x14ac:dyDescent="0.2">
      <c r="A109" s="33" t="s">
        <v>53</v>
      </c>
      <c r="B109" s="34" t="s">
        <v>49</v>
      </c>
      <c r="C109" s="33">
        <v>46860.712</v>
      </c>
      <c r="D109" s="33" t="s">
        <v>37</v>
      </c>
      <c r="E109" s="1">
        <f t="shared" si="15"/>
        <v>10758.511606958855</v>
      </c>
      <c r="F109" s="1">
        <f t="shared" si="16"/>
        <v>10758.5</v>
      </c>
      <c r="G109" s="1">
        <f t="shared" si="20"/>
        <v>7.459220003511291E-3</v>
      </c>
      <c r="K109" s="1">
        <f t="shared" si="21"/>
        <v>7.459220003511291E-3</v>
      </c>
      <c r="O109" s="1">
        <f t="shared" ca="1" si="17"/>
        <v>1.7638579910985923E-3</v>
      </c>
      <c r="Q109" s="82">
        <f t="shared" si="18"/>
        <v>31842.212</v>
      </c>
      <c r="R109" s="20"/>
    </row>
    <row r="110" spans="1:18" x14ac:dyDescent="0.2">
      <c r="A110" s="33" t="s">
        <v>53</v>
      </c>
      <c r="B110" s="34" t="s">
        <v>52</v>
      </c>
      <c r="C110" s="33">
        <v>46875.804700000001</v>
      </c>
      <c r="D110" s="33" t="s">
        <v>37</v>
      </c>
      <c r="E110" s="1">
        <f t="shared" si="15"/>
        <v>10781.996682863546</v>
      </c>
      <c r="F110" s="1">
        <f t="shared" si="16"/>
        <v>10782</v>
      </c>
      <c r="G110" s="1">
        <f t="shared" si="20"/>
        <v>-2.1317599967005663E-3</v>
      </c>
      <c r="K110" s="1">
        <f t="shared" si="21"/>
        <v>-2.1317599967005663E-3</v>
      </c>
      <c r="O110" s="1">
        <f t="shared" ca="1" si="17"/>
        <v>1.7576278662930233E-3</v>
      </c>
      <c r="Q110" s="82">
        <f t="shared" si="18"/>
        <v>31857.304700000001</v>
      </c>
      <c r="R110" s="20"/>
    </row>
    <row r="111" spans="1:18" x14ac:dyDescent="0.2">
      <c r="A111" s="33" t="s">
        <v>53</v>
      </c>
      <c r="B111" s="34" t="s">
        <v>52</v>
      </c>
      <c r="C111" s="33">
        <v>46875.805099999998</v>
      </c>
      <c r="D111" s="33" t="s">
        <v>37</v>
      </c>
      <c r="E111" s="1">
        <f t="shared" si="15"/>
        <v>10781.997305285664</v>
      </c>
      <c r="F111" s="1">
        <f t="shared" si="16"/>
        <v>10782</v>
      </c>
      <c r="G111" s="1">
        <f t="shared" si="20"/>
        <v>-1.7317599995294586E-3</v>
      </c>
      <c r="K111" s="1">
        <f t="shared" si="21"/>
        <v>-1.7317599995294586E-3</v>
      </c>
      <c r="O111" s="1">
        <f t="shared" ca="1" si="17"/>
        <v>1.7576278662930233E-3</v>
      </c>
      <c r="Q111" s="82">
        <f t="shared" si="18"/>
        <v>31857.305099999998</v>
      </c>
      <c r="R111" s="20"/>
    </row>
    <row r="112" spans="1:18" x14ac:dyDescent="0.2">
      <c r="A112" s="33" t="s">
        <v>53</v>
      </c>
      <c r="B112" s="34" t="s">
        <v>52</v>
      </c>
      <c r="C112" s="33">
        <v>46875.805899999999</v>
      </c>
      <c r="D112" s="33" t="s">
        <v>37</v>
      </c>
      <c r="E112" s="1">
        <f t="shared" si="15"/>
        <v>10781.998550129911</v>
      </c>
      <c r="F112" s="1">
        <f t="shared" si="16"/>
        <v>10782</v>
      </c>
      <c r="G112" s="1">
        <f t="shared" si="20"/>
        <v>-9.3175999791128561E-4</v>
      </c>
      <c r="K112" s="1">
        <f t="shared" si="21"/>
        <v>-9.3175999791128561E-4</v>
      </c>
      <c r="O112" s="1">
        <f t="shared" ca="1" si="17"/>
        <v>1.7576278662930233E-3</v>
      </c>
      <c r="Q112" s="82">
        <f t="shared" si="18"/>
        <v>31857.305899999999</v>
      </c>
      <c r="R112" s="20"/>
    </row>
    <row r="113" spans="1:18" x14ac:dyDescent="0.2">
      <c r="A113" s="32" t="s">
        <v>55</v>
      </c>
      <c r="B113" s="32"/>
      <c r="C113" s="29">
        <v>46892.504999999997</v>
      </c>
      <c r="D113" s="29"/>
      <c r="E113" s="1">
        <f t="shared" si="15"/>
        <v>10807.983273276859</v>
      </c>
      <c r="F113" s="1">
        <f t="shared" si="16"/>
        <v>10808</v>
      </c>
      <c r="G113" s="1">
        <f t="shared" si="20"/>
        <v>-1.0749439999926835E-2</v>
      </c>
      <c r="I113" s="1">
        <f>+G113</f>
        <v>-1.0749439999926835E-2</v>
      </c>
      <c r="O113" s="1">
        <f t="shared" ca="1" si="17"/>
        <v>1.7507349622528194E-3</v>
      </c>
      <c r="Q113" s="82">
        <f t="shared" si="18"/>
        <v>31874.004999999997</v>
      </c>
      <c r="R113" s="20"/>
    </row>
    <row r="114" spans="1:18" x14ac:dyDescent="0.2">
      <c r="A114" s="32" t="s">
        <v>55</v>
      </c>
      <c r="B114" s="32"/>
      <c r="C114" s="29">
        <v>46903.42</v>
      </c>
      <c r="D114" s="29"/>
      <c r="E114" s="1">
        <f t="shared" si="15"/>
        <v>10824.967616933043</v>
      </c>
      <c r="F114" s="1">
        <f t="shared" si="16"/>
        <v>10825</v>
      </c>
      <c r="G114" s="1">
        <f t="shared" si="20"/>
        <v>-2.0811000002140645E-2</v>
      </c>
      <c r="I114" s="1">
        <f>+G114</f>
        <v>-2.0811000002140645E-2</v>
      </c>
      <c r="O114" s="1">
        <f t="shared" ca="1" si="17"/>
        <v>1.7462280634573018E-3</v>
      </c>
      <c r="Q114" s="82">
        <f t="shared" si="18"/>
        <v>31884.92</v>
      </c>
      <c r="R114" s="20"/>
    </row>
    <row r="115" spans="1:18" x14ac:dyDescent="0.2">
      <c r="A115" s="33" t="s">
        <v>53</v>
      </c>
      <c r="B115" s="34" t="s">
        <v>52</v>
      </c>
      <c r="C115" s="33">
        <v>46911.791400000002</v>
      </c>
      <c r="D115" s="33" t="s">
        <v>37</v>
      </c>
      <c r="E115" s="1">
        <f t="shared" si="15"/>
        <v>10837.993978314944</v>
      </c>
      <c r="F115" s="1">
        <f t="shared" si="16"/>
        <v>10838</v>
      </c>
      <c r="G115" s="1">
        <f t="shared" si="20"/>
        <v>-3.8698399948771112E-3</v>
      </c>
      <c r="K115" s="1">
        <f>+G115</f>
        <v>-3.8698399948771112E-3</v>
      </c>
      <c r="O115" s="1">
        <f t="shared" ca="1" si="17"/>
        <v>1.7427816114371996E-3</v>
      </c>
      <c r="Q115" s="82">
        <f t="shared" si="18"/>
        <v>31893.291400000002</v>
      </c>
      <c r="R115" s="20"/>
    </row>
    <row r="116" spans="1:18" x14ac:dyDescent="0.2">
      <c r="A116" s="33" t="s">
        <v>53</v>
      </c>
      <c r="B116" s="34" t="s">
        <v>52</v>
      </c>
      <c r="C116" s="33">
        <v>46911.792399999998</v>
      </c>
      <c r="D116" s="33" t="s">
        <v>37</v>
      </c>
      <c r="E116" s="1">
        <f t="shared" si="15"/>
        <v>10837.995534370244</v>
      </c>
      <c r="F116" s="1">
        <f t="shared" si="16"/>
        <v>10838</v>
      </c>
      <c r="G116" s="1">
        <f t="shared" si="20"/>
        <v>-2.8698399983113632E-3</v>
      </c>
      <c r="K116" s="1">
        <f>+G116</f>
        <v>-2.8698399983113632E-3</v>
      </c>
      <c r="O116" s="1">
        <f t="shared" ca="1" si="17"/>
        <v>1.7427816114371996E-3</v>
      </c>
      <c r="Q116" s="82">
        <f t="shared" si="18"/>
        <v>31893.292399999998</v>
      </c>
      <c r="R116" s="20"/>
    </row>
    <row r="117" spans="1:18" x14ac:dyDescent="0.2">
      <c r="A117" s="33" t="s">
        <v>53</v>
      </c>
      <c r="B117" s="34" t="s">
        <v>52</v>
      </c>
      <c r="C117" s="33">
        <v>46911.7935</v>
      </c>
      <c r="D117" s="33" t="s">
        <v>37</v>
      </c>
      <c r="E117" s="1">
        <f t="shared" ref="E117:E148" si="22">+(C117-C$7)/C$8</f>
        <v>10837.99724603108</v>
      </c>
      <c r="F117" s="1">
        <f t="shared" ref="F117:F148" si="23">ROUND(2*E117,0)/2</f>
        <v>10838</v>
      </c>
      <c r="G117" s="1">
        <f t="shared" si="20"/>
        <v>-1.76983999699587E-3</v>
      </c>
      <c r="K117" s="1">
        <f>+G117</f>
        <v>-1.76983999699587E-3</v>
      </c>
      <c r="O117" s="1">
        <f t="shared" ref="O117:O148" ca="1" si="24">+C$11+C$12*$F117</f>
        <v>1.7427816114371996E-3</v>
      </c>
      <c r="Q117" s="82">
        <f t="shared" ref="Q117:Q148" si="25">+C117-15018.5</f>
        <v>31893.2935</v>
      </c>
      <c r="R117" s="20"/>
    </row>
    <row r="118" spans="1:18" x14ac:dyDescent="0.2">
      <c r="A118" s="32" t="s">
        <v>59</v>
      </c>
      <c r="B118" s="32"/>
      <c r="C118" s="35">
        <v>46915.667999999998</v>
      </c>
      <c r="D118" s="35" t="s">
        <v>16</v>
      </c>
      <c r="E118" s="1">
        <f t="shared" si="22"/>
        <v>10844.026182311049</v>
      </c>
      <c r="F118" s="1">
        <f t="shared" si="23"/>
        <v>10844</v>
      </c>
      <c r="G118" s="1">
        <f t="shared" si="20"/>
        <v>1.6826079998281784E-2</v>
      </c>
      <c r="J118" s="1">
        <f>+G118</f>
        <v>1.6826079998281784E-2</v>
      </c>
      <c r="O118" s="1">
        <f t="shared" ca="1" si="24"/>
        <v>1.7411909412740757E-3</v>
      </c>
      <c r="Q118" s="82">
        <f t="shared" si="25"/>
        <v>31897.167999999998</v>
      </c>
      <c r="R118" s="20"/>
    </row>
    <row r="119" spans="1:18" x14ac:dyDescent="0.2">
      <c r="A119" s="32" t="s">
        <v>59</v>
      </c>
      <c r="B119" s="32"/>
      <c r="C119" s="35">
        <v>46940.722999999998</v>
      </c>
      <c r="D119" s="35" t="s">
        <v>16</v>
      </c>
      <c r="E119" s="1">
        <f t="shared" si="22"/>
        <v>10883.013147982665</v>
      </c>
      <c r="F119" s="1">
        <f t="shared" si="23"/>
        <v>10883</v>
      </c>
      <c r="G119" s="1">
        <f t="shared" si="20"/>
        <v>8.4495600021909922E-3</v>
      </c>
      <c r="J119" s="1">
        <f>+G119</f>
        <v>8.4495600021909922E-3</v>
      </c>
      <c r="O119" s="1">
        <f t="shared" ca="1" si="24"/>
        <v>1.7308515852137701E-3</v>
      </c>
      <c r="Q119" s="82">
        <f t="shared" si="25"/>
        <v>31922.222999999998</v>
      </c>
      <c r="R119" s="20"/>
    </row>
    <row r="120" spans="1:18" x14ac:dyDescent="0.2">
      <c r="A120" s="32" t="s">
        <v>68</v>
      </c>
      <c r="B120" s="32"/>
      <c r="C120" s="29">
        <v>47261.392999999996</v>
      </c>
      <c r="D120" s="29"/>
      <c r="E120" s="1">
        <f t="shared" si="22"/>
        <v>11381.993402698956</v>
      </c>
      <c r="F120" s="1">
        <f t="shared" si="23"/>
        <v>11382</v>
      </c>
      <c r="G120" s="1">
        <f t="shared" si="20"/>
        <v>-4.2397600045660511E-3</v>
      </c>
      <c r="N120" s="1">
        <f>+G120</f>
        <v>-4.2397600045660511E-3</v>
      </c>
      <c r="O120" s="1">
        <f t="shared" ca="1" si="24"/>
        <v>1.5985608499806277E-3</v>
      </c>
      <c r="Q120" s="82">
        <f t="shared" si="25"/>
        <v>32242.892999999996</v>
      </c>
      <c r="R120" s="20"/>
    </row>
    <row r="121" spans="1:18" x14ac:dyDescent="0.2">
      <c r="A121" s="36" t="s">
        <v>69</v>
      </c>
      <c r="B121" s="34" t="s">
        <v>49</v>
      </c>
      <c r="C121" s="29">
        <v>47262.365899999997</v>
      </c>
      <c r="D121" s="29"/>
      <c r="E121" s="1">
        <f t="shared" si="22"/>
        <v>11383.507288905379</v>
      </c>
      <c r="F121" s="1">
        <f t="shared" si="23"/>
        <v>11383.5</v>
      </c>
      <c r="G121" s="1">
        <f t="shared" si="20"/>
        <v>4.6842200026731007E-3</v>
      </c>
      <c r="K121" s="1">
        <f>+G121</f>
        <v>4.6842200026731007E-3</v>
      </c>
      <c r="O121" s="1">
        <f t="shared" ca="1" si="24"/>
        <v>1.5981631824398468E-3</v>
      </c>
      <c r="Q121" s="82">
        <f t="shared" si="25"/>
        <v>32243.865899999997</v>
      </c>
      <c r="R121" s="20"/>
    </row>
    <row r="122" spans="1:18" x14ac:dyDescent="0.2">
      <c r="A122" s="32" t="s">
        <v>55</v>
      </c>
      <c r="B122" s="32"/>
      <c r="C122" s="29">
        <v>47270.387600000002</v>
      </c>
      <c r="D122" s="29"/>
      <c r="E122" s="1">
        <f t="shared" si="22"/>
        <v>11395.989497747056</v>
      </c>
      <c r="F122" s="1">
        <f t="shared" si="23"/>
        <v>11396</v>
      </c>
      <c r="G122" s="1">
        <f t="shared" si="20"/>
        <v>-6.7492799935280345E-3</v>
      </c>
      <c r="I122" s="1">
        <f>+G122</f>
        <v>-6.7492799935280345E-3</v>
      </c>
      <c r="O122" s="1">
        <f t="shared" ca="1" si="24"/>
        <v>1.5948492862666716E-3</v>
      </c>
      <c r="Q122" s="82">
        <f t="shared" si="25"/>
        <v>32251.887600000002</v>
      </c>
      <c r="R122" s="20"/>
    </row>
    <row r="123" spans="1:18" x14ac:dyDescent="0.2">
      <c r="A123" s="32" t="s">
        <v>55</v>
      </c>
      <c r="B123" s="32"/>
      <c r="C123" s="29">
        <v>47270.404000000002</v>
      </c>
      <c r="D123" s="29"/>
      <c r="E123" s="1">
        <f t="shared" si="22"/>
        <v>11396.015017054062</v>
      </c>
      <c r="F123" s="1">
        <f t="shared" si="23"/>
        <v>11396</v>
      </c>
      <c r="G123" s="1">
        <f t="shared" si="20"/>
        <v>9.6507200069027022E-3</v>
      </c>
      <c r="I123" s="1">
        <f>+G123</f>
        <v>9.6507200069027022E-3</v>
      </c>
      <c r="O123" s="1">
        <f t="shared" ca="1" si="24"/>
        <v>1.5948492862666716E-3</v>
      </c>
      <c r="Q123" s="82">
        <f t="shared" si="25"/>
        <v>32251.904000000002</v>
      </c>
      <c r="R123" s="20"/>
    </row>
    <row r="124" spans="1:18" x14ac:dyDescent="0.2">
      <c r="A124" s="32" t="s">
        <v>59</v>
      </c>
      <c r="B124" s="32"/>
      <c r="C124" s="35">
        <v>47629.644999999997</v>
      </c>
      <c r="D124" s="35" t="s">
        <v>16</v>
      </c>
      <c r="E124" s="1">
        <f t="shared" si="22"/>
        <v>11955.013880946954</v>
      </c>
      <c r="F124" s="1">
        <f t="shared" si="23"/>
        <v>11955</v>
      </c>
      <c r="G124" s="1">
        <f t="shared" si="20"/>
        <v>8.9205999975092709E-3</v>
      </c>
      <c r="J124" s="1">
        <f>+G124</f>
        <v>8.9205999975092709E-3</v>
      </c>
      <c r="O124" s="1">
        <f t="shared" ca="1" si="24"/>
        <v>1.44665184940229E-3</v>
      </c>
      <c r="Q124" s="82">
        <f t="shared" si="25"/>
        <v>32611.144999999997</v>
      </c>
      <c r="R124" s="20"/>
    </row>
    <row r="125" spans="1:18" x14ac:dyDescent="0.2">
      <c r="A125" s="32" t="s">
        <v>68</v>
      </c>
      <c r="B125" s="32"/>
      <c r="C125" s="29">
        <v>47653.408000000003</v>
      </c>
      <c r="D125" s="29"/>
      <c r="E125" s="1">
        <f t="shared" si="22"/>
        <v>11991.990423164269</v>
      </c>
      <c r="F125" s="1">
        <f t="shared" si="23"/>
        <v>11992</v>
      </c>
      <c r="G125" s="1">
        <f t="shared" si="20"/>
        <v>-6.1545599965029396E-3</v>
      </c>
      <c r="N125" s="1">
        <f>+G125</f>
        <v>-6.1545599965029396E-3</v>
      </c>
      <c r="O125" s="1">
        <f t="shared" ca="1" si="24"/>
        <v>1.4368427167296919E-3</v>
      </c>
      <c r="Q125" s="82">
        <f t="shared" si="25"/>
        <v>32634.908000000003</v>
      </c>
      <c r="R125" s="20"/>
    </row>
    <row r="126" spans="1:18" x14ac:dyDescent="0.2">
      <c r="A126" s="32" t="s">
        <v>68</v>
      </c>
      <c r="B126" s="32"/>
      <c r="C126" s="29">
        <v>47982.447999999997</v>
      </c>
      <c r="D126" s="29"/>
      <c r="E126" s="1">
        <f t="shared" si="22"/>
        <v>12503.99486078502</v>
      </c>
      <c r="F126" s="1">
        <f t="shared" si="23"/>
        <v>12504</v>
      </c>
      <c r="G126" s="1">
        <f t="shared" si="20"/>
        <v>-3.3027200042852201E-3</v>
      </c>
      <c r="N126" s="1">
        <f>+G126</f>
        <v>-3.3027200042852201E-3</v>
      </c>
      <c r="O126" s="1">
        <f t="shared" ca="1" si="24"/>
        <v>1.3011055294764478E-3</v>
      </c>
      <c r="Q126" s="82">
        <f t="shared" si="25"/>
        <v>32963.947999999997</v>
      </c>
      <c r="R126" s="20"/>
    </row>
    <row r="127" spans="1:18" x14ac:dyDescent="0.2">
      <c r="A127" s="32" t="s">
        <v>59</v>
      </c>
      <c r="B127" s="32"/>
      <c r="C127" s="35">
        <v>48003.656000000003</v>
      </c>
      <c r="D127" s="35" t="s">
        <v>16</v>
      </c>
      <c r="E127" s="1">
        <f t="shared" si="22"/>
        <v>12536.995681697566</v>
      </c>
      <c r="F127" s="1">
        <f t="shared" si="23"/>
        <v>12537</v>
      </c>
      <c r="G127" s="1">
        <f t="shared" si="20"/>
        <v>-2.7751599991461262E-3</v>
      </c>
      <c r="J127" s="1">
        <f>+G127</f>
        <v>-2.7751599991461262E-3</v>
      </c>
      <c r="O127" s="1">
        <f t="shared" ca="1" si="24"/>
        <v>1.292356843579266E-3</v>
      </c>
      <c r="Q127" s="82">
        <f t="shared" si="25"/>
        <v>32985.156000000003</v>
      </c>
      <c r="R127" s="20"/>
    </row>
    <row r="128" spans="1:18" x14ac:dyDescent="0.2">
      <c r="A128" s="32" t="s">
        <v>68</v>
      </c>
      <c r="B128" s="32"/>
      <c r="C128" s="29">
        <v>48036.425999999999</v>
      </c>
      <c r="D128" s="29"/>
      <c r="E128" s="1">
        <f t="shared" si="22"/>
        <v>12587.987614048741</v>
      </c>
      <c r="F128" s="1">
        <f t="shared" si="23"/>
        <v>12588</v>
      </c>
      <c r="G128" s="1">
        <f t="shared" si="20"/>
        <v>-7.959839997056406E-3</v>
      </c>
      <c r="N128" s="1">
        <f>+G128</f>
        <v>-7.959839997056406E-3</v>
      </c>
      <c r="O128" s="1">
        <f t="shared" ca="1" si="24"/>
        <v>1.2788361471927122E-3</v>
      </c>
      <c r="Q128" s="82">
        <f t="shared" si="25"/>
        <v>33017.925999999999</v>
      </c>
      <c r="R128" s="20"/>
    </row>
    <row r="129" spans="1:18" x14ac:dyDescent="0.2">
      <c r="A129" s="32" t="s">
        <v>68</v>
      </c>
      <c r="B129" s="32"/>
      <c r="C129" s="29">
        <v>48358.406000000003</v>
      </c>
      <c r="D129" s="29"/>
      <c r="E129" s="1">
        <f t="shared" si="22"/>
        <v>13089.006301214844</v>
      </c>
      <c r="F129" s="1">
        <f t="shared" si="23"/>
        <v>13089</v>
      </c>
      <c r="G129" s="1">
        <f t="shared" si="20"/>
        <v>4.0494800050510094E-3</v>
      </c>
      <c r="N129" s="1">
        <f>+G129</f>
        <v>4.0494800050510094E-3</v>
      </c>
      <c r="O129" s="1">
        <f t="shared" ca="1" si="24"/>
        <v>1.1460151885718619E-3</v>
      </c>
      <c r="Q129" s="82">
        <f t="shared" si="25"/>
        <v>33339.906000000003</v>
      </c>
      <c r="R129" s="20"/>
    </row>
    <row r="130" spans="1:18" x14ac:dyDescent="0.2">
      <c r="A130" s="32" t="s">
        <v>68</v>
      </c>
      <c r="B130" s="32"/>
      <c r="C130" s="29">
        <v>48359.353000000003</v>
      </c>
      <c r="D130" s="29"/>
      <c r="E130" s="1">
        <f t="shared" si="22"/>
        <v>13090.479885588862</v>
      </c>
      <c r="F130" s="1">
        <f t="shared" si="23"/>
        <v>13090.5</v>
      </c>
      <c r="G130" s="1">
        <f t="shared" si="20"/>
        <v>-1.2926539995532949E-2</v>
      </c>
      <c r="N130" s="1">
        <f>+G130</f>
        <v>-1.2926539995532949E-2</v>
      </c>
      <c r="O130" s="1">
        <f t="shared" ca="1" si="24"/>
        <v>1.1456175210310809E-3</v>
      </c>
      <c r="Q130" s="82">
        <f t="shared" si="25"/>
        <v>33340.853000000003</v>
      </c>
      <c r="R130" s="20"/>
    </row>
    <row r="131" spans="1:18" x14ac:dyDescent="0.2">
      <c r="A131" s="32" t="s">
        <v>55</v>
      </c>
      <c r="B131" s="32"/>
      <c r="C131" s="29">
        <v>48385.387999999999</v>
      </c>
      <c r="D131" s="29">
        <v>4.0000000000000001E-3</v>
      </c>
      <c r="E131" s="1">
        <f t="shared" si="22"/>
        <v>13130.991785459561</v>
      </c>
      <c r="F131" s="1">
        <f t="shared" si="23"/>
        <v>13131</v>
      </c>
      <c r="G131" s="1">
        <f t="shared" si="20"/>
        <v>-5.2790800036746077E-3</v>
      </c>
      <c r="I131" s="1">
        <f>+G131</f>
        <v>-5.2790800036746077E-3</v>
      </c>
      <c r="O131" s="1">
        <f t="shared" ca="1" si="24"/>
        <v>1.1348804974299943E-3</v>
      </c>
      <c r="Q131" s="82">
        <f t="shared" si="25"/>
        <v>33366.887999999999</v>
      </c>
      <c r="R131" s="20"/>
    </row>
    <row r="132" spans="1:18" x14ac:dyDescent="0.2">
      <c r="A132" s="32" t="s">
        <v>71</v>
      </c>
      <c r="B132" s="32"/>
      <c r="C132" s="29">
        <v>48385.440000000002</v>
      </c>
      <c r="D132" s="29"/>
      <c r="E132" s="1">
        <f t="shared" si="22"/>
        <v>13131.072700335435</v>
      </c>
      <c r="F132" s="1">
        <f t="shared" si="23"/>
        <v>13131</v>
      </c>
      <c r="O132" s="1">
        <f t="shared" ca="1" si="24"/>
        <v>1.1348804974299943E-3</v>
      </c>
      <c r="Q132" s="82">
        <f t="shared" si="25"/>
        <v>33366.94</v>
      </c>
      <c r="R132" s="20">
        <v>4.520375000720378E-2</v>
      </c>
    </row>
    <row r="133" spans="1:18" x14ac:dyDescent="0.2">
      <c r="A133" s="32" t="s">
        <v>55</v>
      </c>
      <c r="B133" s="32"/>
      <c r="C133" s="29">
        <v>48733.396399999998</v>
      </c>
      <c r="D133" s="29">
        <v>1.9E-3</v>
      </c>
      <c r="E133" s="1">
        <f t="shared" si="22"/>
        <v>13672.512102531346</v>
      </c>
      <c r="F133" s="1">
        <f t="shared" si="23"/>
        <v>13672.5</v>
      </c>
      <c r="G133" s="1">
        <f t="shared" ref="G133:G152" si="26">+C133-(C$7+F133*C$8)</f>
        <v>7.7776999969501048E-3</v>
      </c>
      <c r="I133" s="1">
        <f>+G133</f>
        <v>7.7776999969501048E-3</v>
      </c>
      <c r="O133" s="1">
        <f t="shared" ca="1" si="24"/>
        <v>9.9132251520805742E-4</v>
      </c>
      <c r="Q133" s="82">
        <f t="shared" si="25"/>
        <v>33714.896399999998</v>
      </c>
      <c r="R133" s="20"/>
    </row>
    <row r="134" spans="1:18" x14ac:dyDescent="0.2">
      <c r="A134" s="32" t="s">
        <v>68</v>
      </c>
      <c r="B134" s="32"/>
      <c r="C134" s="29">
        <v>49059.529699999999</v>
      </c>
      <c r="D134" s="29"/>
      <c r="E134" s="1">
        <f t="shared" si="22"/>
        <v>14179.993554196504</v>
      </c>
      <c r="F134" s="1">
        <f t="shared" si="23"/>
        <v>14180</v>
      </c>
      <c r="G134" s="1">
        <f t="shared" si="26"/>
        <v>-4.1424000010010786E-3</v>
      </c>
      <c r="N134" s="1">
        <f>+G134</f>
        <v>-4.1424000010010786E-3</v>
      </c>
      <c r="O134" s="1">
        <f t="shared" ca="1" si="24"/>
        <v>8.5677833057715581E-4</v>
      </c>
      <c r="Q134" s="82">
        <f t="shared" si="25"/>
        <v>34041.029699999999</v>
      </c>
      <c r="R134" s="20"/>
    </row>
    <row r="135" spans="1:18" x14ac:dyDescent="0.2">
      <c r="A135" s="32" t="s">
        <v>68</v>
      </c>
      <c r="B135" s="32"/>
      <c r="C135" s="29">
        <v>49059.5308</v>
      </c>
      <c r="D135" s="29"/>
      <c r="E135" s="1">
        <f t="shared" si="22"/>
        <v>14179.995265857342</v>
      </c>
      <c r="F135" s="1">
        <f t="shared" si="23"/>
        <v>14180</v>
      </c>
      <c r="G135" s="1">
        <f t="shared" si="26"/>
        <v>-3.0423999996855855E-3</v>
      </c>
      <c r="N135" s="1">
        <f>+G135</f>
        <v>-3.0423999996855855E-3</v>
      </c>
      <c r="O135" s="1">
        <f t="shared" ca="1" si="24"/>
        <v>8.5677833057715581E-4</v>
      </c>
      <c r="Q135" s="82">
        <f t="shared" si="25"/>
        <v>34041.0308</v>
      </c>
      <c r="R135" s="20"/>
    </row>
    <row r="136" spans="1:18" x14ac:dyDescent="0.2">
      <c r="A136" s="32" t="s">
        <v>55</v>
      </c>
      <c r="B136" s="32"/>
      <c r="C136" s="29">
        <v>49420.387000000002</v>
      </c>
      <c r="D136" s="29">
        <v>5.0000000000000001E-3</v>
      </c>
      <c r="E136" s="1">
        <f t="shared" si="22"/>
        <v>14741.507470279194</v>
      </c>
      <c r="F136" s="1">
        <f t="shared" si="23"/>
        <v>14741.5</v>
      </c>
      <c r="G136" s="1">
        <f t="shared" si="26"/>
        <v>4.8007800069171935E-3</v>
      </c>
      <c r="I136" s="1">
        <f>+G136</f>
        <v>4.8007800069171935E-3</v>
      </c>
      <c r="O136" s="1">
        <f t="shared" ca="1" si="24"/>
        <v>7.0791811447813886E-4</v>
      </c>
      <c r="Q136" s="82">
        <f t="shared" si="25"/>
        <v>34401.887000000002</v>
      </c>
      <c r="R136" s="20"/>
    </row>
    <row r="137" spans="1:18" x14ac:dyDescent="0.2">
      <c r="A137" s="32" t="s">
        <v>55</v>
      </c>
      <c r="B137" s="32"/>
      <c r="C137" s="29">
        <v>49429.364000000001</v>
      </c>
      <c r="D137" s="29">
        <v>7.0000000000000001E-3</v>
      </c>
      <c r="E137" s="1">
        <f t="shared" si="22"/>
        <v>14755.476178753912</v>
      </c>
      <c r="F137" s="1">
        <f t="shared" si="23"/>
        <v>14755.5</v>
      </c>
      <c r="G137" s="1">
        <f t="shared" si="26"/>
        <v>-1.5308739995816723E-2</v>
      </c>
      <c r="I137" s="1">
        <f>+G137</f>
        <v>-1.5308739995816723E-2</v>
      </c>
      <c r="O137" s="1">
        <f t="shared" ca="1" si="24"/>
        <v>7.0420655076418315E-4</v>
      </c>
      <c r="Q137" s="82">
        <f t="shared" si="25"/>
        <v>34410.864000000001</v>
      </c>
      <c r="R137" s="20"/>
    </row>
    <row r="138" spans="1:18" x14ac:dyDescent="0.2">
      <c r="A138" s="32" t="s">
        <v>68</v>
      </c>
      <c r="B138" s="32"/>
      <c r="C138" s="29">
        <v>49471.477200000001</v>
      </c>
      <c r="D138" s="29"/>
      <c r="E138" s="1">
        <f t="shared" si="22"/>
        <v>14821.006647032573</v>
      </c>
      <c r="F138" s="1">
        <f t="shared" si="23"/>
        <v>14821</v>
      </c>
      <c r="G138" s="1">
        <f t="shared" si="26"/>
        <v>4.2717200049082749E-3</v>
      </c>
      <c r="N138" s="1">
        <f>+G138</f>
        <v>4.2717200049082749E-3</v>
      </c>
      <c r="O138" s="1">
        <f t="shared" ca="1" si="24"/>
        <v>6.8684173481674705E-4</v>
      </c>
      <c r="Q138" s="82">
        <f t="shared" si="25"/>
        <v>34452.977200000001</v>
      </c>
      <c r="R138" s="20"/>
    </row>
    <row r="139" spans="1:18" x14ac:dyDescent="0.2">
      <c r="A139" s="32" t="s">
        <v>68</v>
      </c>
      <c r="B139" s="32"/>
      <c r="C139" s="29">
        <v>49471.477899999998</v>
      </c>
      <c r="D139" s="29"/>
      <c r="E139" s="1">
        <f t="shared" si="22"/>
        <v>14821.007736271282</v>
      </c>
      <c r="F139" s="1">
        <f t="shared" si="23"/>
        <v>14821</v>
      </c>
      <c r="G139" s="1">
        <f t="shared" si="26"/>
        <v>4.9717200017767027E-3</v>
      </c>
      <c r="N139" s="1">
        <f>+G139</f>
        <v>4.9717200017767027E-3</v>
      </c>
      <c r="O139" s="1">
        <f t="shared" ca="1" si="24"/>
        <v>6.8684173481674705E-4</v>
      </c>
      <c r="Q139" s="82">
        <f t="shared" si="25"/>
        <v>34452.977899999998</v>
      </c>
      <c r="R139" s="20"/>
    </row>
    <row r="140" spans="1:18" x14ac:dyDescent="0.2">
      <c r="A140" s="32" t="s">
        <v>55</v>
      </c>
      <c r="B140" s="32"/>
      <c r="C140" s="29">
        <v>49776.42</v>
      </c>
      <c r="D140" s="29">
        <v>7.0000000000000001E-3</v>
      </c>
      <c r="E140" s="1">
        <f t="shared" si="22"/>
        <v>15295.514508753029</v>
      </c>
      <c r="F140" s="1">
        <f t="shared" si="23"/>
        <v>15295.5</v>
      </c>
      <c r="G140" s="1">
        <f t="shared" si="26"/>
        <v>9.3240599962882698E-3</v>
      </c>
      <c r="I140" s="1">
        <f>+G140</f>
        <v>9.3240599962882698E-3</v>
      </c>
      <c r="O140" s="1">
        <f t="shared" ca="1" si="24"/>
        <v>5.610462360830272E-4</v>
      </c>
      <c r="Q140" s="82">
        <f t="shared" si="25"/>
        <v>34757.919999999998</v>
      </c>
      <c r="R140" s="20"/>
    </row>
    <row r="141" spans="1:18" x14ac:dyDescent="0.2">
      <c r="A141" s="32" t="s">
        <v>55</v>
      </c>
      <c r="B141" s="32"/>
      <c r="C141" s="29">
        <v>49777.387000000002</v>
      </c>
      <c r="D141" s="29">
        <v>2E-3</v>
      </c>
      <c r="E141" s="1">
        <f t="shared" si="22"/>
        <v>15297.019214233156</v>
      </c>
      <c r="F141" s="1">
        <f t="shared" si="23"/>
        <v>15297</v>
      </c>
      <c r="G141" s="1">
        <f t="shared" si="26"/>
        <v>1.2348040007054806E-2</v>
      </c>
      <c r="I141" s="1">
        <f>+G141</f>
        <v>1.2348040007054806E-2</v>
      </c>
      <c r="O141" s="1">
        <f t="shared" ca="1" si="24"/>
        <v>5.606485685422458E-4</v>
      </c>
      <c r="Q141" s="82">
        <f t="shared" si="25"/>
        <v>34758.887000000002</v>
      </c>
      <c r="R141" s="20"/>
    </row>
    <row r="142" spans="1:18" x14ac:dyDescent="0.2">
      <c r="A142" s="32" t="s">
        <v>55</v>
      </c>
      <c r="B142" s="32"/>
      <c r="C142" s="29">
        <v>49811.432000000001</v>
      </c>
      <c r="D142" s="29">
        <v>1E-3</v>
      </c>
      <c r="E142" s="1">
        <f t="shared" si="22"/>
        <v>15349.995117098455</v>
      </c>
      <c r="F142" s="1">
        <f t="shared" si="23"/>
        <v>15350</v>
      </c>
      <c r="G142" s="1">
        <f t="shared" si="26"/>
        <v>-3.1380000000353903E-3</v>
      </c>
      <c r="I142" s="1">
        <f>+G142</f>
        <v>-3.1380000000353903E-3</v>
      </c>
      <c r="O142" s="1">
        <f t="shared" ca="1" si="24"/>
        <v>5.4659764876798488E-4</v>
      </c>
      <c r="Q142" s="82">
        <f t="shared" si="25"/>
        <v>34792.932000000001</v>
      </c>
      <c r="R142" s="20"/>
    </row>
    <row r="143" spans="1:18" x14ac:dyDescent="0.2">
      <c r="A143" s="32" t="s">
        <v>68</v>
      </c>
      <c r="B143" s="32"/>
      <c r="C143" s="29">
        <v>49865.421999999999</v>
      </c>
      <c r="D143" s="29"/>
      <c r="E143" s="1">
        <f t="shared" si="22"/>
        <v>15434.006543025833</v>
      </c>
      <c r="F143" s="1">
        <f t="shared" si="23"/>
        <v>15434</v>
      </c>
      <c r="G143" s="1">
        <f t="shared" si="26"/>
        <v>4.204880002362188E-3</v>
      </c>
      <c r="N143" s="1">
        <f>+G143</f>
        <v>4.204880002362188E-3</v>
      </c>
      <c r="O143" s="1">
        <f t="shared" ca="1" si="24"/>
        <v>5.2432826648424885E-4</v>
      </c>
      <c r="Q143" s="82">
        <f t="shared" si="25"/>
        <v>34846.921999999999</v>
      </c>
      <c r="R143" s="20"/>
    </row>
    <row r="144" spans="1:18" x14ac:dyDescent="0.2">
      <c r="A144" s="32" t="s">
        <v>59</v>
      </c>
      <c r="B144" s="32"/>
      <c r="C144" s="35">
        <v>50163.612999999998</v>
      </c>
      <c r="D144" s="35" t="s">
        <v>16</v>
      </c>
      <c r="E144" s="1">
        <f t="shared" si="22"/>
        <v>15898.008230536687</v>
      </c>
      <c r="F144" s="1">
        <f t="shared" si="23"/>
        <v>15898</v>
      </c>
      <c r="G144" s="1">
        <f t="shared" si="26"/>
        <v>5.2893600004608743E-3</v>
      </c>
      <c r="J144" s="1">
        <f>+G144</f>
        <v>5.2893600004608743E-3</v>
      </c>
      <c r="O144" s="1">
        <f t="shared" ca="1" si="24"/>
        <v>4.0131644053599622E-4</v>
      </c>
      <c r="Q144" s="82">
        <f t="shared" si="25"/>
        <v>35145.112999999998</v>
      </c>
      <c r="R144" s="20"/>
    </row>
    <row r="145" spans="1:18" x14ac:dyDescent="0.2">
      <c r="A145" s="32" t="s">
        <v>68</v>
      </c>
      <c r="B145" s="32"/>
      <c r="C145" s="29">
        <v>50571.370999999999</v>
      </c>
      <c r="D145" s="29"/>
      <c r="E145" s="1">
        <f t="shared" si="22"/>
        <v>16532.502229671649</v>
      </c>
      <c r="F145" s="1">
        <f t="shared" si="23"/>
        <v>16532.5</v>
      </c>
      <c r="G145" s="1">
        <f t="shared" si="26"/>
        <v>1.4328999968711287E-3</v>
      </c>
      <c r="N145" s="1">
        <f>+G145</f>
        <v>1.4328999968711287E-3</v>
      </c>
      <c r="O145" s="1">
        <f t="shared" ca="1" si="24"/>
        <v>2.331030707856379E-4</v>
      </c>
      <c r="Q145" s="82">
        <f t="shared" si="25"/>
        <v>35552.870999999999</v>
      </c>
      <c r="R145" s="20"/>
    </row>
    <row r="146" spans="1:18" x14ac:dyDescent="0.2">
      <c r="A146" s="32" t="s">
        <v>55</v>
      </c>
      <c r="B146" s="32"/>
      <c r="C146" s="29">
        <v>50591.612000000001</v>
      </c>
      <c r="D146" s="29">
        <v>2E-3</v>
      </c>
      <c r="E146" s="1">
        <f t="shared" si="22"/>
        <v>16563.998345104064</v>
      </c>
      <c r="F146" s="1">
        <f t="shared" si="23"/>
        <v>16564</v>
      </c>
      <c r="G146" s="1">
        <f t="shared" si="26"/>
        <v>-1.0635199942043982E-3</v>
      </c>
      <c r="I146" s="1">
        <f>+G146</f>
        <v>-1.0635199942043982E-3</v>
      </c>
      <c r="O146" s="1">
        <f t="shared" ca="1" si="24"/>
        <v>2.247520524292371E-4</v>
      </c>
      <c r="Q146" s="82">
        <f t="shared" si="25"/>
        <v>35573.112000000001</v>
      </c>
      <c r="R146" s="20"/>
    </row>
    <row r="147" spans="1:18" x14ac:dyDescent="0.2">
      <c r="A147" s="32" t="s">
        <v>55</v>
      </c>
      <c r="B147" s="32"/>
      <c r="C147" s="29">
        <v>50591.6126</v>
      </c>
      <c r="D147" s="29"/>
      <c r="E147" s="1">
        <f t="shared" si="22"/>
        <v>16563.999278737247</v>
      </c>
      <c r="F147" s="1">
        <f t="shared" si="23"/>
        <v>16564</v>
      </c>
      <c r="G147" s="1">
        <f t="shared" si="26"/>
        <v>-4.6351999480975792E-4</v>
      </c>
      <c r="I147" s="1">
        <f>+G147</f>
        <v>-4.6351999480975792E-4</v>
      </c>
      <c r="O147" s="1">
        <f t="shared" ca="1" si="24"/>
        <v>2.247520524292371E-4</v>
      </c>
      <c r="Q147" s="82">
        <f t="shared" si="25"/>
        <v>35573.1126</v>
      </c>
      <c r="R147" s="20"/>
    </row>
    <row r="148" spans="1:18" x14ac:dyDescent="0.2">
      <c r="A148" s="32" t="s">
        <v>68</v>
      </c>
      <c r="B148" s="32"/>
      <c r="C148" s="29">
        <v>50597.402000000002</v>
      </c>
      <c r="D148" s="29"/>
      <c r="E148" s="1">
        <f t="shared" si="22"/>
        <v>16573.007905321134</v>
      </c>
      <c r="F148" s="1">
        <f t="shared" si="23"/>
        <v>16573</v>
      </c>
      <c r="G148" s="1">
        <f t="shared" si="26"/>
        <v>5.0803600024664775E-3</v>
      </c>
      <c r="N148" s="1">
        <f>+G148</f>
        <v>5.0803600024664775E-3</v>
      </c>
      <c r="O148" s="1">
        <f t="shared" ca="1" si="24"/>
        <v>2.2236604718455129E-4</v>
      </c>
      <c r="Q148" s="82">
        <f t="shared" si="25"/>
        <v>35578.902000000002</v>
      </c>
      <c r="R148" s="20"/>
    </row>
    <row r="149" spans="1:18" x14ac:dyDescent="0.2">
      <c r="A149" s="32" t="s">
        <v>72</v>
      </c>
      <c r="B149" s="32"/>
      <c r="C149" s="35">
        <v>50960.817000000003</v>
      </c>
      <c r="D149" s="35">
        <v>3.0000000000000001E-3</v>
      </c>
      <c r="E149" s="1">
        <f t="shared" ref="E149:E187" si="27">+(C149-C$7)/C$8</f>
        <v>17138.501744057914</v>
      </c>
      <c r="F149" s="1">
        <f t="shared" ref="F149:F187" si="28">ROUND(2*E149,0)/2</f>
        <v>17138.5</v>
      </c>
      <c r="G149" s="1">
        <f t="shared" si="26"/>
        <v>1.1208200085093267E-3</v>
      </c>
      <c r="K149" s="1">
        <f>+G149</f>
        <v>1.1208200085093267E-3</v>
      </c>
      <c r="O149" s="1">
        <f t="shared" ref="O149:O187" ca="1" si="29">+C$11+C$12*$F149</f>
        <v>7.2445384310118426E-5</v>
      </c>
      <c r="Q149" s="82">
        <f t="shared" ref="Q149:Q187" si="30">+C149-15018.5</f>
        <v>35942.317000000003</v>
      </c>
      <c r="R149" s="20"/>
    </row>
    <row r="150" spans="1:18" x14ac:dyDescent="0.2">
      <c r="A150" s="37" t="s">
        <v>73</v>
      </c>
      <c r="B150" s="32"/>
      <c r="C150" s="29">
        <v>51281.823199999999</v>
      </c>
      <c r="D150" s="29">
        <v>5.9999999999999995E-4</v>
      </c>
      <c r="E150" s="1">
        <f t="shared" si="27"/>
        <v>17638.005144567807</v>
      </c>
      <c r="F150" s="1">
        <f t="shared" si="28"/>
        <v>17638</v>
      </c>
      <c r="G150" s="1">
        <f t="shared" si="26"/>
        <v>3.3061599970096722E-3</v>
      </c>
      <c r="L150" s="1">
        <f>+G150</f>
        <v>3.3061599970096722E-3</v>
      </c>
      <c r="O150" s="1">
        <f t="shared" ca="1" si="29"/>
        <v>-5.9977906769950913E-5</v>
      </c>
      <c r="Q150" s="82">
        <f t="shared" si="30"/>
        <v>36263.323199999999</v>
      </c>
      <c r="R150" s="5" t="s">
        <v>74</v>
      </c>
    </row>
    <row r="151" spans="1:18" x14ac:dyDescent="0.2">
      <c r="A151" s="33" t="s">
        <v>76</v>
      </c>
      <c r="B151" s="34" t="s">
        <v>49</v>
      </c>
      <c r="C151" s="29">
        <v>51301.431799999998</v>
      </c>
      <c r="D151" s="29">
        <v>8.0000000000000004E-4</v>
      </c>
      <c r="E151" s="1">
        <f t="shared" si="27"/>
        <v>17668.517210625218</v>
      </c>
      <c r="F151" s="1">
        <f t="shared" si="28"/>
        <v>17668.5</v>
      </c>
      <c r="G151" s="1">
        <f t="shared" si="26"/>
        <v>1.1060420001740567E-2</v>
      </c>
      <c r="K151" s="1">
        <f>+G151</f>
        <v>1.1060420001740567E-2</v>
      </c>
      <c r="O151" s="1">
        <f t="shared" ca="1" si="29"/>
        <v>-6.8063813432497726E-5</v>
      </c>
      <c r="Q151" s="82">
        <f t="shared" si="30"/>
        <v>36282.931799999998</v>
      </c>
      <c r="R151" s="20"/>
    </row>
    <row r="152" spans="1:18" x14ac:dyDescent="0.2">
      <c r="A152" s="37" t="s">
        <v>73</v>
      </c>
      <c r="B152" s="32"/>
      <c r="C152" s="29">
        <v>51307.859700000001</v>
      </c>
      <c r="D152" s="29">
        <v>5.0000000000000001E-4</v>
      </c>
      <c r="E152" s="1">
        <f t="shared" si="27"/>
        <v>17678.519378521472</v>
      </c>
      <c r="F152" s="1">
        <f t="shared" si="28"/>
        <v>17678.5</v>
      </c>
      <c r="G152" s="1">
        <f t="shared" si="26"/>
        <v>1.2453620001906529E-2</v>
      </c>
      <c r="L152" s="1">
        <f>+G152</f>
        <v>1.2453620001906529E-2</v>
      </c>
      <c r="O152" s="1">
        <f t="shared" ca="1" si="29"/>
        <v>-7.0714930371037522E-5</v>
      </c>
      <c r="Q152" s="82">
        <f t="shared" si="30"/>
        <v>36289.359700000001</v>
      </c>
      <c r="R152" s="20"/>
    </row>
    <row r="153" spans="1:18" x14ac:dyDescent="0.2">
      <c r="A153" s="37" t="s">
        <v>77</v>
      </c>
      <c r="B153" s="32"/>
      <c r="C153" s="29">
        <v>51573.911999999997</v>
      </c>
      <c r="D153" s="29">
        <v>1E-4</v>
      </c>
      <c r="E153" s="1">
        <f t="shared" si="27"/>
        <v>18092.511471395312</v>
      </c>
      <c r="F153" s="1">
        <f t="shared" si="28"/>
        <v>18092.5</v>
      </c>
      <c r="G153" s="1">
        <f>+C153-(C$7+F153*C$8)</f>
        <v>7.37210000079358E-3</v>
      </c>
      <c r="L153" s="1">
        <f>+G153</f>
        <v>7.37210000079358E-3</v>
      </c>
      <c r="O153" s="1">
        <f t="shared" ca="1" si="29"/>
        <v>-1.804711716265903E-4</v>
      </c>
      <c r="Q153" s="82">
        <f t="shared" si="30"/>
        <v>36555.411999999997</v>
      </c>
      <c r="R153" s="20"/>
    </row>
    <row r="154" spans="1:18" x14ac:dyDescent="0.2">
      <c r="A154" s="32" t="s">
        <v>82</v>
      </c>
      <c r="B154" s="38" t="s">
        <v>52</v>
      </c>
      <c r="C154" s="29">
        <v>52415.450299999997</v>
      </c>
      <c r="D154" s="29">
        <v>5.9999999999999995E-4</v>
      </c>
      <c r="E154" s="1">
        <f t="shared" si="27"/>
        <v>19401.991607633558</v>
      </c>
      <c r="F154" s="1">
        <f t="shared" si="28"/>
        <v>19402</v>
      </c>
      <c r="G154" s="1">
        <f>+C154-(C$7+F154*C$8)</f>
        <v>-5.3933599992888048E-3</v>
      </c>
      <c r="K154" s="1">
        <f>+G154</f>
        <v>-5.3933599992888048E-3</v>
      </c>
      <c r="O154" s="1">
        <f t="shared" ca="1" si="29"/>
        <v>-5.2763493472839356E-4</v>
      </c>
      <c r="Q154" s="82">
        <f t="shared" si="30"/>
        <v>37396.950299999997</v>
      </c>
      <c r="R154" s="20"/>
    </row>
    <row r="155" spans="1:18" x14ac:dyDescent="0.2">
      <c r="A155" s="32" t="s">
        <v>82</v>
      </c>
      <c r="B155" s="38" t="s">
        <v>52</v>
      </c>
      <c r="C155" s="29">
        <v>52417.378400000001</v>
      </c>
      <c r="D155" s="29">
        <v>5.0000000000000001E-4</v>
      </c>
      <c r="E155" s="1">
        <f t="shared" si="27"/>
        <v>19404.991837867507</v>
      </c>
      <c r="F155" s="1">
        <f t="shared" si="28"/>
        <v>19405</v>
      </c>
      <c r="G155" s="1">
        <f>+C155-(C$7+F155*C$8)</f>
        <v>-5.2453999960562214E-3</v>
      </c>
      <c r="K155" s="1">
        <f>+G155</f>
        <v>-5.2453999960562214E-3</v>
      </c>
      <c r="O155" s="1">
        <f t="shared" ca="1" si="29"/>
        <v>-5.2843026980995637E-4</v>
      </c>
      <c r="Q155" s="82">
        <f t="shared" si="30"/>
        <v>37398.878400000001</v>
      </c>
      <c r="R155" s="20"/>
    </row>
    <row r="156" spans="1:18" x14ac:dyDescent="0.2">
      <c r="A156" s="33" t="s">
        <v>84</v>
      </c>
      <c r="B156" s="39" t="s">
        <v>52</v>
      </c>
      <c r="C156" s="29">
        <v>52747.7</v>
      </c>
      <c r="D156" s="29">
        <v>1E-3</v>
      </c>
      <c r="E156" s="1">
        <f t="shared" si="27"/>
        <v>19918.990515967398</v>
      </c>
      <c r="F156" s="1">
        <f t="shared" si="28"/>
        <v>19919</v>
      </c>
      <c r="G156" s="1">
        <f>+C156-(C$7+F156*C$8)</f>
        <v>-6.0949199978495017E-3</v>
      </c>
      <c r="K156" s="1">
        <f>+G156</f>
        <v>-6.0949199978495017E-3</v>
      </c>
      <c r="O156" s="1">
        <f t="shared" ca="1" si="29"/>
        <v>-6.6469768045090798E-4</v>
      </c>
      <c r="Q156" s="82">
        <f t="shared" si="30"/>
        <v>37729.199999999997</v>
      </c>
      <c r="R156" s="20"/>
    </row>
    <row r="157" spans="1:18" x14ac:dyDescent="0.2">
      <c r="A157" s="40" t="s">
        <v>87</v>
      </c>
      <c r="B157" s="41"/>
      <c r="C157" s="29">
        <v>53111.448400000001</v>
      </c>
      <c r="D157" s="29">
        <v>4.1000000000000003E-3</v>
      </c>
      <c r="E157" s="1">
        <f t="shared" si="27"/>
        <v>20485.00314354293</v>
      </c>
      <c r="F157" s="1">
        <f t="shared" si="28"/>
        <v>20485</v>
      </c>
      <c r="G157" s="1">
        <f>+C157-(C$7+F157*C$8)</f>
        <v>2.0202000014251098E-3</v>
      </c>
      <c r="K157" s="1">
        <f>+G157</f>
        <v>2.0202000014251098E-3</v>
      </c>
      <c r="O157" s="1">
        <f t="shared" ca="1" si="29"/>
        <v>-8.1475089917226826E-4</v>
      </c>
      <c r="Q157" s="82">
        <f t="shared" si="30"/>
        <v>38092.948400000001</v>
      </c>
      <c r="R157" s="20"/>
    </row>
    <row r="158" spans="1:18" x14ac:dyDescent="0.2">
      <c r="A158" s="40" t="s">
        <v>88</v>
      </c>
      <c r="B158" s="42" t="s">
        <v>52</v>
      </c>
      <c r="C158" s="29">
        <v>53241.847999999998</v>
      </c>
      <c r="D158" s="29">
        <v>1E-3</v>
      </c>
      <c r="E158" s="1">
        <f t="shared" si="27"/>
        <v>20687.912132917994</v>
      </c>
      <c r="F158" s="1">
        <f t="shared" si="28"/>
        <v>20688</v>
      </c>
      <c r="O158" s="1">
        <f t="shared" ca="1" si="29"/>
        <v>-8.6856857302462873E-4</v>
      </c>
      <c r="Q158" s="82">
        <f t="shared" si="30"/>
        <v>38223.347999999998</v>
      </c>
      <c r="R158" s="20">
        <v>-5.8513999996648636E-2</v>
      </c>
    </row>
    <row r="159" spans="1:18" x14ac:dyDescent="0.2">
      <c r="A159" s="33" t="s">
        <v>89</v>
      </c>
      <c r="B159" s="39" t="s">
        <v>49</v>
      </c>
      <c r="C159" s="36">
        <v>53285.3871</v>
      </c>
      <c r="D159" s="36">
        <v>1E-4</v>
      </c>
      <c r="E159" s="1">
        <f t="shared" si="27"/>
        <v>20755.661380456335</v>
      </c>
      <c r="F159" s="1">
        <f t="shared" si="28"/>
        <v>20755.5</v>
      </c>
      <c r="O159" s="1">
        <f t="shared" ca="1" si="29"/>
        <v>-8.8646361235977279E-4</v>
      </c>
      <c r="Q159" s="82">
        <f t="shared" si="30"/>
        <v>38266.8871</v>
      </c>
      <c r="R159" s="20">
        <v>0.10166037500312086</v>
      </c>
    </row>
    <row r="160" spans="1:18" x14ac:dyDescent="0.2">
      <c r="A160" s="40" t="s">
        <v>91</v>
      </c>
      <c r="B160" s="42" t="s">
        <v>52</v>
      </c>
      <c r="C160" s="29">
        <v>53410.606599999999</v>
      </c>
      <c r="D160" s="29">
        <v>1E-4</v>
      </c>
      <c r="E160" s="1">
        <f t="shared" si="27"/>
        <v>20950.509847744968</v>
      </c>
      <c r="F160" s="1">
        <f t="shared" si="28"/>
        <v>20950.5</v>
      </c>
      <c r="G160" s="1">
        <f t="shared" ref="G160:G187" si="31">+C160-(C$7+F160*C$8)</f>
        <v>6.3286599979619496E-3</v>
      </c>
      <c r="K160" s="1">
        <f t="shared" ref="K160:K174" si="32">+G160</f>
        <v>6.3286599979619496E-3</v>
      </c>
      <c r="O160" s="1">
        <f t="shared" ca="1" si="29"/>
        <v>-9.3816039266130143E-4</v>
      </c>
      <c r="Q160" s="82">
        <f t="shared" si="30"/>
        <v>38392.106599999999</v>
      </c>
      <c r="R160" s="20"/>
    </row>
    <row r="161" spans="1:18" x14ac:dyDescent="0.2">
      <c r="A161" s="43" t="s">
        <v>91</v>
      </c>
      <c r="B161" s="42" t="s">
        <v>52</v>
      </c>
      <c r="C161" s="43">
        <v>53410.606599999999</v>
      </c>
      <c r="D161" s="43">
        <v>1E-4</v>
      </c>
      <c r="E161" s="1">
        <f t="shared" si="27"/>
        <v>20950.509847744968</v>
      </c>
      <c r="F161" s="1">
        <f t="shared" si="28"/>
        <v>20950.5</v>
      </c>
      <c r="G161" s="1">
        <f t="shared" si="31"/>
        <v>6.3286599979619496E-3</v>
      </c>
      <c r="K161" s="1">
        <f t="shared" si="32"/>
        <v>6.3286599979619496E-3</v>
      </c>
      <c r="O161" s="1">
        <f t="shared" ca="1" si="29"/>
        <v>-9.3816039266130143E-4</v>
      </c>
      <c r="Q161" s="82">
        <f t="shared" si="30"/>
        <v>38392.106599999999</v>
      </c>
      <c r="R161" s="20"/>
    </row>
    <row r="162" spans="1:18" x14ac:dyDescent="0.2">
      <c r="A162" s="40" t="s">
        <v>91</v>
      </c>
      <c r="B162" s="42" t="s">
        <v>52</v>
      </c>
      <c r="C162" s="29">
        <v>53411.564700000003</v>
      </c>
      <c r="D162" s="29">
        <v>2.0000000000000001E-4</v>
      </c>
      <c r="E162" s="1">
        <f t="shared" si="27"/>
        <v>20952.000704332881</v>
      </c>
      <c r="F162" s="1">
        <f t="shared" si="28"/>
        <v>20952</v>
      </c>
      <c r="G162" s="1">
        <f t="shared" si="31"/>
        <v>4.5264000073075294E-4</v>
      </c>
      <c r="K162" s="1">
        <f t="shared" si="32"/>
        <v>4.5264000073075294E-4</v>
      </c>
      <c r="O162" s="1">
        <f t="shared" ca="1" si="29"/>
        <v>-9.3855806020208283E-4</v>
      </c>
      <c r="Q162" s="82">
        <f t="shared" si="30"/>
        <v>38393.064700000003</v>
      </c>
      <c r="R162" s="20"/>
    </row>
    <row r="163" spans="1:18" x14ac:dyDescent="0.2">
      <c r="A163" s="43" t="s">
        <v>91</v>
      </c>
      <c r="B163" s="42" t="s">
        <v>52</v>
      </c>
      <c r="C163" s="43">
        <v>53411.564700000003</v>
      </c>
      <c r="D163" s="43">
        <v>2.0000000000000001E-4</v>
      </c>
      <c r="E163" s="1">
        <f t="shared" si="27"/>
        <v>20952.000704332881</v>
      </c>
      <c r="F163" s="1">
        <f t="shared" si="28"/>
        <v>20952</v>
      </c>
      <c r="G163" s="1">
        <f t="shared" si="31"/>
        <v>4.5264000073075294E-4</v>
      </c>
      <c r="K163" s="1">
        <f t="shared" si="32"/>
        <v>4.5264000073075294E-4</v>
      </c>
      <c r="O163" s="1">
        <f t="shared" ca="1" si="29"/>
        <v>-9.3855806020208283E-4</v>
      </c>
      <c r="Q163" s="82">
        <f t="shared" si="30"/>
        <v>38393.064700000003</v>
      </c>
      <c r="R163" s="20"/>
    </row>
    <row r="164" spans="1:18" x14ac:dyDescent="0.2">
      <c r="A164" s="44" t="s">
        <v>92</v>
      </c>
      <c r="B164" s="38" t="s">
        <v>52</v>
      </c>
      <c r="C164" s="29">
        <v>53432.771000000001</v>
      </c>
      <c r="D164" s="29">
        <v>5.0000000000000001E-4</v>
      </c>
      <c r="E164" s="1">
        <f t="shared" si="27"/>
        <v>20984.998879951396</v>
      </c>
      <c r="F164" s="1">
        <f t="shared" si="28"/>
        <v>20985</v>
      </c>
      <c r="G164" s="1">
        <f t="shared" si="31"/>
        <v>-7.1980000211624429E-4</v>
      </c>
      <c r="K164" s="1">
        <f t="shared" si="32"/>
        <v>-7.1980000211624429E-4</v>
      </c>
      <c r="O164" s="1">
        <f t="shared" ca="1" si="29"/>
        <v>-9.4730674609926416E-4</v>
      </c>
      <c r="Q164" s="82">
        <f t="shared" si="30"/>
        <v>38414.271000000001</v>
      </c>
      <c r="R164" s="20"/>
    </row>
    <row r="165" spans="1:18" x14ac:dyDescent="0.2">
      <c r="A165" s="33" t="s">
        <v>89</v>
      </c>
      <c r="B165" s="39" t="s">
        <v>49</v>
      </c>
      <c r="C165" s="36">
        <v>53450.4496</v>
      </c>
      <c r="D165" s="36">
        <v>2.0000000000000001E-4</v>
      </c>
      <c r="E165" s="1">
        <f t="shared" si="27"/>
        <v>21012.507759269782</v>
      </c>
      <c r="F165" s="1">
        <f t="shared" si="28"/>
        <v>21012.5</v>
      </c>
      <c r="G165" s="1">
        <f t="shared" si="31"/>
        <v>4.986500003724359E-3</v>
      </c>
      <c r="K165" s="1">
        <f t="shared" si="32"/>
        <v>4.986500003724359E-3</v>
      </c>
      <c r="O165" s="1">
        <f t="shared" ca="1" si="29"/>
        <v>-9.5459731768024903E-4</v>
      </c>
      <c r="Q165" s="82">
        <f t="shared" si="30"/>
        <v>38431.9496</v>
      </c>
      <c r="R165" s="20"/>
    </row>
    <row r="166" spans="1:18" x14ac:dyDescent="0.2">
      <c r="A166" s="33" t="s">
        <v>89</v>
      </c>
      <c r="B166" s="39" t="s">
        <v>52</v>
      </c>
      <c r="C166" s="36">
        <v>53451.408900000002</v>
      </c>
      <c r="D166" s="36">
        <v>2.0000000000000001E-4</v>
      </c>
      <c r="E166" s="1">
        <f t="shared" si="27"/>
        <v>21014.000483124059</v>
      </c>
      <c r="F166" s="1">
        <f t="shared" si="28"/>
        <v>21014</v>
      </c>
      <c r="G166" s="1">
        <f t="shared" si="31"/>
        <v>3.1048000528244302E-4</v>
      </c>
      <c r="K166" s="1">
        <f t="shared" si="32"/>
        <v>3.1048000528244302E-4</v>
      </c>
      <c r="O166" s="1">
        <f t="shared" ca="1" si="29"/>
        <v>-9.5499498522103043E-4</v>
      </c>
      <c r="Q166" s="82">
        <f t="shared" si="30"/>
        <v>38432.908900000002</v>
      </c>
      <c r="R166" s="20"/>
    </row>
    <row r="167" spans="1:18" x14ac:dyDescent="0.2">
      <c r="A167" s="44" t="s">
        <v>92</v>
      </c>
      <c r="B167" s="38" t="s">
        <v>52</v>
      </c>
      <c r="C167" s="29">
        <v>53459.760999999999</v>
      </c>
      <c r="D167" s="29">
        <v>5.9999999999999995E-4</v>
      </c>
      <c r="E167" s="1">
        <f t="shared" si="27"/>
        <v>21026.996812638554</v>
      </c>
      <c r="F167" s="1">
        <f t="shared" si="28"/>
        <v>21027</v>
      </c>
      <c r="G167" s="1">
        <f t="shared" si="31"/>
        <v>-2.0483600019360892E-3</v>
      </c>
      <c r="K167" s="1">
        <f t="shared" si="32"/>
        <v>-2.0483600019360892E-3</v>
      </c>
      <c r="O167" s="1">
        <f t="shared" ca="1" si="29"/>
        <v>-9.5844143724113217E-4</v>
      </c>
      <c r="Q167" s="82">
        <f t="shared" si="30"/>
        <v>38441.260999999999</v>
      </c>
      <c r="R167" s="20"/>
    </row>
    <row r="168" spans="1:18" x14ac:dyDescent="0.2">
      <c r="A168" s="44" t="s">
        <v>92</v>
      </c>
      <c r="B168" s="38" t="s">
        <v>52</v>
      </c>
      <c r="C168" s="29">
        <v>53461.692600000002</v>
      </c>
      <c r="D168" s="29">
        <v>5.0000000000000001E-4</v>
      </c>
      <c r="E168" s="1">
        <f t="shared" si="27"/>
        <v>21030.002489066072</v>
      </c>
      <c r="F168" s="1">
        <f t="shared" si="28"/>
        <v>21030</v>
      </c>
      <c r="G168" s="1">
        <f t="shared" si="31"/>
        <v>1.5996000074665062E-3</v>
      </c>
      <c r="K168" s="1">
        <f t="shared" si="32"/>
        <v>1.5996000074665062E-3</v>
      </c>
      <c r="O168" s="1">
        <f t="shared" ca="1" si="29"/>
        <v>-9.5923677232269411E-4</v>
      </c>
      <c r="Q168" s="82">
        <f t="shared" si="30"/>
        <v>38443.192600000002</v>
      </c>
      <c r="R168" s="20"/>
    </row>
    <row r="169" spans="1:18" x14ac:dyDescent="0.2">
      <c r="A169" s="44" t="s">
        <v>92</v>
      </c>
      <c r="B169" s="38" t="s">
        <v>49</v>
      </c>
      <c r="C169" s="29">
        <v>53462.658499999998</v>
      </c>
      <c r="D169" s="29">
        <v>5.0000000000000001E-4</v>
      </c>
      <c r="E169" s="1">
        <f t="shared" si="27"/>
        <v>21031.50548288535</v>
      </c>
      <c r="F169" s="1">
        <f t="shared" si="28"/>
        <v>21031.5</v>
      </c>
      <c r="G169" s="1">
        <f t="shared" si="31"/>
        <v>3.5235799950896762E-3</v>
      </c>
      <c r="K169" s="1">
        <f t="shared" si="32"/>
        <v>3.5235799950896762E-3</v>
      </c>
      <c r="O169" s="1">
        <f t="shared" ca="1" si="29"/>
        <v>-9.5963443986347551E-4</v>
      </c>
      <c r="Q169" s="82">
        <f t="shared" si="30"/>
        <v>38444.158499999998</v>
      </c>
      <c r="R169" s="20"/>
    </row>
    <row r="170" spans="1:18" x14ac:dyDescent="0.2">
      <c r="A170" s="44" t="s">
        <v>92</v>
      </c>
      <c r="B170" s="38" t="s">
        <v>52</v>
      </c>
      <c r="C170" s="29">
        <v>53463.618399999999</v>
      </c>
      <c r="D170" s="29">
        <v>1E-3</v>
      </c>
      <c r="E170" s="1">
        <f t="shared" si="27"/>
        <v>21032.999140372809</v>
      </c>
      <c r="F170" s="1">
        <f t="shared" si="28"/>
        <v>21033</v>
      </c>
      <c r="G170" s="1">
        <f t="shared" si="31"/>
        <v>-5.5243999668164179E-4</v>
      </c>
      <c r="K170" s="1">
        <f t="shared" si="32"/>
        <v>-5.5243999668164179E-4</v>
      </c>
      <c r="O170" s="1">
        <f t="shared" ca="1" si="29"/>
        <v>-9.6003210740425605E-4</v>
      </c>
      <c r="Q170" s="82">
        <f t="shared" si="30"/>
        <v>38445.118399999999</v>
      </c>
      <c r="R170" s="20"/>
    </row>
    <row r="171" spans="1:18" x14ac:dyDescent="0.2">
      <c r="A171" s="44" t="s">
        <v>92</v>
      </c>
      <c r="B171" s="38" t="s">
        <v>52</v>
      </c>
      <c r="C171" s="29">
        <v>53501.5363</v>
      </c>
      <c r="D171" s="29">
        <v>1.1999999999999999E-3</v>
      </c>
      <c r="E171" s="1">
        <f t="shared" si="27"/>
        <v>21092.001489829592</v>
      </c>
      <c r="F171" s="1">
        <f t="shared" si="28"/>
        <v>21092</v>
      </c>
      <c r="G171" s="1">
        <f t="shared" si="31"/>
        <v>9.5744000282138586E-4</v>
      </c>
      <c r="K171" s="1">
        <f t="shared" si="32"/>
        <v>9.5744000282138586E-4</v>
      </c>
      <c r="O171" s="1">
        <f t="shared" ca="1" si="29"/>
        <v>-9.7567369734164171E-4</v>
      </c>
      <c r="Q171" s="82">
        <f t="shared" si="30"/>
        <v>38483.0363</v>
      </c>
      <c r="R171" s="20"/>
    </row>
    <row r="172" spans="1:18" x14ac:dyDescent="0.2">
      <c r="A172" s="33" t="s">
        <v>93</v>
      </c>
      <c r="B172" s="34" t="s">
        <v>52</v>
      </c>
      <c r="C172" s="33">
        <v>53506.678</v>
      </c>
      <c r="D172" s="33">
        <v>2.9999999999999997E-4</v>
      </c>
      <c r="E172" s="1">
        <f t="shared" si="27"/>
        <v>21100.002259392306</v>
      </c>
      <c r="F172" s="1">
        <f t="shared" si="28"/>
        <v>21100</v>
      </c>
      <c r="G172" s="1">
        <f t="shared" si="31"/>
        <v>1.4519999967887998E-3</v>
      </c>
      <c r="K172" s="1">
        <f t="shared" si="32"/>
        <v>1.4519999967887998E-3</v>
      </c>
      <c r="O172" s="1">
        <f t="shared" ca="1" si="29"/>
        <v>-9.7779459089247355E-4</v>
      </c>
      <c r="Q172" s="82">
        <f t="shared" si="30"/>
        <v>38488.178</v>
      </c>
      <c r="R172" s="20"/>
    </row>
    <row r="173" spans="1:18" x14ac:dyDescent="0.2">
      <c r="A173" s="43" t="s">
        <v>96</v>
      </c>
      <c r="B173" s="42" t="s">
        <v>52</v>
      </c>
      <c r="C173" s="43">
        <v>54479.643900000003</v>
      </c>
      <c r="D173" s="43">
        <v>2.9999999999999997E-4</v>
      </c>
      <c r="E173" s="1">
        <f t="shared" si="27"/>
        <v>22613.991009859361</v>
      </c>
      <c r="F173" s="1">
        <f t="shared" si="28"/>
        <v>22614</v>
      </c>
      <c r="G173" s="1">
        <f t="shared" si="31"/>
        <v>-5.7775199966272339E-3</v>
      </c>
      <c r="K173" s="1">
        <f t="shared" si="32"/>
        <v>-5.7775199966272339E-3</v>
      </c>
      <c r="O173" s="1">
        <f t="shared" ca="1" si="29"/>
        <v>-1.3791736953874187E-3</v>
      </c>
      <c r="Q173" s="82">
        <f t="shared" si="30"/>
        <v>39461.143900000003</v>
      </c>
      <c r="R173" s="20"/>
    </row>
    <row r="174" spans="1:18" x14ac:dyDescent="0.2">
      <c r="A174" s="29" t="s">
        <v>97</v>
      </c>
      <c r="B174" s="38" t="s">
        <v>52</v>
      </c>
      <c r="C174" s="29">
        <v>54555.4764</v>
      </c>
      <c r="D174" s="29">
        <v>8.0000000000000004E-4</v>
      </c>
      <c r="E174" s="1">
        <f t="shared" si="27"/>
        <v>22731.990573790416</v>
      </c>
      <c r="F174" s="1">
        <f t="shared" si="28"/>
        <v>22732</v>
      </c>
      <c r="G174" s="1">
        <f t="shared" si="31"/>
        <v>-6.057760001567658E-3</v>
      </c>
      <c r="K174" s="1">
        <f t="shared" si="32"/>
        <v>-6.057760001567658E-3</v>
      </c>
      <c r="O174" s="1">
        <f t="shared" ca="1" si="29"/>
        <v>-1.41045687526219E-3</v>
      </c>
      <c r="Q174" s="82">
        <f t="shared" si="30"/>
        <v>39536.9764</v>
      </c>
      <c r="R174" s="20"/>
    </row>
    <row r="175" spans="1:18" x14ac:dyDescent="0.2">
      <c r="A175" s="44" t="s">
        <v>98</v>
      </c>
      <c r="B175" s="38" t="s">
        <v>52</v>
      </c>
      <c r="C175" s="29">
        <v>54592.749900000003</v>
      </c>
      <c r="D175" s="29">
        <v>8.9999999999999998E-4</v>
      </c>
      <c r="E175" s="1">
        <f t="shared" si="27"/>
        <v>22789.990201208537</v>
      </c>
      <c r="F175" s="1">
        <f t="shared" si="28"/>
        <v>22790</v>
      </c>
      <c r="G175" s="1">
        <f t="shared" si="31"/>
        <v>-6.2971999941510148E-3</v>
      </c>
      <c r="N175" s="1">
        <f>+G175</f>
        <v>-6.2971999941510148E-3</v>
      </c>
      <c r="O175" s="1">
        <f t="shared" ca="1" si="29"/>
        <v>-1.4258333535057217E-3</v>
      </c>
      <c r="Q175" s="82">
        <f t="shared" si="30"/>
        <v>39574.249900000003</v>
      </c>
      <c r="R175" s="20"/>
    </row>
    <row r="176" spans="1:18" x14ac:dyDescent="0.2">
      <c r="A176" s="29" t="s">
        <v>97</v>
      </c>
      <c r="B176" s="38" t="s">
        <v>52</v>
      </c>
      <c r="C176" s="29">
        <v>54593.3845</v>
      </c>
      <c r="D176" s="29">
        <v>1.9E-3</v>
      </c>
      <c r="E176" s="1">
        <f t="shared" si="27"/>
        <v>22790.97767390521</v>
      </c>
      <c r="F176" s="1">
        <f t="shared" si="28"/>
        <v>22791</v>
      </c>
      <c r="G176" s="1">
        <f t="shared" si="31"/>
        <v>-1.4347880001878366E-2</v>
      </c>
      <c r="K176" s="1">
        <f>+G176</f>
        <v>-1.4347880001878366E-2</v>
      </c>
      <c r="O176" s="1">
        <f t="shared" ca="1" si="29"/>
        <v>-1.4260984651995757E-3</v>
      </c>
      <c r="Q176" s="82">
        <f t="shared" si="30"/>
        <v>39574.8845</v>
      </c>
      <c r="R176" s="20"/>
    </row>
    <row r="177" spans="1:18" x14ac:dyDescent="0.2">
      <c r="A177" s="44" t="s">
        <v>99</v>
      </c>
      <c r="B177" s="38" t="s">
        <v>52</v>
      </c>
      <c r="C177" s="29">
        <v>54620.385499999997</v>
      </c>
      <c r="D177" s="29">
        <v>4.0000000000000002E-4</v>
      </c>
      <c r="E177" s="1">
        <f t="shared" si="27"/>
        <v>22832.992723200725</v>
      </c>
      <c r="F177" s="1">
        <f t="shared" si="28"/>
        <v>22833</v>
      </c>
      <c r="G177" s="1">
        <f t="shared" si="31"/>
        <v>-4.6764400030951947E-3</v>
      </c>
      <c r="N177" s="1">
        <f>+G177</f>
        <v>-4.6764400030951947E-3</v>
      </c>
      <c r="O177" s="1">
        <f t="shared" ca="1" si="29"/>
        <v>-1.4372331563414428E-3</v>
      </c>
      <c r="Q177" s="82">
        <f t="shared" si="30"/>
        <v>39601.885499999997</v>
      </c>
      <c r="R177" s="20"/>
    </row>
    <row r="178" spans="1:18" x14ac:dyDescent="0.2">
      <c r="A178" s="33" t="s">
        <v>100</v>
      </c>
      <c r="B178" s="34" t="s">
        <v>52</v>
      </c>
      <c r="C178" s="33">
        <v>54620.385999999999</v>
      </c>
      <c r="D178" s="33">
        <v>4.0000000000000001E-3</v>
      </c>
      <c r="E178" s="1">
        <f t="shared" si="27"/>
        <v>22832.993501228382</v>
      </c>
      <c r="F178" s="1">
        <f t="shared" si="28"/>
        <v>22833</v>
      </c>
      <c r="G178" s="1">
        <f t="shared" si="31"/>
        <v>-4.1764400011743419E-3</v>
      </c>
      <c r="K178" s="1">
        <f>+G178</f>
        <v>-4.1764400011743419E-3</v>
      </c>
      <c r="O178" s="1">
        <f t="shared" ca="1" si="29"/>
        <v>-1.4372331563414428E-3</v>
      </c>
      <c r="Q178" s="82">
        <f t="shared" si="30"/>
        <v>39601.885999999999</v>
      </c>
      <c r="R178" s="20"/>
    </row>
    <row r="179" spans="1:18" x14ac:dyDescent="0.2">
      <c r="A179" s="29" t="s">
        <v>101</v>
      </c>
      <c r="B179" s="38" t="s">
        <v>52</v>
      </c>
      <c r="C179" s="29">
        <v>54874.868799999997</v>
      </c>
      <c r="D179" s="29">
        <v>1.1999999999999999E-3</v>
      </c>
      <c r="E179" s="1">
        <f t="shared" si="27"/>
        <v>23228.982812248792</v>
      </c>
      <c r="F179" s="1">
        <f t="shared" si="28"/>
        <v>23229</v>
      </c>
      <c r="G179" s="1">
        <f t="shared" si="31"/>
        <v>-1.1045720006222837E-2</v>
      </c>
      <c r="K179" s="1">
        <f>+G179</f>
        <v>-1.1045720006222837E-2</v>
      </c>
      <c r="O179" s="1">
        <f t="shared" ca="1" si="29"/>
        <v>-1.542217387107624E-3</v>
      </c>
      <c r="Q179" s="82">
        <f t="shared" si="30"/>
        <v>39856.368799999997</v>
      </c>
      <c r="R179" s="20"/>
    </row>
    <row r="180" spans="1:18" x14ac:dyDescent="0.2">
      <c r="A180" s="44" t="s">
        <v>102</v>
      </c>
      <c r="B180" s="38" t="s">
        <v>52</v>
      </c>
      <c r="C180" s="29">
        <v>54914.726699999999</v>
      </c>
      <c r="D180" s="29">
        <v>2.0000000000000001E-4</v>
      </c>
      <c r="E180" s="1">
        <f t="shared" si="27"/>
        <v>23291.003908997653</v>
      </c>
      <c r="F180" s="1">
        <f t="shared" si="28"/>
        <v>23291</v>
      </c>
      <c r="G180" s="1">
        <f t="shared" si="31"/>
        <v>2.5121200014837086E-3</v>
      </c>
      <c r="N180" s="1">
        <f>+G180</f>
        <v>2.5121200014837086E-3</v>
      </c>
      <c r="O180" s="1">
        <f t="shared" ca="1" si="29"/>
        <v>-1.5586543121265716E-3</v>
      </c>
      <c r="Q180" s="82">
        <f t="shared" si="30"/>
        <v>39896.226699999999</v>
      </c>
      <c r="R180" s="20"/>
    </row>
    <row r="181" spans="1:18" x14ac:dyDescent="0.2">
      <c r="A181" s="44" t="s">
        <v>102</v>
      </c>
      <c r="B181" s="38" t="s">
        <v>52</v>
      </c>
      <c r="C181" s="29">
        <v>54934.650199999996</v>
      </c>
      <c r="D181" s="29">
        <v>2.9999999999999997E-4</v>
      </c>
      <c r="E181" s="1">
        <f t="shared" si="27"/>
        <v>23322.005976870667</v>
      </c>
      <c r="F181" s="1">
        <f t="shared" si="28"/>
        <v>23322</v>
      </c>
      <c r="G181" s="1">
        <f t="shared" si="31"/>
        <v>3.8410399938584305E-3</v>
      </c>
      <c r="N181" s="1">
        <f>+G181</f>
        <v>3.8410399938584305E-3</v>
      </c>
      <c r="O181" s="1">
        <f t="shared" ca="1" si="29"/>
        <v>-1.5668727746360458E-3</v>
      </c>
      <c r="Q181" s="82">
        <f t="shared" si="30"/>
        <v>39916.150199999996</v>
      </c>
      <c r="R181" s="20"/>
    </row>
    <row r="182" spans="1:18" x14ac:dyDescent="0.2">
      <c r="A182" s="41" t="s">
        <v>106</v>
      </c>
      <c r="B182" s="42" t="s">
        <v>52</v>
      </c>
      <c r="C182" s="43">
        <v>55607.495300000002</v>
      </c>
      <c r="D182" s="43">
        <v>6.9999999999999999E-4</v>
      </c>
      <c r="E182" s="1">
        <f t="shared" si="27"/>
        <v>24368.990164298906</v>
      </c>
      <c r="F182" s="1">
        <f t="shared" si="28"/>
        <v>24369</v>
      </c>
      <c r="G182" s="1">
        <f t="shared" si="31"/>
        <v>-6.3209199943230487E-3</v>
      </c>
      <c r="K182" s="1">
        <f t="shared" ref="K182:K187" si="33">+G182</f>
        <v>-6.3209199943230487E-3</v>
      </c>
      <c r="O182" s="1">
        <f t="shared" ca="1" si="29"/>
        <v>-1.8444447181011755E-3</v>
      </c>
      <c r="Q182" s="82">
        <f t="shared" si="30"/>
        <v>40588.995300000002</v>
      </c>
      <c r="R182" s="20"/>
    </row>
    <row r="183" spans="1:18" x14ac:dyDescent="0.2">
      <c r="A183" s="33" t="s">
        <v>107</v>
      </c>
      <c r="B183" s="34" t="s">
        <v>49</v>
      </c>
      <c r="C183" s="33">
        <v>55607.826000000001</v>
      </c>
      <c r="D183" s="33">
        <v>5.0000000000000001E-3</v>
      </c>
      <c r="E183" s="1">
        <f t="shared" si="27"/>
        <v>24369.504751788332</v>
      </c>
      <c r="F183" s="1">
        <f t="shared" si="28"/>
        <v>24369.5</v>
      </c>
      <c r="G183" s="1">
        <f t="shared" si="31"/>
        <v>3.053740001632832E-3</v>
      </c>
      <c r="K183" s="1">
        <f t="shared" si="33"/>
        <v>3.053740001632832E-3</v>
      </c>
      <c r="O183" s="1">
        <f t="shared" ca="1" si="29"/>
        <v>-1.8445772739481029E-3</v>
      </c>
      <c r="Q183" s="82">
        <f t="shared" si="30"/>
        <v>40589.326000000001</v>
      </c>
      <c r="R183" s="20"/>
    </row>
    <row r="184" spans="1:18" x14ac:dyDescent="0.2">
      <c r="A184" s="33" t="s">
        <v>108</v>
      </c>
      <c r="B184" s="34" t="s">
        <v>52</v>
      </c>
      <c r="C184" s="33">
        <v>55672.404399999999</v>
      </c>
      <c r="D184" s="33">
        <v>8.0000000000000004E-4</v>
      </c>
      <c r="E184" s="1">
        <f t="shared" si="27"/>
        <v>24469.992313709216</v>
      </c>
      <c r="F184" s="1">
        <f t="shared" si="28"/>
        <v>24470</v>
      </c>
      <c r="G184" s="1">
        <f t="shared" si="31"/>
        <v>-4.9395999958505854E-3</v>
      </c>
      <c r="K184" s="1">
        <f t="shared" si="33"/>
        <v>-4.9395999958505854E-3</v>
      </c>
      <c r="O184" s="1">
        <f t="shared" ca="1" si="29"/>
        <v>-1.8712209991804292E-3</v>
      </c>
      <c r="Q184" s="82">
        <f t="shared" si="30"/>
        <v>40653.904399999999</v>
      </c>
      <c r="R184" s="20"/>
    </row>
    <row r="185" spans="1:18" x14ac:dyDescent="0.2">
      <c r="A185" s="29" t="s">
        <v>110</v>
      </c>
      <c r="B185" s="38" t="s">
        <v>49</v>
      </c>
      <c r="C185" s="29">
        <v>55979.918899999997</v>
      </c>
      <c r="D185" s="29">
        <v>8.9999999999999998E-4</v>
      </c>
      <c r="E185" s="1">
        <f t="shared" si="27"/>
        <v>24948.501882858036</v>
      </c>
      <c r="F185" s="1">
        <f t="shared" si="28"/>
        <v>24948.5</v>
      </c>
      <c r="G185" s="1">
        <f t="shared" si="31"/>
        <v>1.210019996506162E-3</v>
      </c>
      <c r="K185" s="1">
        <f t="shared" si="33"/>
        <v>1.210019996506162E-3</v>
      </c>
      <c r="O185" s="1">
        <f t="shared" ca="1" si="29"/>
        <v>-1.998076944689565E-3</v>
      </c>
      <c r="Q185" s="82">
        <f t="shared" si="30"/>
        <v>40961.418899999997</v>
      </c>
      <c r="R185" s="20"/>
    </row>
    <row r="186" spans="1:18" x14ac:dyDescent="0.2">
      <c r="A186" s="29" t="s">
        <v>110</v>
      </c>
      <c r="B186" s="38" t="s">
        <v>49</v>
      </c>
      <c r="C186" s="29">
        <v>56039.656999999999</v>
      </c>
      <c r="D186" s="29">
        <v>3.0000000000000001E-3</v>
      </c>
      <c r="E186" s="1">
        <f t="shared" si="27"/>
        <v>25041.457670285203</v>
      </c>
      <c r="F186" s="1">
        <f t="shared" si="28"/>
        <v>25041.5</v>
      </c>
      <c r="G186" s="1">
        <f t="shared" si="31"/>
        <v>-2.7203220000956208E-2</v>
      </c>
      <c r="K186" s="1">
        <f t="shared" si="33"/>
        <v>-2.7203220000956208E-2</v>
      </c>
      <c r="O186" s="1">
        <f t="shared" ca="1" si="29"/>
        <v>-2.0227323322179859E-3</v>
      </c>
      <c r="Q186" s="82">
        <f t="shared" si="30"/>
        <v>41021.156999999999</v>
      </c>
      <c r="R186" s="20"/>
    </row>
    <row r="187" spans="1:18" x14ac:dyDescent="0.2">
      <c r="A187" s="69" t="s">
        <v>130</v>
      </c>
      <c r="B187" s="63" t="s">
        <v>49</v>
      </c>
      <c r="C187" s="64">
        <v>56002.422299999998</v>
      </c>
      <c r="D187" s="64">
        <v>1.5E-3</v>
      </c>
      <c r="E187" s="1">
        <f t="shared" si="27"/>
        <v>24983.518417812924</v>
      </c>
      <c r="F187" s="1">
        <f t="shared" si="28"/>
        <v>24983.5</v>
      </c>
      <c r="G187" s="1">
        <f t="shared" si="31"/>
        <v>1.1836220000986941E-2</v>
      </c>
      <c r="K187" s="1">
        <f t="shared" si="33"/>
        <v>1.1836220000986941E-2</v>
      </c>
      <c r="O187" s="1">
        <f t="shared" ca="1" si="29"/>
        <v>-2.0073558539744542E-3</v>
      </c>
      <c r="Q187" s="82">
        <f t="shared" si="30"/>
        <v>40983.922299999998</v>
      </c>
      <c r="R187" s="20"/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N46"/>
  <sheetViews>
    <sheetView workbookViewId="0">
      <selection activeCell="B11" sqref="B11:B46"/>
    </sheetView>
  </sheetViews>
  <sheetFormatPr defaultRowHeight="12.75" x14ac:dyDescent="0.2"/>
  <cols>
    <col min="1" max="2" width="15.7109375" style="1" customWidth="1"/>
  </cols>
  <sheetData>
    <row r="11" spans="2:14" x14ac:dyDescent="0.2">
      <c r="B11" s="1">
        <v>24585.493999999999</v>
      </c>
      <c r="C11" s="1">
        <v>-23903</v>
      </c>
      <c r="D11" s="1" t="s">
        <v>131</v>
      </c>
      <c r="E11" s="1" t="s">
        <v>132</v>
      </c>
      <c r="F11" s="1" t="s">
        <v>133</v>
      </c>
      <c r="G11" s="1" t="s">
        <v>134</v>
      </c>
      <c r="H11" s="1" t="s">
        <v>135</v>
      </c>
      <c r="I11" s="1" t="s">
        <v>136</v>
      </c>
      <c r="J11" s="1">
        <v>2435561.2974</v>
      </c>
      <c r="K11" s="1">
        <v>-6824</v>
      </c>
      <c r="L11" s="1" t="s">
        <v>37</v>
      </c>
      <c r="M11" s="1" t="s">
        <v>137</v>
      </c>
      <c r="N11" s="1">
        <v>1958</v>
      </c>
    </row>
    <row r="12" spans="2:14" x14ac:dyDescent="0.2">
      <c r="B12" s="1">
        <v>25002.575000000001</v>
      </c>
      <c r="C12" s="1">
        <v>-23254</v>
      </c>
      <c r="D12" s="1" t="s">
        <v>131</v>
      </c>
      <c r="E12" s="1" t="s">
        <v>132</v>
      </c>
      <c r="F12" s="1" t="s">
        <v>138</v>
      </c>
      <c r="G12" s="1" t="s">
        <v>134</v>
      </c>
      <c r="H12" s="1" t="s">
        <v>135</v>
      </c>
      <c r="I12" s="1" t="s">
        <v>136</v>
      </c>
      <c r="J12" s="1">
        <v>2435562.2618999998</v>
      </c>
      <c r="K12" s="1">
        <v>-6822.5</v>
      </c>
      <c r="L12" s="1" t="s">
        <v>37</v>
      </c>
      <c r="M12" s="1" t="s">
        <v>137</v>
      </c>
      <c r="N12" s="1">
        <v>1958</v>
      </c>
    </row>
    <row r="13" spans="2:14" x14ac:dyDescent="0.2">
      <c r="B13" s="1">
        <v>25004.52</v>
      </c>
      <c r="C13" s="1">
        <v>-23251</v>
      </c>
      <c r="D13" s="1" t="s">
        <v>131</v>
      </c>
      <c r="E13" s="1" t="s">
        <v>139</v>
      </c>
      <c r="F13" s="1">
        <v>1929</v>
      </c>
      <c r="G13" s="1">
        <v>2435848.5649000001</v>
      </c>
      <c r="H13" s="1">
        <v>-6377</v>
      </c>
      <c r="I13" s="1" t="s">
        <v>37</v>
      </c>
      <c r="J13" s="1" t="s">
        <v>137</v>
      </c>
      <c r="K13" s="1">
        <v>1958</v>
      </c>
    </row>
    <row r="14" spans="2:14" x14ac:dyDescent="0.2">
      <c r="B14" s="1">
        <v>25740.325000000001</v>
      </c>
      <c r="C14" s="1">
        <v>-22106</v>
      </c>
      <c r="D14" s="1" t="s">
        <v>140</v>
      </c>
      <c r="E14" s="1" t="s">
        <v>141</v>
      </c>
      <c r="F14" s="1">
        <v>1929</v>
      </c>
      <c r="G14" s="1" t="s">
        <v>142</v>
      </c>
      <c r="H14" s="1">
        <v>-4541</v>
      </c>
      <c r="I14" s="1" t="s">
        <v>37</v>
      </c>
      <c r="J14" s="1" t="s">
        <v>143</v>
      </c>
      <c r="K14" s="1" t="s">
        <v>144</v>
      </c>
      <c r="L14" s="1" t="s">
        <v>145</v>
      </c>
      <c r="M14" s="1">
        <v>1964</v>
      </c>
    </row>
    <row r="15" spans="2:14" x14ac:dyDescent="0.2">
      <c r="B15" s="1">
        <v>26117.562000000002</v>
      </c>
      <c r="C15" s="1">
        <v>-21519</v>
      </c>
      <c r="D15" s="1" t="s">
        <v>131</v>
      </c>
      <c r="E15" s="1" t="s">
        <v>134</v>
      </c>
      <c r="F15" s="1" t="s">
        <v>135</v>
      </c>
      <c r="G15" s="1" t="s">
        <v>136</v>
      </c>
      <c r="H15" s="1" t="s">
        <v>146</v>
      </c>
      <c r="I15" s="1">
        <v>-1712</v>
      </c>
      <c r="J15" s="1" t="s">
        <v>37</v>
      </c>
      <c r="K15" s="1" t="s">
        <v>147</v>
      </c>
      <c r="L15" s="1" t="s">
        <v>148</v>
      </c>
      <c r="M15" s="1" t="s">
        <v>149</v>
      </c>
      <c r="N15" s="1">
        <v>1970</v>
      </c>
    </row>
    <row r="16" spans="2:14" x14ac:dyDescent="0.2">
      <c r="B16" s="1">
        <v>26119.495999999999</v>
      </c>
      <c r="C16" s="1">
        <v>-21516</v>
      </c>
      <c r="D16" s="1" t="s">
        <v>131</v>
      </c>
      <c r="E16" s="1" t="s">
        <v>134</v>
      </c>
      <c r="F16" s="1" t="s">
        <v>135</v>
      </c>
      <c r="G16" s="1" t="s">
        <v>136</v>
      </c>
      <c r="H16" s="1" t="s">
        <v>150</v>
      </c>
      <c r="I16" s="1">
        <v>-559</v>
      </c>
      <c r="J16" s="1" t="s">
        <v>37</v>
      </c>
      <c r="K16" s="1" t="s">
        <v>147</v>
      </c>
      <c r="L16" s="1" t="s">
        <v>133</v>
      </c>
      <c r="M16" s="1" t="s">
        <v>149</v>
      </c>
      <c r="N16" s="1">
        <v>1970</v>
      </c>
    </row>
    <row r="17" spans="2:14" x14ac:dyDescent="0.2">
      <c r="B17" s="1">
        <v>26124.66</v>
      </c>
      <c r="C17" s="1">
        <v>-21508</v>
      </c>
      <c r="D17" s="1" t="s">
        <v>131</v>
      </c>
      <c r="E17" s="1" t="s">
        <v>134</v>
      </c>
      <c r="F17" s="1" t="s">
        <v>135</v>
      </c>
      <c r="G17" s="1" t="s">
        <v>136</v>
      </c>
      <c r="H17" s="1" t="s">
        <v>151</v>
      </c>
      <c r="I17" s="1">
        <v>-545</v>
      </c>
      <c r="J17" s="1" t="s">
        <v>37</v>
      </c>
      <c r="K17" s="1" t="s">
        <v>147</v>
      </c>
      <c r="L17" s="70">
        <v>0.33333333333333331</v>
      </c>
      <c r="M17" s="1" t="s">
        <v>149</v>
      </c>
      <c r="N17" s="1">
        <v>1970</v>
      </c>
    </row>
    <row r="18" spans="2:14" x14ac:dyDescent="0.2">
      <c r="B18" s="1">
        <v>26418.991000000002</v>
      </c>
      <c r="C18" s="1">
        <v>-21050</v>
      </c>
      <c r="D18" s="1" t="s">
        <v>131</v>
      </c>
      <c r="E18" s="1" t="s">
        <v>152</v>
      </c>
      <c r="F18" s="1">
        <v>1937</v>
      </c>
      <c r="G18" s="1">
        <v>2439618.352</v>
      </c>
      <c r="H18" s="1">
        <v>-511</v>
      </c>
      <c r="I18" s="1" t="s">
        <v>37</v>
      </c>
      <c r="J18" s="1" t="s">
        <v>147</v>
      </c>
      <c r="K18" s="1" t="s">
        <v>144</v>
      </c>
      <c r="L18" s="1" t="s">
        <v>149</v>
      </c>
      <c r="M18" s="1">
        <v>1970</v>
      </c>
    </row>
    <row r="19" spans="2:14" x14ac:dyDescent="0.2">
      <c r="B19" s="1">
        <v>26444.701000000001</v>
      </c>
      <c r="C19" s="1">
        <v>-21010</v>
      </c>
      <c r="D19" s="1" t="s">
        <v>131</v>
      </c>
      <c r="E19" s="1" t="s">
        <v>134</v>
      </c>
      <c r="F19" s="1" t="s">
        <v>135</v>
      </c>
      <c r="G19" s="1" t="s">
        <v>136</v>
      </c>
      <c r="H19" s="1">
        <v>2439643.4142</v>
      </c>
      <c r="I19" s="1">
        <v>-472</v>
      </c>
      <c r="J19" s="1" t="s">
        <v>37</v>
      </c>
      <c r="K19" s="1" t="s">
        <v>147</v>
      </c>
      <c r="L19" s="1" t="s">
        <v>144</v>
      </c>
      <c r="M19" s="1" t="s">
        <v>149</v>
      </c>
      <c r="N19" s="1">
        <v>1970</v>
      </c>
    </row>
    <row r="20" spans="2:14" x14ac:dyDescent="0.2">
      <c r="B20" s="1">
        <v>27157.381000000001</v>
      </c>
      <c r="C20" s="1">
        <v>-19901</v>
      </c>
      <c r="D20" s="1" t="s">
        <v>140</v>
      </c>
      <c r="E20" s="1" t="s">
        <v>153</v>
      </c>
      <c r="F20" s="1">
        <v>1976</v>
      </c>
      <c r="G20" s="1" t="s">
        <v>154</v>
      </c>
      <c r="H20" s="1">
        <v>-4.5</v>
      </c>
      <c r="I20" s="1" t="s">
        <v>37</v>
      </c>
      <c r="J20" s="1" t="s">
        <v>155</v>
      </c>
      <c r="K20" s="1">
        <v>1969</v>
      </c>
    </row>
    <row r="21" spans="2:14" x14ac:dyDescent="0.2">
      <c r="B21" s="1">
        <v>27547.499</v>
      </c>
      <c r="C21" s="1">
        <v>-19294</v>
      </c>
      <c r="D21" s="1" t="s">
        <v>140</v>
      </c>
      <c r="E21" s="1" t="s">
        <v>156</v>
      </c>
      <c r="F21" s="1">
        <v>1937</v>
      </c>
      <c r="G21" s="1">
        <v>2439944.8190000001</v>
      </c>
      <c r="H21" s="1">
        <v>-3</v>
      </c>
      <c r="I21" s="1" t="s">
        <v>37</v>
      </c>
      <c r="J21" s="1" t="s">
        <v>155</v>
      </c>
      <c r="K21" s="1">
        <v>1969</v>
      </c>
    </row>
    <row r="22" spans="2:14" x14ac:dyDescent="0.2">
      <c r="B22" s="1">
        <v>27888.714</v>
      </c>
      <c r="C22" s="1">
        <v>-18763</v>
      </c>
      <c r="D22" s="1" t="s">
        <v>131</v>
      </c>
      <c r="E22" s="1" t="s">
        <v>134</v>
      </c>
      <c r="F22" s="1" t="s">
        <v>135</v>
      </c>
      <c r="G22" s="1" t="s">
        <v>136</v>
      </c>
      <c r="H22" s="1" t="s">
        <v>157</v>
      </c>
      <c r="I22" s="1">
        <v>0</v>
      </c>
      <c r="J22" s="1" t="s">
        <v>37</v>
      </c>
      <c r="K22" s="1" t="s">
        <v>155</v>
      </c>
      <c r="L22" s="1">
        <v>1969</v>
      </c>
    </row>
    <row r="23" spans="2:14" x14ac:dyDescent="0.2">
      <c r="B23" s="1">
        <v>27891.61</v>
      </c>
      <c r="C23" s="1">
        <v>-18758.5</v>
      </c>
      <c r="D23" s="1" t="s">
        <v>131</v>
      </c>
      <c r="E23" s="1" t="s">
        <v>134</v>
      </c>
      <c r="F23" s="1" t="s">
        <v>135</v>
      </c>
      <c r="G23" s="1" t="s">
        <v>136</v>
      </c>
      <c r="H23" s="1" t="s">
        <v>158</v>
      </c>
      <c r="I23" s="1">
        <v>3</v>
      </c>
      <c r="J23" s="1" t="s">
        <v>37</v>
      </c>
      <c r="K23" s="1" t="s">
        <v>155</v>
      </c>
      <c r="L23" s="1">
        <v>1969</v>
      </c>
    </row>
    <row r="24" spans="2:14" x14ac:dyDescent="0.2">
      <c r="B24" s="1">
        <v>28297.439999999999</v>
      </c>
      <c r="C24" s="1">
        <v>-18127</v>
      </c>
      <c r="D24" s="1" t="s">
        <v>140</v>
      </c>
      <c r="E24" s="1" t="s">
        <v>156</v>
      </c>
      <c r="F24" s="1">
        <v>1937</v>
      </c>
      <c r="G24" s="1">
        <v>2441391.4270000001</v>
      </c>
      <c r="H24" s="1">
        <v>2248</v>
      </c>
      <c r="I24" s="1" t="s">
        <v>37</v>
      </c>
      <c r="J24" s="1" t="s">
        <v>159</v>
      </c>
      <c r="K24" s="1" t="s">
        <v>144</v>
      </c>
      <c r="L24" s="1" t="s">
        <v>160</v>
      </c>
      <c r="M24" s="1">
        <v>1974</v>
      </c>
    </row>
    <row r="25" spans="2:14" x14ac:dyDescent="0.2">
      <c r="B25" s="1">
        <v>28612.341</v>
      </c>
      <c r="C25" s="1">
        <v>-17637</v>
      </c>
      <c r="D25" s="1" t="s">
        <v>140</v>
      </c>
      <c r="E25" s="1" t="s">
        <v>156</v>
      </c>
      <c r="F25" s="1">
        <v>1937</v>
      </c>
      <c r="G25" s="1">
        <v>2442451.48</v>
      </c>
      <c r="H25" s="1">
        <v>3897.5</v>
      </c>
      <c r="I25" s="1" t="s">
        <v>37</v>
      </c>
      <c r="J25" s="1" t="s">
        <v>161</v>
      </c>
      <c r="K25" s="1" t="s">
        <v>144</v>
      </c>
      <c r="L25" s="1" t="s">
        <v>162</v>
      </c>
      <c r="M25" s="1">
        <v>1976</v>
      </c>
    </row>
    <row r="26" spans="2:14" x14ac:dyDescent="0.2">
      <c r="B26" s="1">
        <v>29329.850999999999</v>
      </c>
      <c r="C26" s="1">
        <v>-16520.5</v>
      </c>
      <c r="D26" s="1" t="s">
        <v>37</v>
      </c>
      <c r="E26" s="1" t="s">
        <v>163</v>
      </c>
      <c r="F26" s="1">
        <v>1946</v>
      </c>
      <c r="G26" s="1" t="s">
        <v>164</v>
      </c>
      <c r="H26" s="1">
        <v>4584</v>
      </c>
      <c r="I26" s="1" t="s">
        <v>37</v>
      </c>
      <c r="J26" s="1" t="s">
        <v>165</v>
      </c>
      <c r="K26" s="1" t="s">
        <v>166</v>
      </c>
      <c r="L26" s="1" t="s">
        <v>167</v>
      </c>
      <c r="M26" s="1">
        <v>1977</v>
      </c>
    </row>
    <row r="27" spans="2:14" x14ac:dyDescent="0.2">
      <c r="B27" s="1">
        <v>29334.992999999999</v>
      </c>
      <c r="C27" s="1">
        <v>-16512.5</v>
      </c>
      <c r="D27" s="1" t="s">
        <v>37</v>
      </c>
      <c r="E27" s="1" t="s">
        <v>163</v>
      </c>
      <c r="F27" s="1">
        <v>1946</v>
      </c>
      <c r="G27" s="1" t="s">
        <v>168</v>
      </c>
      <c r="H27" s="1">
        <v>7411</v>
      </c>
      <c r="I27" s="1" t="s">
        <v>37</v>
      </c>
      <c r="J27" s="1" t="s">
        <v>161</v>
      </c>
      <c r="K27" s="1" t="s">
        <v>169</v>
      </c>
      <c r="L27" s="1" t="s">
        <v>167</v>
      </c>
      <c r="M27" s="1">
        <v>1982</v>
      </c>
    </row>
    <row r="28" spans="2:14" x14ac:dyDescent="0.2">
      <c r="B28" s="1">
        <v>29335.955999999998</v>
      </c>
      <c r="C28" s="1">
        <v>-16511</v>
      </c>
      <c r="D28" s="1" t="s">
        <v>37</v>
      </c>
      <c r="E28" s="1" t="s">
        <v>163</v>
      </c>
      <c r="F28" s="1">
        <v>1946</v>
      </c>
      <c r="G28" s="1">
        <v>2445074457</v>
      </c>
      <c r="H28" s="1">
        <v>7979</v>
      </c>
      <c r="I28" s="1" t="s">
        <v>37</v>
      </c>
      <c r="J28" s="1" t="s">
        <v>170</v>
      </c>
      <c r="K28" s="1">
        <v>1982</v>
      </c>
    </row>
    <row r="29" spans="2:14" x14ac:dyDescent="0.2">
      <c r="B29" s="1">
        <v>29332.883999999998</v>
      </c>
      <c r="C29" s="1">
        <v>-16508</v>
      </c>
      <c r="D29" s="1" t="s">
        <v>37</v>
      </c>
      <c r="E29" s="1" t="s">
        <v>163</v>
      </c>
      <c r="F29" s="1">
        <v>1946</v>
      </c>
      <c r="G29" s="1">
        <v>2445432.4145999998</v>
      </c>
      <c r="H29" s="1">
        <v>8536</v>
      </c>
      <c r="I29" s="1" t="s">
        <v>37</v>
      </c>
      <c r="J29" s="1" t="s">
        <v>171</v>
      </c>
      <c r="K29" s="1">
        <v>1985</v>
      </c>
    </row>
    <row r="30" spans="2:14" x14ac:dyDescent="0.2">
      <c r="B30" s="1">
        <v>29338.850999999999</v>
      </c>
      <c r="C30" s="1">
        <v>-16506.5</v>
      </c>
      <c r="D30" s="1" t="s">
        <v>37</v>
      </c>
      <c r="E30" s="1" t="s">
        <v>163</v>
      </c>
      <c r="F30" s="1">
        <v>1946</v>
      </c>
      <c r="G30" s="1">
        <v>2445433.3851000001</v>
      </c>
      <c r="H30" s="1">
        <v>8537.5</v>
      </c>
      <c r="I30" s="1" t="s">
        <v>37</v>
      </c>
      <c r="J30" s="1" t="s">
        <v>171</v>
      </c>
      <c r="K30" s="1">
        <v>1985</v>
      </c>
    </row>
    <row r="31" spans="2:14" x14ac:dyDescent="0.2">
      <c r="B31" s="1">
        <v>29339.811000000002</v>
      </c>
      <c r="C31" s="1">
        <v>-16505</v>
      </c>
      <c r="D31" s="1" t="s">
        <v>37</v>
      </c>
      <c r="E31" s="1" t="s">
        <v>163</v>
      </c>
      <c r="F31" s="1">
        <v>1946</v>
      </c>
      <c r="G31" s="1">
        <v>2445741.2071000002</v>
      </c>
      <c r="H31" s="1">
        <v>9016.5</v>
      </c>
      <c r="I31" s="1" t="s">
        <v>37</v>
      </c>
      <c r="J31" s="1" t="s">
        <v>172</v>
      </c>
      <c r="K31" s="1">
        <v>1986</v>
      </c>
    </row>
    <row r="32" spans="2:14" x14ac:dyDescent="0.2">
      <c r="B32" s="1">
        <v>29346.879000000001</v>
      </c>
      <c r="C32" s="1">
        <v>-16494</v>
      </c>
      <c r="D32" s="1" t="s">
        <v>37</v>
      </c>
      <c r="E32" s="1" t="s">
        <v>163</v>
      </c>
      <c r="F32" s="1">
        <v>1946</v>
      </c>
      <c r="G32" s="1" t="s">
        <v>173</v>
      </c>
      <c r="H32" s="1">
        <v>9648.5</v>
      </c>
      <c r="I32" s="1" t="s">
        <v>140</v>
      </c>
      <c r="J32" s="1" t="s">
        <v>174</v>
      </c>
      <c r="K32" s="1">
        <v>1989</v>
      </c>
    </row>
    <row r="33" spans="2:13" x14ac:dyDescent="0.2">
      <c r="B33" s="1">
        <v>29359.734</v>
      </c>
      <c r="C33" s="1">
        <v>-16474</v>
      </c>
      <c r="D33" s="1" t="s">
        <v>37</v>
      </c>
      <c r="E33" s="1" t="s">
        <v>163</v>
      </c>
      <c r="F33" s="1">
        <v>1946</v>
      </c>
      <c r="G33" s="1">
        <v>2446180.409</v>
      </c>
      <c r="H33" s="1">
        <v>9700</v>
      </c>
      <c r="I33" s="1" t="s">
        <v>140</v>
      </c>
      <c r="J33" s="1" t="s">
        <v>170</v>
      </c>
      <c r="K33" s="1">
        <v>1985</v>
      </c>
    </row>
    <row r="34" spans="2:13" x14ac:dyDescent="0.2">
      <c r="B34" s="1">
        <v>29363.91</v>
      </c>
      <c r="C34" s="1">
        <v>-16467.5</v>
      </c>
      <c r="D34" s="1" t="s">
        <v>37</v>
      </c>
      <c r="E34" s="1" t="s">
        <v>163</v>
      </c>
      <c r="F34" s="1">
        <v>1946</v>
      </c>
      <c r="G34" s="1" t="s">
        <v>175</v>
      </c>
      <c r="H34" s="1">
        <v>10751</v>
      </c>
      <c r="I34" s="1" t="s">
        <v>37</v>
      </c>
      <c r="J34" s="1" t="s">
        <v>176</v>
      </c>
      <c r="K34" s="1">
        <v>1988</v>
      </c>
    </row>
    <row r="35" spans="2:13" x14ac:dyDescent="0.2">
      <c r="B35" s="1">
        <v>29368.732</v>
      </c>
      <c r="C35" s="1">
        <v>-16460</v>
      </c>
      <c r="D35" s="1" t="s">
        <v>37</v>
      </c>
      <c r="E35" s="1" t="s">
        <v>163</v>
      </c>
      <c r="F35" s="1">
        <v>1946</v>
      </c>
      <c r="G35" s="1">
        <v>2446859.7377999998</v>
      </c>
      <c r="H35" s="1">
        <v>10757</v>
      </c>
      <c r="I35" s="1" t="s">
        <v>37</v>
      </c>
      <c r="J35" s="1" t="s">
        <v>176</v>
      </c>
      <c r="K35" s="1">
        <v>1988</v>
      </c>
    </row>
    <row r="36" spans="2:13" x14ac:dyDescent="0.2">
      <c r="B36" s="1">
        <v>31265.172999999999</v>
      </c>
      <c r="C36" s="1">
        <v>-13509</v>
      </c>
      <c r="D36" s="1" t="s">
        <v>140</v>
      </c>
      <c r="E36" s="1" t="s">
        <v>177</v>
      </c>
      <c r="F36" s="1">
        <v>1944</v>
      </c>
      <c r="G36" s="1">
        <v>2446860.7105999999</v>
      </c>
      <c r="H36" s="1">
        <v>10758.5</v>
      </c>
      <c r="I36" s="1" t="s">
        <v>37</v>
      </c>
      <c r="J36" s="1" t="s">
        <v>176</v>
      </c>
      <c r="K36" s="1">
        <v>1988</v>
      </c>
    </row>
    <row r="37" spans="2:13" x14ac:dyDescent="0.2">
      <c r="B37" s="1">
        <v>33387.853999999999</v>
      </c>
      <c r="C37" s="1">
        <v>-10206</v>
      </c>
      <c r="D37" s="1" t="s">
        <v>37</v>
      </c>
      <c r="E37" s="1" t="s">
        <v>178</v>
      </c>
      <c r="F37" s="1" t="s">
        <v>133</v>
      </c>
      <c r="G37" s="1" t="s">
        <v>179</v>
      </c>
      <c r="H37" s="1">
        <v>1951</v>
      </c>
      <c r="I37" s="1" t="s">
        <v>180</v>
      </c>
      <c r="J37" s="1">
        <v>10782</v>
      </c>
      <c r="K37" s="1" t="s">
        <v>37</v>
      </c>
      <c r="L37" s="1" t="s">
        <v>176</v>
      </c>
      <c r="M37" s="1">
        <v>1988</v>
      </c>
    </row>
    <row r="38" spans="2:13" x14ac:dyDescent="0.2">
      <c r="B38" s="1">
        <v>34086.419479999997</v>
      </c>
      <c r="C38" s="1">
        <v>-9119</v>
      </c>
      <c r="D38" s="1" t="s">
        <v>37</v>
      </c>
      <c r="E38" s="1" t="s">
        <v>181</v>
      </c>
      <c r="F38" s="1">
        <v>1958</v>
      </c>
      <c r="G38" s="1" t="s">
        <v>182</v>
      </c>
      <c r="H38" s="1">
        <v>10808</v>
      </c>
      <c r="I38" s="1" t="s">
        <v>140</v>
      </c>
      <c r="J38" s="1" t="s">
        <v>170</v>
      </c>
      <c r="K38" s="1">
        <v>1987</v>
      </c>
    </row>
    <row r="39" spans="2:13" x14ac:dyDescent="0.2">
      <c r="B39" s="1">
        <v>34120.47868</v>
      </c>
      <c r="C39" s="1">
        <v>-9066</v>
      </c>
      <c r="D39" s="1" t="s">
        <v>37</v>
      </c>
      <c r="E39" s="1" t="s">
        <v>181</v>
      </c>
      <c r="F39" s="1">
        <v>1958</v>
      </c>
      <c r="G39" s="1">
        <v>2446903.42</v>
      </c>
      <c r="H39" s="1">
        <v>10825</v>
      </c>
      <c r="I39" s="1" t="s">
        <v>140</v>
      </c>
      <c r="J39" s="1" t="s">
        <v>170</v>
      </c>
      <c r="K39" s="1">
        <v>1987</v>
      </c>
    </row>
    <row r="40" spans="2:13" x14ac:dyDescent="0.2">
      <c r="B40" s="1">
        <v>34455.291899999997</v>
      </c>
      <c r="C40" s="1">
        <v>-8545</v>
      </c>
      <c r="D40" s="1" t="s">
        <v>37</v>
      </c>
      <c r="E40" s="1" t="s">
        <v>137</v>
      </c>
      <c r="F40" s="1">
        <v>1958</v>
      </c>
      <c r="G40" s="1">
        <v>2446911.7924000002</v>
      </c>
      <c r="H40" s="1">
        <v>10838</v>
      </c>
      <c r="I40" s="1" t="s">
        <v>37</v>
      </c>
      <c r="J40" s="1" t="s">
        <v>176</v>
      </c>
      <c r="K40" s="1">
        <v>1988</v>
      </c>
    </row>
    <row r="41" spans="2:13" x14ac:dyDescent="0.2">
      <c r="B41" s="1">
        <v>34458.508999999998</v>
      </c>
      <c r="C41" s="1">
        <v>-8540</v>
      </c>
      <c r="D41" s="1" t="s">
        <v>37</v>
      </c>
      <c r="E41" s="1" t="s">
        <v>137</v>
      </c>
      <c r="F41" s="1">
        <v>1958</v>
      </c>
      <c r="G41" s="1">
        <v>2447261.3930000002</v>
      </c>
      <c r="H41" s="1">
        <v>11382</v>
      </c>
      <c r="I41" s="1" t="s">
        <v>140</v>
      </c>
      <c r="J41" s="1" t="s">
        <v>183</v>
      </c>
      <c r="K41" s="1" t="s">
        <v>184</v>
      </c>
      <c r="L41" s="1" t="s">
        <v>185</v>
      </c>
      <c r="M41" s="1">
        <v>1988</v>
      </c>
    </row>
    <row r="42" spans="2:13" x14ac:dyDescent="0.2">
      <c r="B42" s="1">
        <v>34487.429680000001</v>
      </c>
      <c r="C42" s="1">
        <v>-8495</v>
      </c>
      <c r="D42" s="1" t="s">
        <v>37</v>
      </c>
      <c r="E42" s="1" t="s">
        <v>181</v>
      </c>
      <c r="F42" s="1">
        <v>1958</v>
      </c>
      <c r="G42" s="1" t="s">
        <v>186</v>
      </c>
      <c r="H42" s="1">
        <v>11383.5</v>
      </c>
      <c r="I42" s="1" t="s">
        <v>37</v>
      </c>
      <c r="J42" s="1" t="s">
        <v>187</v>
      </c>
      <c r="K42" s="1" t="s">
        <v>144</v>
      </c>
      <c r="L42" s="1" t="s">
        <v>160</v>
      </c>
      <c r="M42" s="1">
        <v>1989</v>
      </c>
    </row>
    <row r="43" spans="2:13" x14ac:dyDescent="0.2">
      <c r="B43" s="1">
        <v>34776.621460000002</v>
      </c>
      <c r="C43" s="1">
        <v>-8045</v>
      </c>
      <c r="D43" s="1" t="s">
        <v>37</v>
      </c>
      <c r="E43" s="1" t="s">
        <v>181</v>
      </c>
      <c r="F43" s="1">
        <v>1958</v>
      </c>
      <c r="G43" s="1" t="s">
        <v>188</v>
      </c>
      <c r="H43" s="1">
        <v>11396</v>
      </c>
      <c r="I43" s="1" t="s">
        <v>37</v>
      </c>
      <c r="J43" s="1" t="s">
        <v>170</v>
      </c>
      <c r="K43" s="1">
        <v>1988</v>
      </c>
    </row>
    <row r="44" spans="2:13" x14ac:dyDescent="0.2">
      <c r="B44" s="1">
        <v>35197.555099999998</v>
      </c>
      <c r="C44" s="1">
        <v>-7390</v>
      </c>
      <c r="D44" s="1" t="s">
        <v>37</v>
      </c>
      <c r="E44" s="1" t="s">
        <v>137</v>
      </c>
      <c r="F44" s="1">
        <v>1958</v>
      </c>
      <c r="G44" s="1" t="s">
        <v>189</v>
      </c>
      <c r="H44" s="1">
        <v>11396</v>
      </c>
      <c r="I44" s="1" t="s">
        <v>140</v>
      </c>
      <c r="J44" s="1" t="s">
        <v>170</v>
      </c>
      <c r="K44" s="1">
        <v>1988</v>
      </c>
    </row>
    <row r="45" spans="2:13" x14ac:dyDescent="0.2">
      <c r="B45" s="1">
        <v>35198.528599999998</v>
      </c>
      <c r="C45" s="1">
        <v>-7388.5</v>
      </c>
      <c r="D45" s="1" t="s">
        <v>37</v>
      </c>
      <c r="E45" s="1" t="s">
        <v>137</v>
      </c>
      <c r="F45" s="1">
        <v>1958</v>
      </c>
      <c r="G45" s="1" t="s">
        <v>190</v>
      </c>
      <c r="H45" s="1">
        <v>11899</v>
      </c>
      <c r="I45" s="1" t="s">
        <v>37</v>
      </c>
      <c r="J45" s="1" t="s">
        <v>191</v>
      </c>
      <c r="K45" s="1" t="s">
        <v>192</v>
      </c>
      <c r="L45" s="1" t="s">
        <v>193</v>
      </c>
      <c r="M45" s="1" t="s">
        <v>194</v>
      </c>
    </row>
    <row r="46" spans="2:13" x14ac:dyDescent="0.2">
      <c r="B46" s="1">
        <v>35219.414599999996</v>
      </c>
      <c r="C46" s="1">
        <v>-7356</v>
      </c>
      <c r="D46" s="1" t="s">
        <v>37</v>
      </c>
      <c r="E46" s="1" t="s">
        <v>137</v>
      </c>
      <c r="F46" s="1">
        <v>1958</v>
      </c>
      <c r="G46" s="1">
        <v>2447596.5443000002</v>
      </c>
      <c r="H46" s="1">
        <v>11903.5</v>
      </c>
      <c r="I46" s="1" t="s">
        <v>37</v>
      </c>
      <c r="J46" s="1" t="s">
        <v>191</v>
      </c>
      <c r="K46" s="1" t="s">
        <v>195</v>
      </c>
      <c r="L46" s="1" t="s">
        <v>193</v>
      </c>
      <c r="M46" s="1" t="s">
        <v>194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2"/>
  <sheetViews>
    <sheetView topLeftCell="A167" workbookViewId="0">
      <selection activeCell="A139" sqref="A139:D212"/>
    </sheetView>
  </sheetViews>
  <sheetFormatPr defaultRowHeight="12.75" x14ac:dyDescent="0.2"/>
  <cols>
    <col min="1" max="1" width="17" style="71" customWidth="1"/>
    <col min="2" max="2" width="5.85546875" style="72" customWidth="1"/>
    <col min="3" max="3" width="13.85546875" style="72" customWidth="1"/>
    <col min="4" max="4" width="9" style="71" customWidth="1"/>
    <col min="5" max="5" width="13.85546875" style="72" customWidth="1"/>
    <col min="6" max="6" width="35.5703125" style="72" customWidth="1"/>
    <col min="7" max="7" width="14.140625" style="72" customWidth="1"/>
    <col min="8" max="8" width="11.85546875" style="72" customWidth="1"/>
    <col min="9" max="9" width="9.140625" style="72"/>
    <col min="10" max="10" width="8" style="72" customWidth="1"/>
    <col min="11" max="11" width="17" style="72" customWidth="1"/>
    <col min="13" max="16384" width="9.140625" style="72"/>
  </cols>
  <sheetData>
    <row r="1" spans="1:12" ht="15.75" x14ac:dyDescent="0.25">
      <c r="A1" s="73" t="s">
        <v>196</v>
      </c>
    </row>
    <row r="3" spans="1:12" x14ac:dyDescent="0.2">
      <c r="A3" s="74" t="s">
        <v>197</v>
      </c>
    </row>
    <row r="10" spans="1:12" x14ac:dyDescent="0.2">
      <c r="L10" s="72"/>
    </row>
    <row r="11" spans="1:12" ht="12.75" customHeight="1" x14ac:dyDescent="0.2">
      <c r="A11" s="75" t="s">
        <v>48</v>
      </c>
      <c r="B11" s="76" t="str">
        <f t="shared" ref="B11:B74" si="0">IF(G11=INT(G11),"I","II")</f>
        <v>I</v>
      </c>
      <c r="C11" s="72">
        <v>24585.493999999999</v>
      </c>
      <c r="D11" s="75" t="s">
        <v>35</v>
      </c>
      <c r="E11" s="72">
        <f>VLOOKUP(C11,Active!C$21:E$186,3,FALSE)</f>
        <v>-32438.970482400615</v>
      </c>
      <c r="F11" s="77" t="s">
        <v>198</v>
      </c>
      <c r="G11" s="78">
        <v>-32439</v>
      </c>
      <c r="H11" s="78" t="s">
        <v>199</v>
      </c>
      <c r="J11" s="77"/>
      <c r="K11" s="79" t="s">
        <v>200</v>
      </c>
      <c r="L11" s="72"/>
    </row>
    <row r="12" spans="1:12" ht="12.75" customHeight="1" x14ac:dyDescent="0.2">
      <c r="A12" s="75" t="s">
        <v>48</v>
      </c>
      <c r="B12" s="76" t="str">
        <f t="shared" si="0"/>
        <v>I</v>
      </c>
      <c r="C12" s="72">
        <v>25002.575000000001</v>
      </c>
      <c r="D12" s="75" t="s">
        <v>35</v>
      </c>
      <c r="E12" s="72">
        <f>VLOOKUP(C12,Active!C$21:E$186,3,FALSE)</f>
        <v>-31789.969197876599</v>
      </c>
      <c r="F12" s="77" t="s">
        <v>201</v>
      </c>
      <c r="G12" s="78">
        <v>-31790</v>
      </c>
      <c r="H12" s="78" t="s">
        <v>202</v>
      </c>
      <c r="J12" s="77"/>
      <c r="K12" s="79" t="s">
        <v>200</v>
      </c>
      <c r="L12" s="72"/>
    </row>
    <row r="13" spans="1:12" ht="12.75" customHeight="1" x14ac:dyDescent="0.2">
      <c r="A13" s="75" t="s">
        <v>203</v>
      </c>
      <c r="B13" s="76" t="str">
        <f t="shared" si="0"/>
        <v>I</v>
      </c>
      <c r="C13" s="72">
        <v>25004.52</v>
      </c>
      <c r="D13" s="75" t="s">
        <v>35</v>
      </c>
      <c r="E13" s="72">
        <f>VLOOKUP(C13,Active!C$21:E$186,3,FALSE)</f>
        <v>-31786.942669460299</v>
      </c>
      <c r="F13" s="77" t="s">
        <v>204</v>
      </c>
      <c r="G13" s="78">
        <v>-31787</v>
      </c>
      <c r="H13" s="78" t="s">
        <v>205</v>
      </c>
      <c r="J13" s="77"/>
      <c r="K13" s="79" t="s">
        <v>206</v>
      </c>
      <c r="L13" s="72"/>
    </row>
    <row r="14" spans="1:12" ht="12.75" customHeight="1" x14ac:dyDescent="0.2">
      <c r="A14" s="75" t="s">
        <v>207</v>
      </c>
      <c r="B14" s="76" t="str">
        <f t="shared" si="0"/>
        <v>I</v>
      </c>
      <c r="C14" s="72">
        <v>25740.325000000001</v>
      </c>
      <c r="D14" s="75" t="s">
        <v>36</v>
      </c>
      <c r="E14" s="72">
        <f>VLOOKUP(C14,Active!C$21:E$186,3,FALSE)</f>
        <v>-30641.989074932633</v>
      </c>
      <c r="F14" s="77" t="s">
        <v>208</v>
      </c>
      <c r="G14" s="78">
        <v>-30642</v>
      </c>
      <c r="H14" s="78" t="s">
        <v>209</v>
      </c>
      <c r="J14" s="77"/>
      <c r="K14" s="79" t="s">
        <v>210</v>
      </c>
      <c r="L14" s="72"/>
    </row>
    <row r="15" spans="1:12" ht="12.75" customHeight="1" x14ac:dyDescent="0.2">
      <c r="A15" s="75" t="s">
        <v>48</v>
      </c>
      <c r="B15" s="76" t="str">
        <f t="shared" si="0"/>
        <v>I</v>
      </c>
      <c r="C15" s="72">
        <v>26117.562000000002</v>
      </c>
      <c r="D15" s="75" t="s">
        <v>36</v>
      </c>
      <c r="E15" s="72">
        <f>VLOOKUP(C15,Active!C$21:E$186,3,FALSE)</f>
        <v>-30054.987275354168</v>
      </c>
      <c r="F15" s="77" t="s">
        <v>211</v>
      </c>
      <c r="G15" s="78">
        <v>-30055</v>
      </c>
      <c r="H15" s="78" t="s">
        <v>212</v>
      </c>
      <c r="J15" s="77"/>
      <c r="K15" s="79" t="s">
        <v>213</v>
      </c>
      <c r="L15" s="72"/>
    </row>
    <row r="16" spans="1:12" ht="12.75" customHeight="1" x14ac:dyDescent="0.2">
      <c r="A16" s="75" t="s">
        <v>48</v>
      </c>
      <c r="B16" s="76" t="str">
        <f t="shared" si="0"/>
        <v>I</v>
      </c>
      <c r="C16" s="72">
        <v>26119.495999999999</v>
      </c>
      <c r="D16" s="75" t="s">
        <v>36</v>
      </c>
      <c r="E16" s="72">
        <f>VLOOKUP(C16,Active!C$21:E$186,3,FALSE)</f>
        <v>-30051.977863551023</v>
      </c>
      <c r="F16" s="77" t="s">
        <v>214</v>
      </c>
      <c r="G16" s="78">
        <v>-30052</v>
      </c>
      <c r="H16" s="78" t="s">
        <v>215</v>
      </c>
      <c r="J16" s="77"/>
      <c r="K16" s="79" t="s">
        <v>213</v>
      </c>
      <c r="L16" s="72"/>
    </row>
    <row r="17" spans="1:11" s="72" customFormat="1" ht="12.75" customHeight="1" x14ac:dyDescent="0.2">
      <c r="A17" s="75" t="s">
        <v>48</v>
      </c>
      <c r="B17" s="76" t="str">
        <f t="shared" si="0"/>
        <v>I</v>
      </c>
      <c r="C17" s="72">
        <v>26124.66</v>
      </c>
      <c r="D17" s="75" t="s">
        <v>36</v>
      </c>
      <c r="E17" s="72">
        <f>VLOOKUP(C17,Active!C$21:E$186,3,FALSE)</f>
        <v>-30043.94239170435</v>
      </c>
      <c r="F17" s="77" t="s">
        <v>216</v>
      </c>
      <c r="G17" s="78">
        <v>-30044</v>
      </c>
      <c r="H17" s="78" t="s">
        <v>205</v>
      </c>
      <c r="J17" s="77"/>
      <c r="K17" s="79" t="s">
        <v>213</v>
      </c>
    </row>
    <row r="18" spans="1:11" s="72" customFormat="1" ht="12.75" customHeight="1" x14ac:dyDescent="0.2">
      <c r="A18" s="75" t="s">
        <v>217</v>
      </c>
      <c r="B18" s="76" t="str">
        <f t="shared" si="0"/>
        <v>I</v>
      </c>
      <c r="C18" s="72">
        <v>26418.991000000002</v>
      </c>
      <c r="D18" s="75" t="s">
        <v>36</v>
      </c>
      <c r="E18" s="72">
        <f>VLOOKUP(C18,Active!C$21:E$186,3,FALSE)</f>
        <v>-29585.946949391611</v>
      </c>
      <c r="F18" s="77" t="s">
        <v>218</v>
      </c>
      <c r="G18" s="78">
        <v>-29586</v>
      </c>
      <c r="H18" s="78" t="s">
        <v>219</v>
      </c>
      <c r="J18" s="77"/>
      <c r="K18" s="79" t="s">
        <v>213</v>
      </c>
    </row>
    <row r="19" spans="1:11" s="72" customFormat="1" ht="12.75" customHeight="1" x14ac:dyDescent="0.2">
      <c r="A19" s="75" t="s">
        <v>48</v>
      </c>
      <c r="B19" s="76" t="str">
        <f t="shared" si="0"/>
        <v>I</v>
      </c>
      <c r="C19" s="72">
        <v>26444.701000000001</v>
      </c>
      <c r="D19" s="75" t="s">
        <v>36</v>
      </c>
      <c r="E19" s="72">
        <f>VLOOKUP(C19,Active!C$21:E$186,3,FALSE)</f>
        <v>-29545.940756289765</v>
      </c>
      <c r="F19" s="77" t="s">
        <v>220</v>
      </c>
      <c r="G19" s="78">
        <v>-29546</v>
      </c>
      <c r="H19" s="78" t="s">
        <v>205</v>
      </c>
      <c r="J19" s="77"/>
      <c r="K19" s="79" t="s">
        <v>213</v>
      </c>
    </row>
    <row r="20" spans="1:11" s="72" customFormat="1" ht="12.75" customHeight="1" x14ac:dyDescent="0.2">
      <c r="A20" s="75" t="s">
        <v>51</v>
      </c>
      <c r="B20" s="76" t="str">
        <f t="shared" si="0"/>
        <v>I</v>
      </c>
      <c r="C20" s="72">
        <v>27547.499</v>
      </c>
      <c r="D20" s="75" t="s">
        <v>36</v>
      </c>
      <c r="E20" s="72">
        <f>VLOOKUP(C20,Active!C$21:E$186,3,FALSE)</f>
        <v>-27829.925597194739</v>
      </c>
      <c r="F20" s="77" t="s">
        <v>221</v>
      </c>
      <c r="G20" s="78">
        <v>-27830</v>
      </c>
      <c r="H20" s="78" t="s">
        <v>222</v>
      </c>
      <c r="J20" s="77"/>
      <c r="K20" s="79" t="s">
        <v>223</v>
      </c>
    </row>
    <row r="21" spans="1:11" s="72" customFormat="1" ht="12.75" customHeight="1" x14ac:dyDescent="0.2">
      <c r="A21" s="75" t="s">
        <v>48</v>
      </c>
      <c r="B21" s="76" t="str">
        <f t="shared" si="0"/>
        <v>I</v>
      </c>
      <c r="C21" s="72">
        <v>27888.714</v>
      </c>
      <c r="D21" s="75" t="s">
        <v>36</v>
      </c>
      <c r="E21" s="72">
        <f>VLOOKUP(C21,Active!C$21:E$186,3,FALSE)</f>
        <v>-27298.976037519609</v>
      </c>
      <c r="F21" s="77" t="s">
        <v>224</v>
      </c>
      <c r="G21" s="78">
        <v>-27299</v>
      </c>
      <c r="H21" s="78" t="s">
        <v>215</v>
      </c>
      <c r="J21" s="77"/>
      <c r="K21" s="79" t="s">
        <v>213</v>
      </c>
    </row>
    <row r="22" spans="1:11" s="72" customFormat="1" ht="12.75" customHeight="1" x14ac:dyDescent="0.2">
      <c r="A22" s="75" t="s">
        <v>48</v>
      </c>
      <c r="B22" s="76" t="str">
        <f t="shared" si="0"/>
        <v>II</v>
      </c>
      <c r="C22" s="72">
        <v>27891.61</v>
      </c>
      <c r="D22" s="75" t="s">
        <v>36</v>
      </c>
      <c r="E22" s="72">
        <f>VLOOKUP(C22,Active!C$21:E$186,3,FALSE)</f>
        <v>-27294.469700093588</v>
      </c>
      <c r="F22" s="77" t="s">
        <v>225</v>
      </c>
      <c r="G22" s="78">
        <v>-27294.5</v>
      </c>
      <c r="H22" s="78" t="s">
        <v>226</v>
      </c>
      <c r="J22" s="77"/>
      <c r="K22" s="79" t="s">
        <v>213</v>
      </c>
    </row>
    <row r="23" spans="1:11" s="72" customFormat="1" ht="12.75" customHeight="1" x14ac:dyDescent="0.2">
      <c r="A23" s="75" t="s">
        <v>48</v>
      </c>
      <c r="B23" s="76" t="str">
        <f t="shared" si="0"/>
        <v>II</v>
      </c>
      <c r="C23" s="72">
        <v>29329.850999999999</v>
      </c>
      <c r="D23" s="75" t="s">
        <v>37</v>
      </c>
      <c r="E23" s="72">
        <f>VLOOKUP(C23,Active!C$21:E$186,3,FALSE)</f>
        <v>-25056.486535060656</v>
      </c>
      <c r="F23" s="77" t="s">
        <v>227</v>
      </c>
      <c r="G23" s="78">
        <v>-25056.5</v>
      </c>
      <c r="H23" s="78" t="s">
        <v>209</v>
      </c>
      <c r="J23" s="77" t="s">
        <v>228</v>
      </c>
      <c r="K23" s="79" t="s">
        <v>229</v>
      </c>
    </row>
    <row r="24" spans="1:11" s="72" customFormat="1" ht="12.75" customHeight="1" x14ac:dyDescent="0.2">
      <c r="A24" s="75" t="s">
        <v>48</v>
      </c>
      <c r="B24" s="76" t="str">
        <f t="shared" si="0"/>
        <v>II</v>
      </c>
      <c r="C24" s="72">
        <v>29334.992999999999</v>
      </c>
      <c r="D24" s="75" t="s">
        <v>37</v>
      </c>
      <c r="E24" s="72">
        <f>VLOOKUP(C24,Active!C$21:E$186,3,FALSE)</f>
        <v>-25048.485296440285</v>
      </c>
      <c r="F24" s="77" t="s">
        <v>230</v>
      </c>
      <c r="G24" s="78">
        <v>-25048.5</v>
      </c>
      <c r="H24" s="78" t="s">
        <v>212</v>
      </c>
      <c r="J24" s="77" t="s">
        <v>228</v>
      </c>
      <c r="K24" s="79" t="s">
        <v>229</v>
      </c>
    </row>
    <row r="25" spans="1:11" s="72" customFormat="1" ht="12.75" customHeight="1" x14ac:dyDescent="0.2">
      <c r="A25" s="75" t="s">
        <v>48</v>
      </c>
      <c r="B25" s="76" t="str">
        <f t="shared" si="0"/>
        <v>I</v>
      </c>
      <c r="C25" s="72">
        <v>29335.955999999998</v>
      </c>
      <c r="D25" s="75" t="s">
        <v>37</v>
      </c>
      <c r="E25" s="72">
        <f>VLOOKUP(C25,Active!C$21:E$186,3,FALSE)</f>
        <v>-25046.986814761676</v>
      </c>
      <c r="F25" s="77" t="s">
        <v>231</v>
      </c>
      <c r="G25" s="78">
        <v>-25047</v>
      </c>
      <c r="H25" s="78" t="s">
        <v>209</v>
      </c>
      <c r="J25" s="77" t="s">
        <v>228</v>
      </c>
      <c r="K25" s="79" t="s">
        <v>229</v>
      </c>
    </row>
    <row r="26" spans="1:11" s="72" customFormat="1" ht="12.75" customHeight="1" x14ac:dyDescent="0.2">
      <c r="A26" s="75" t="s">
        <v>48</v>
      </c>
      <c r="B26" s="76" t="str">
        <f t="shared" si="0"/>
        <v>I</v>
      </c>
      <c r="C26" s="72">
        <v>29337.883999999998</v>
      </c>
      <c r="D26" s="75" t="s">
        <v>37</v>
      </c>
      <c r="E26" s="72">
        <f>VLOOKUP(C26,Active!C$21:E$186,3,FALSE)</f>
        <v>-25043.98673929297</v>
      </c>
      <c r="F26" s="77" t="s">
        <v>232</v>
      </c>
      <c r="G26" s="78">
        <v>-25044</v>
      </c>
      <c r="H26" s="78" t="s">
        <v>209</v>
      </c>
      <c r="J26" s="77" t="s">
        <v>228</v>
      </c>
      <c r="K26" s="79" t="s">
        <v>229</v>
      </c>
    </row>
    <row r="27" spans="1:11" s="72" customFormat="1" ht="12.75" customHeight="1" x14ac:dyDescent="0.2">
      <c r="A27" s="75" t="s">
        <v>48</v>
      </c>
      <c r="B27" s="76" t="str">
        <f t="shared" si="0"/>
        <v>II</v>
      </c>
      <c r="C27" s="72">
        <v>29338.850999999999</v>
      </c>
      <c r="D27" s="75" t="s">
        <v>37</v>
      </c>
      <c r="E27" s="72">
        <f>VLOOKUP(C27,Active!C$21:E$186,3,FALSE)</f>
        <v>-25042.482033391396</v>
      </c>
      <c r="F27" s="77" t="s">
        <v>233</v>
      </c>
      <c r="G27" s="78">
        <v>-25042.5</v>
      </c>
      <c r="H27" s="78" t="s">
        <v>234</v>
      </c>
      <c r="J27" s="77" t="s">
        <v>228</v>
      </c>
      <c r="K27" s="79" t="s">
        <v>229</v>
      </c>
    </row>
    <row r="28" spans="1:11" s="72" customFormat="1" ht="12.75" customHeight="1" x14ac:dyDescent="0.2">
      <c r="A28" s="75" t="s">
        <v>48</v>
      </c>
      <c r="B28" s="76" t="str">
        <f t="shared" si="0"/>
        <v>I</v>
      </c>
      <c r="C28" s="72">
        <v>29339.811000000002</v>
      </c>
      <c r="D28" s="75" t="s">
        <v>37</v>
      </c>
      <c r="E28" s="72">
        <f>VLOOKUP(C28,Active!C$21:E$186,3,FALSE)</f>
        <v>-25040.988219880004</v>
      </c>
      <c r="F28" s="77" t="s">
        <v>235</v>
      </c>
      <c r="G28" s="78">
        <v>-25041</v>
      </c>
      <c r="H28" s="78" t="s">
        <v>236</v>
      </c>
      <c r="J28" s="77" t="s">
        <v>228</v>
      </c>
      <c r="K28" s="79" t="s">
        <v>229</v>
      </c>
    </row>
    <row r="29" spans="1:11" s="72" customFormat="1" ht="12.75" customHeight="1" x14ac:dyDescent="0.2">
      <c r="A29" s="75" t="s">
        <v>48</v>
      </c>
      <c r="B29" s="76" t="str">
        <f t="shared" si="0"/>
        <v>I</v>
      </c>
      <c r="C29" s="72">
        <v>29346.879000000001</v>
      </c>
      <c r="D29" s="75" t="s">
        <v>37</v>
      </c>
      <c r="E29" s="72">
        <f>VLOOKUP(C29,Active!C$21:E$186,3,FALSE)</f>
        <v>-25029.990017902415</v>
      </c>
      <c r="F29" s="77" t="s">
        <v>237</v>
      </c>
      <c r="G29" s="78">
        <v>-25030</v>
      </c>
      <c r="H29" s="78" t="s">
        <v>238</v>
      </c>
      <c r="J29" s="77" t="s">
        <v>228</v>
      </c>
      <c r="K29" s="79" t="s">
        <v>229</v>
      </c>
    </row>
    <row r="30" spans="1:11" s="72" customFormat="1" ht="12.75" customHeight="1" x14ac:dyDescent="0.2">
      <c r="A30" s="75" t="s">
        <v>48</v>
      </c>
      <c r="B30" s="76" t="str">
        <f t="shared" si="0"/>
        <v>I</v>
      </c>
      <c r="C30" s="72">
        <v>29359.734</v>
      </c>
      <c r="D30" s="75" t="s">
        <v>37</v>
      </c>
      <c r="E30" s="72">
        <f>VLOOKUP(C30,Active!C$21:E$186,3,FALSE)</f>
        <v>-25009.98692135149</v>
      </c>
      <c r="F30" s="77" t="s">
        <v>239</v>
      </c>
      <c r="G30" s="78">
        <v>-25010</v>
      </c>
      <c r="H30" s="78" t="s">
        <v>209</v>
      </c>
      <c r="J30" s="77" t="s">
        <v>228</v>
      </c>
      <c r="K30" s="79" t="s">
        <v>229</v>
      </c>
    </row>
    <row r="31" spans="1:11" s="72" customFormat="1" ht="12.75" customHeight="1" x14ac:dyDescent="0.2">
      <c r="A31" s="75" t="s">
        <v>48</v>
      </c>
      <c r="B31" s="76" t="str">
        <f t="shared" si="0"/>
        <v>II</v>
      </c>
      <c r="C31" s="72">
        <v>29363.91</v>
      </c>
      <c r="D31" s="75" t="s">
        <v>37</v>
      </c>
      <c r="E31" s="72">
        <f>VLOOKUP(C31,Active!C$21:E$186,3,FALSE)</f>
        <v>-25003.488832576953</v>
      </c>
      <c r="F31" s="77" t="s">
        <v>240</v>
      </c>
      <c r="G31" s="78">
        <v>-25003.5</v>
      </c>
      <c r="H31" s="78" t="s">
        <v>238</v>
      </c>
      <c r="J31" s="77" t="s">
        <v>228</v>
      </c>
      <c r="K31" s="79" t="s">
        <v>229</v>
      </c>
    </row>
    <row r="32" spans="1:11" s="72" customFormat="1" ht="12.75" customHeight="1" x14ac:dyDescent="0.2">
      <c r="A32" s="75" t="s">
        <v>48</v>
      </c>
      <c r="B32" s="76" t="str">
        <f t="shared" si="0"/>
        <v>I</v>
      </c>
      <c r="C32" s="72">
        <v>29368.732</v>
      </c>
      <c r="D32" s="75" t="s">
        <v>37</v>
      </c>
      <c r="E32" s="72">
        <f>VLOOKUP(C32,Active!C$21:E$186,3,FALSE)</f>
        <v>-24995.985531793714</v>
      </c>
      <c r="F32" s="77" t="s">
        <v>241</v>
      </c>
      <c r="G32" s="78">
        <v>-24996</v>
      </c>
      <c r="H32" s="78" t="s">
        <v>212</v>
      </c>
      <c r="J32" s="77" t="s">
        <v>228</v>
      </c>
      <c r="K32" s="79" t="s">
        <v>229</v>
      </c>
    </row>
    <row r="33" spans="1:11" s="72" customFormat="1" ht="12.75" customHeight="1" x14ac:dyDescent="0.2">
      <c r="A33" s="75" t="s">
        <v>242</v>
      </c>
      <c r="B33" s="76" t="str">
        <f t="shared" si="0"/>
        <v>I</v>
      </c>
      <c r="C33" s="72">
        <v>31265.172999999999</v>
      </c>
      <c r="D33" s="75" t="s">
        <v>36</v>
      </c>
      <c r="E33" s="72">
        <f>VLOOKUP(C33,Active!C$21:E$186,3,FALSE)</f>
        <v>-22045.017626221401</v>
      </c>
      <c r="F33" s="77" t="s">
        <v>243</v>
      </c>
      <c r="G33" s="78">
        <v>-22045</v>
      </c>
      <c r="H33" s="78" t="s">
        <v>244</v>
      </c>
      <c r="J33" s="77"/>
      <c r="K33" s="79" t="s">
        <v>245</v>
      </c>
    </row>
    <row r="34" spans="1:11" s="72" customFormat="1" ht="12.75" customHeight="1" x14ac:dyDescent="0.2">
      <c r="A34" s="75" t="s">
        <v>246</v>
      </c>
      <c r="B34" s="76" t="str">
        <f t="shared" si="0"/>
        <v>I</v>
      </c>
      <c r="C34" s="72">
        <v>33387.853999999999</v>
      </c>
      <c r="D34" s="75" t="s">
        <v>37</v>
      </c>
      <c r="E34" s="72">
        <f>VLOOKUP(C34,Active!C$21:E$186,3,FALSE)</f>
        <v>-18742.007669798742</v>
      </c>
      <c r="F34" s="77" t="s">
        <v>247</v>
      </c>
      <c r="G34" s="78">
        <v>-18742</v>
      </c>
      <c r="H34" s="78" t="s">
        <v>248</v>
      </c>
      <c r="J34" s="77" t="s">
        <v>228</v>
      </c>
      <c r="K34" s="79" t="s">
        <v>249</v>
      </c>
    </row>
    <row r="35" spans="1:11" s="72" customFormat="1" ht="12.75" customHeight="1" x14ac:dyDescent="0.2">
      <c r="A35" s="75" t="s">
        <v>250</v>
      </c>
      <c r="B35" s="76" t="str">
        <f t="shared" si="0"/>
        <v>I</v>
      </c>
      <c r="C35" s="72">
        <v>34455.291899999997</v>
      </c>
      <c r="D35" s="75" t="s">
        <v>37</v>
      </c>
      <c r="E35" s="72">
        <f>VLOOKUP(C35,Active!C$21:E$186,3,FALSE)</f>
        <v>-17081.014797312069</v>
      </c>
      <c r="F35" s="77" t="s">
        <v>251</v>
      </c>
      <c r="G35" s="78">
        <v>-17081</v>
      </c>
      <c r="H35" s="78" t="s">
        <v>252</v>
      </c>
      <c r="J35" s="77" t="s">
        <v>228</v>
      </c>
      <c r="K35" s="79" t="s">
        <v>253</v>
      </c>
    </row>
    <row r="36" spans="1:11" s="72" customFormat="1" ht="12.75" customHeight="1" x14ac:dyDescent="0.2">
      <c r="A36" s="75" t="s">
        <v>250</v>
      </c>
      <c r="B36" s="76" t="str">
        <f t="shared" si="0"/>
        <v>I</v>
      </c>
      <c r="C36" s="72">
        <v>34458.508999999998</v>
      </c>
      <c r="D36" s="75" t="s">
        <v>37</v>
      </c>
      <c r="E36" s="72">
        <f>VLOOKUP(C36,Active!C$21:E$186,3,FALSE)</f>
        <v>-17076.008810387604</v>
      </c>
      <c r="F36" s="77" t="s">
        <v>254</v>
      </c>
      <c r="G36" s="78">
        <v>-17076</v>
      </c>
      <c r="H36" s="78" t="s">
        <v>255</v>
      </c>
      <c r="J36" s="77" t="s">
        <v>228</v>
      </c>
      <c r="K36" s="79" t="s">
        <v>253</v>
      </c>
    </row>
    <row r="37" spans="1:11" s="72" customFormat="1" ht="12.75" customHeight="1" x14ac:dyDescent="0.2">
      <c r="A37" s="75" t="s">
        <v>250</v>
      </c>
      <c r="B37" s="76" t="str">
        <f t="shared" si="0"/>
        <v>I</v>
      </c>
      <c r="C37" s="72">
        <v>35197.555099999998</v>
      </c>
      <c r="D37" s="75" t="s">
        <v>37</v>
      </c>
      <c r="E37" s="72">
        <f>VLOOKUP(C37,Active!C$21:E$186,3,FALSE)</f>
        <v>-15926.011883597692</v>
      </c>
      <c r="F37" s="77" t="s">
        <v>256</v>
      </c>
      <c r="G37" s="78">
        <v>-15926</v>
      </c>
      <c r="H37" s="78" t="s">
        <v>257</v>
      </c>
      <c r="J37" s="77" t="s">
        <v>228</v>
      </c>
      <c r="K37" s="79" t="s">
        <v>253</v>
      </c>
    </row>
    <row r="38" spans="1:11" s="72" customFormat="1" ht="12.75" customHeight="1" x14ac:dyDescent="0.2">
      <c r="A38" s="75" t="s">
        <v>250</v>
      </c>
      <c r="B38" s="76" t="str">
        <f t="shared" si="0"/>
        <v>II</v>
      </c>
      <c r="C38" s="72">
        <v>35198.528599999998</v>
      </c>
      <c r="D38" s="75" t="s">
        <v>37</v>
      </c>
      <c r="E38" s="72">
        <f>VLOOKUP(C38,Active!C$21:E$186,3,FALSE)</f>
        <v>-15924.4970633338</v>
      </c>
      <c r="F38" s="77" t="s">
        <v>258</v>
      </c>
      <c r="G38" s="78">
        <v>-15924.5</v>
      </c>
      <c r="H38" s="78" t="s">
        <v>259</v>
      </c>
      <c r="J38" s="77" t="s">
        <v>228</v>
      </c>
      <c r="K38" s="79" t="s">
        <v>253</v>
      </c>
    </row>
    <row r="39" spans="1:11" s="72" customFormat="1" ht="12.75" customHeight="1" x14ac:dyDescent="0.2">
      <c r="A39" s="75" t="s">
        <v>250</v>
      </c>
      <c r="B39" s="76" t="str">
        <f t="shared" si="0"/>
        <v>I</v>
      </c>
      <c r="C39" s="72">
        <v>35219.414599999996</v>
      </c>
      <c r="D39" s="75" t="s">
        <v>37</v>
      </c>
      <c r="E39" s="72">
        <f>VLOOKUP(C39,Active!C$21:E$186,3,FALSE)</f>
        <v>-15891.997283126675</v>
      </c>
      <c r="F39" s="77" t="s">
        <v>260</v>
      </c>
      <c r="G39" s="78">
        <v>-15892</v>
      </c>
      <c r="H39" s="78" t="s">
        <v>261</v>
      </c>
      <c r="J39" s="77" t="s">
        <v>228</v>
      </c>
      <c r="K39" s="79" t="s">
        <v>253</v>
      </c>
    </row>
    <row r="40" spans="1:11" s="72" customFormat="1" ht="12.75" customHeight="1" x14ac:dyDescent="0.2">
      <c r="A40" s="75" t="s">
        <v>250</v>
      </c>
      <c r="B40" s="76" t="str">
        <f t="shared" si="0"/>
        <v>II</v>
      </c>
      <c r="C40" s="72">
        <v>35562.261899999998</v>
      </c>
      <c r="D40" s="75" t="s">
        <v>37</v>
      </c>
      <c r="E40" s="72">
        <f>VLOOKUP(C40,Active!C$21:E$186,3,FALSE)</f>
        <v>-15358.507773665466</v>
      </c>
      <c r="F40" s="77" t="s">
        <v>262</v>
      </c>
      <c r="G40" s="78">
        <v>-15358.5</v>
      </c>
      <c r="H40" s="78" t="s">
        <v>263</v>
      </c>
      <c r="J40" s="77" t="s">
        <v>228</v>
      </c>
      <c r="K40" s="79" t="s">
        <v>253</v>
      </c>
    </row>
    <row r="41" spans="1:11" s="72" customFormat="1" ht="12.75" customHeight="1" x14ac:dyDescent="0.2">
      <c r="A41" s="75" t="s">
        <v>250</v>
      </c>
      <c r="B41" s="76" t="str">
        <f t="shared" si="0"/>
        <v>I</v>
      </c>
      <c r="C41" s="72">
        <v>35848.564899999998</v>
      </c>
      <c r="D41" s="75" t="s">
        <v>37</v>
      </c>
      <c r="E41" s="72">
        <f>VLOOKUP(C41,Active!C$21:E$186,3,FALSE)</f>
        <v>-14913.00434684171</v>
      </c>
      <c r="F41" s="77" t="s">
        <v>264</v>
      </c>
      <c r="G41" s="78">
        <v>-14913</v>
      </c>
      <c r="H41" s="78" t="s">
        <v>265</v>
      </c>
      <c r="J41" s="77" t="s">
        <v>228</v>
      </c>
      <c r="K41" s="79" t="s">
        <v>253</v>
      </c>
    </row>
    <row r="42" spans="1:11" s="72" customFormat="1" ht="12.75" customHeight="1" x14ac:dyDescent="0.2">
      <c r="A42" s="75" t="s">
        <v>266</v>
      </c>
      <c r="B42" s="76" t="str">
        <f t="shared" si="0"/>
        <v>I</v>
      </c>
      <c r="C42" s="72">
        <v>37028.4755</v>
      </c>
      <c r="D42" s="75" t="s">
        <v>37</v>
      </c>
      <c r="E42" s="72">
        <f>VLOOKUP(C42,Active!C$21:E$186,3,FALSE)</f>
        <v>-13076.997683811023</v>
      </c>
      <c r="F42" s="77" t="s">
        <v>267</v>
      </c>
      <c r="G42" s="78">
        <v>-13077</v>
      </c>
      <c r="H42" s="78" t="s">
        <v>268</v>
      </c>
      <c r="J42" s="77" t="s">
        <v>228</v>
      </c>
      <c r="K42" s="79" t="s">
        <v>269</v>
      </c>
    </row>
    <row r="43" spans="1:11" s="72" customFormat="1" ht="12.75" customHeight="1" x14ac:dyDescent="0.2">
      <c r="A43" s="75" t="s">
        <v>270</v>
      </c>
      <c r="B43" s="76" t="str">
        <f t="shared" si="0"/>
        <v>I</v>
      </c>
      <c r="C43" s="72">
        <v>38846.535000000003</v>
      </c>
      <c r="D43" s="75" t="s">
        <v>37</v>
      </c>
      <c r="E43" s="72">
        <f>VLOOKUP(C43,Active!C$21:E$186,3,FALSE)</f>
        <v>-10247.99576130415</v>
      </c>
      <c r="F43" s="77" t="s">
        <v>271</v>
      </c>
      <c r="G43" s="78">
        <v>-10248</v>
      </c>
      <c r="H43" s="78" t="s">
        <v>272</v>
      </c>
      <c r="J43" s="77" t="s">
        <v>228</v>
      </c>
      <c r="K43" s="79" t="s">
        <v>273</v>
      </c>
    </row>
    <row r="44" spans="1:11" s="72" customFormat="1" ht="12.75" customHeight="1" x14ac:dyDescent="0.2">
      <c r="A44" s="75" t="s">
        <v>270</v>
      </c>
      <c r="B44" s="76" t="str">
        <f t="shared" si="0"/>
        <v>I</v>
      </c>
      <c r="C44" s="72">
        <v>39587.506500000003</v>
      </c>
      <c r="D44" s="75" t="s">
        <v>37</v>
      </c>
      <c r="E44" s="72">
        <f>VLOOKUP(C44,Active!C$21:E$186,3,FALSE)</f>
        <v>-9095.0028047904634</v>
      </c>
      <c r="F44" s="77" t="s">
        <v>274</v>
      </c>
      <c r="G44" s="78">
        <v>-9095</v>
      </c>
      <c r="H44" s="78" t="s">
        <v>275</v>
      </c>
      <c r="J44" s="77" t="s">
        <v>228</v>
      </c>
      <c r="K44" s="79" t="s">
        <v>273</v>
      </c>
    </row>
    <row r="45" spans="1:11" s="72" customFormat="1" ht="12.75" customHeight="1" x14ac:dyDescent="0.2">
      <c r="A45" s="75" t="s">
        <v>270</v>
      </c>
      <c r="B45" s="76" t="str">
        <f t="shared" si="0"/>
        <v>I</v>
      </c>
      <c r="C45" s="72">
        <v>39618.351999999999</v>
      </c>
      <c r="D45" s="75" t="s">
        <v>37</v>
      </c>
      <c r="E45" s="72">
        <f>VLOOKUP(C45,Active!C$21:E$186,3,FALSE)</f>
        <v>-9047.0054874305661</v>
      </c>
      <c r="F45" s="77" t="s">
        <v>276</v>
      </c>
      <c r="G45" s="78">
        <v>-9047</v>
      </c>
      <c r="H45" s="78" t="s">
        <v>277</v>
      </c>
      <c r="J45" s="77" t="s">
        <v>228</v>
      </c>
      <c r="K45" s="79" t="s">
        <v>273</v>
      </c>
    </row>
    <row r="46" spans="1:11" s="72" customFormat="1" ht="12.75" customHeight="1" x14ac:dyDescent="0.2">
      <c r="A46" s="75" t="s">
        <v>278</v>
      </c>
      <c r="B46" s="76" t="str">
        <f t="shared" si="0"/>
        <v>II</v>
      </c>
      <c r="C46" s="72">
        <v>39943.859299999996</v>
      </c>
      <c r="D46" s="75" t="s">
        <v>37</v>
      </c>
      <c r="E46" s="72">
        <f>VLOOKUP(C46,Active!C$21:E$186,3,FALSE)</f>
        <v>-8540.4979845188009</v>
      </c>
      <c r="F46" s="77" t="s">
        <v>279</v>
      </c>
      <c r="G46" s="78">
        <v>-8540.5</v>
      </c>
      <c r="H46" s="78" t="s">
        <v>280</v>
      </c>
      <c r="J46" s="77" t="s">
        <v>228</v>
      </c>
      <c r="K46" s="79" t="s">
        <v>281</v>
      </c>
    </row>
    <row r="47" spans="1:11" s="72" customFormat="1" ht="12.75" customHeight="1" x14ac:dyDescent="0.2">
      <c r="A47" s="75" t="s">
        <v>278</v>
      </c>
      <c r="B47" s="76" t="str">
        <f t="shared" si="0"/>
        <v>I</v>
      </c>
      <c r="C47" s="72">
        <v>39946.747199999998</v>
      </c>
      <c r="D47" s="75" t="s">
        <v>37</v>
      </c>
      <c r="E47" s="72">
        <f>VLOOKUP(C47,Active!C$21:E$186,3,FALSE)</f>
        <v>-8536.0042511442825</v>
      </c>
      <c r="F47" s="77" t="s">
        <v>282</v>
      </c>
      <c r="G47" s="78">
        <v>-8536</v>
      </c>
      <c r="H47" s="78" t="s">
        <v>283</v>
      </c>
      <c r="J47" s="77" t="s">
        <v>228</v>
      </c>
      <c r="K47" s="79" t="s">
        <v>281</v>
      </c>
    </row>
    <row r="48" spans="1:11" s="72" customFormat="1" ht="12.75" customHeight="1" x14ac:dyDescent="0.2">
      <c r="A48" s="75" t="s">
        <v>278</v>
      </c>
      <c r="B48" s="76" t="str">
        <f t="shared" si="0"/>
        <v>I</v>
      </c>
      <c r="C48" s="72">
        <v>39948.675499999998</v>
      </c>
      <c r="D48" s="75" t="s">
        <v>37</v>
      </c>
      <c r="E48" s="72">
        <f>VLOOKUP(C48,Active!C$21:E$186,3,FALSE)</f>
        <v>-8533.003708858856</v>
      </c>
      <c r="F48" s="77" t="s">
        <v>284</v>
      </c>
      <c r="G48" s="78">
        <v>-8533</v>
      </c>
      <c r="H48" s="78" t="s">
        <v>285</v>
      </c>
      <c r="J48" s="77" t="s">
        <v>228</v>
      </c>
      <c r="K48" s="79" t="s">
        <v>281</v>
      </c>
    </row>
    <row r="49" spans="1:11" s="72" customFormat="1" ht="12.75" customHeight="1" x14ac:dyDescent="0.2">
      <c r="A49" s="75" t="s">
        <v>286</v>
      </c>
      <c r="B49" s="76" t="str">
        <f t="shared" si="0"/>
        <v>I</v>
      </c>
      <c r="C49" s="72">
        <v>40290.542999999998</v>
      </c>
      <c r="D49" s="75" t="s">
        <v>36</v>
      </c>
      <c r="E49" s="72">
        <f>VLOOKUP(C49,Active!C$21:E$186,3,FALSE)</f>
        <v>-8001.0388228127085</v>
      </c>
      <c r="F49" s="77" t="s">
        <v>287</v>
      </c>
      <c r="G49" s="78">
        <v>-8001</v>
      </c>
      <c r="H49" s="78" t="s">
        <v>288</v>
      </c>
      <c r="J49" s="77"/>
      <c r="K49" s="79" t="s">
        <v>289</v>
      </c>
    </row>
    <row r="50" spans="1:11" s="72" customFormat="1" ht="12.75" customHeight="1" x14ac:dyDescent="0.2">
      <c r="A50" s="75" t="s">
        <v>290</v>
      </c>
      <c r="B50" s="76" t="str">
        <f t="shared" si="0"/>
        <v>I</v>
      </c>
      <c r="C50" s="72">
        <v>40319.440999999999</v>
      </c>
      <c r="D50" s="75" t="s">
        <v>36</v>
      </c>
      <c r="E50" s="72">
        <f>VLOOKUP(C50,Active!C$21:E$186,3,FALSE)</f>
        <v>-7956.0719240084582</v>
      </c>
      <c r="F50" s="77" t="s">
        <v>291</v>
      </c>
      <c r="G50" s="78">
        <v>-7956</v>
      </c>
      <c r="H50" s="78" t="s">
        <v>292</v>
      </c>
      <c r="J50" s="77"/>
      <c r="K50" s="79" t="s">
        <v>289</v>
      </c>
    </row>
    <row r="51" spans="1:11" s="72" customFormat="1" ht="12.75" customHeight="1" x14ac:dyDescent="0.2">
      <c r="A51" s="75" t="s">
        <v>290</v>
      </c>
      <c r="B51" s="76" t="str">
        <f t="shared" si="0"/>
        <v>II</v>
      </c>
      <c r="C51" s="72">
        <v>40322.343999999997</v>
      </c>
      <c r="D51" s="75" t="s">
        <v>36</v>
      </c>
      <c r="E51" s="72">
        <f>VLOOKUP(C51,Active!C$21:E$186,3,FALSE)</f>
        <v>-7951.5546941922539</v>
      </c>
      <c r="F51" s="77" t="s">
        <v>293</v>
      </c>
      <c r="G51" s="78">
        <v>-7951.5</v>
      </c>
      <c r="H51" s="78" t="s">
        <v>294</v>
      </c>
      <c r="J51" s="77"/>
      <c r="K51" s="79" t="s">
        <v>289</v>
      </c>
    </row>
    <row r="52" spans="1:11" s="72" customFormat="1" ht="12.75" customHeight="1" x14ac:dyDescent="0.2">
      <c r="A52" s="75" t="s">
        <v>290</v>
      </c>
      <c r="B52" s="76" t="str">
        <f t="shared" si="0"/>
        <v>I</v>
      </c>
      <c r="C52" s="72">
        <v>40344.521000000001</v>
      </c>
      <c r="D52" s="75" t="s">
        <v>36</v>
      </c>
      <c r="E52" s="72">
        <f>VLOOKUP(C52,Active!C$21:E$186,3,FALSE)</f>
        <v>-7917.0460460234535</v>
      </c>
      <c r="F52" s="77" t="s">
        <v>295</v>
      </c>
      <c r="G52" s="78">
        <v>-7917</v>
      </c>
      <c r="H52" s="78" t="s">
        <v>296</v>
      </c>
      <c r="J52" s="77"/>
      <c r="K52" s="79" t="s">
        <v>289</v>
      </c>
    </row>
    <row r="53" spans="1:11" s="72" customFormat="1" ht="12.75" customHeight="1" x14ac:dyDescent="0.2">
      <c r="A53" s="75" t="s">
        <v>297</v>
      </c>
      <c r="B53" s="76" t="str">
        <f t="shared" si="0"/>
        <v>I</v>
      </c>
      <c r="C53" s="72">
        <v>40650.444000000003</v>
      </c>
      <c r="D53" s="75" t="s">
        <v>36</v>
      </c>
      <c r="E53" s="72">
        <f>VLOOKUP(C53,Active!C$21:E$186,3,FALSE)</f>
        <v>-7441.0128055607101</v>
      </c>
      <c r="F53" s="77" t="s">
        <v>298</v>
      </c>
      <c r="G53" s="78">
        <v>-7441</v>
      </c>
      <c r="H53" s="78" t="s">
        <v>244</v>
      </c>
      <c r="J53" s="77"/>
      <c r="K53" s="79" t="s">
        <v>289</v>
      </c>
    </row>
    <row r="54" spans="1:11" s="72" customFormat="1" ht="12.75" customHeight="1" x14ac:dyDescent="0.2">
      <c r="A54" s="75" t="s">
        <v>297</v>
      </c>
      <c r="B54" s="76" t="str">
        <f t="shared" si="0"/>
        <v>I</v>
      </c>
      <c r="C54" s="72">
        <v>40688.349000000002</v>
      </c>
      <c r="D54" s="75" t="s">
        <v>36</v>
      </c>
      <c r="E54" s="72">
        <f>VLOOKUP(C54,Active!C$21:E$186,3,FALSE)</f>
        <v>-7382.030512697017</v>
      </c>
      <c r="F54" s="77" t="s">
        <v>299</v>
      </c>
      <c r="G54" s="78">
        <v>-7382</v>
      </c>
      <c r="H54" s="78" t="s">
        <v>300</v>
      </c>
      <c r="J54" s="77"/>
      <c r="K54" s="79" t="s">
        <v>289</v>
      </c>
    </row>
    <row r="55" spans="1:11" s="72" customFormat="1" ht="12.75" customHeight="1" x14ac:dyDescent="0.2">
      <c r="A55" s="75" t="s">
        <v>301</v>
      </c>
      <c r="B55" s="76" t="str">
        <f t="shared" si="0"/>
        <v>I</v>
      </c>
      <c r="C55" s="72">
        <v>40711.483</v>
      </c>
      <c r="D55" s="75" t="s">
        <v>36</v>
      </c>
      <c r="E55" s="72">
        <f>VLOOKUP(C55,Active!C$21:E$186,3,FALSE)</f>
        <v>-7346.0327191840606</v>
      </c>
      <c r="F55" s="77" t="s">
        <v>302</v>
      </c>
      <c r="G55" s="78">
        <v>-7346</v>
      </c>
      <c r="H55" s="78" t="s">
        <v>303</v>
      </c>
      <c r="J55" s="77"/>
      <c r="K55" s="79" t="s">
        <v>289</v>
      </c>
    </row>
    <row r="56" spans="1:11" s="72" customFormat="1" ht="12.75" customHeight="1" x14ac:dyDescent="0.2">
      <c r="A56" s="75" t="s">
        <v>301</v>
      </c>
      <c r="B56" s="76" t="str">
        <f t="shared" si="0"/>
        <v>I</v>
      </c>
      <c r="C56" s="72">
        <v>40731.406999999999</v>
      </c>
      <c r="D56" s="75" t="s">
        <v>36</v>
      </c>
      <c r="E56" s="72">
        <f>VLOOKUP(C56,Active!C$21:E$186,3,FALSE)</f>
        <v>-7315.0298645998055</v>
      </c>
      <c r="F56" s="77" t="s">
        <v>304</v>
      </c>
      <c r="G56" s="78">
        <v>-7315</v>
      </c>
      <c r="H56" s="78" t="s">
        <v>305</v>
      </c>
      <c r="J56" s="77"/>
      <c r="K56" s="79" t="s">
        <v>289</v>
      </c>
    </row>
    <row r="57" spans="1:11" s="72" customFormat="1" ht="12.75" customHeight="1" x14ac:dyDescent="0.2">
      <c r="A57" s="75" t="s">
        <v>301</v>
      </c>
      <c r="B57" s="76" t="str">
        <f t="shared" si="0"/>
        <v>I</v>
      </c>
      <c r="C57" s="72">
        <v>40740.43</v>
      </c>
      <c r="D57" s="75" t="s">
        <v>36</v>
      </c>
      <c r="E57" s="72">
        <f>VLOOKUP(C57,Active!C$21:E$186,3,FALSE)</f>
        <v>-7300.9895736485014</v>
      </c>
      <c r="F57" s="77" t="s">
        <v>306</v>
      </c>
      <c r="G57" s="78">
        <v>-7301</v>
      </c>
      <c r="H57" s="78" t="s">
        <v>307</v>
      </c>
      <c r="J57" s="77"/>
      <c r="K57" s="79" t="s">
        <v>289</v>
      </c>
    </row>
    <row r="58" spans="1:11" s="72" customFormat="1" ht="12.75" customHeight="1" x14ac:dyDescent="0.2">
      <c r="A58" s="80" t="s">
        <v>308</v>
      </c>
      <c r="B58" s="76" t="str">
        <f t="shared" si="0"/>
        <v>I</v>
      </c>
      <c r="C58" s="72">
        <v>41391.427000000003</v>
      </c>
      <c r="D58" s="75" t="s">
        <v>37</v>
      </c>
      <c r="E58" s="72">
        <f>VLOOKUP(C58,Active!C$21:E$186,3,FALSE)</f>
        <v>-6288.0019544059996</v>
      </c>
      <c r="F58" s="77" t="s">
        <v>309</v>
      </c>
      <c r="G58" s="78">
        <v>-6288</v>
      </c>
      <c r="H58" s="78" t="s">
        <v>310</v>
      </c>
      <c r="J58" s="77" t="s">
        <v>228</v>
      </c>
      <c r="K58" s="79" t="s">
        <v>311</v>
      </c>
    </row>
    <row r="59" spans="1:11" s="72" customFormat="1" ht="12.75" customHeight="1" x14ac:dyDescent="0.2">
      <c r="A59" s="80" t="s">
        <v>312</v>
      </c>
      <c r="B59" s="76" t="str">
        <f t="shared" si="0"/>
        <v>II</v>
      </c>
      <c r="C59" s="72">
        <v>42451.48</v>
      </c>
      <c r="D59" s="75" t="s">
        <v>37</v>
      </c>
      <c r="E59" s="72">
        <f>VLOOKUP(C59,Active!C$21:E$186,3,FALSE)</f>
        <v>-4638.5003979612447</v>
      </c>
      <c r="F59" s="77" t="s">
        <v>313</v>
      </c>
      <c r="G59" s="78">
        <v>-4638.5</v>
      </c>
      <c r="H59" s="78" t="s">
        <v>314</v>
      </c>
      <c r="J59" s="77" t="s">
        <v>228</v>
      </c>
      <c r="K59" s="79" t="s">
        <v>315</v>
      </c>
    </row>
    <row r="60" spans="1:11" s="72" customFormat="1" ht="12.75" customHeight="1" x14ac:dyDescent="0.2">
      <c r="A60" s="75" t="s">
        <v>316</v>
      </c>
      <c r="B60" s="76" t="str">
        <f t="shared" si="0"/>
        <v>II</v>
      </c>
      <c r="C60" s="72">
        <v>42568.440999999999</v>
      </c>
      <c r="D60" s="75" t="s">
        <v>36</v>
      </c>
      <c r="E60" s="72">
        <f>VLOOKUP(C60,Active!C$21:E$186,3,FALSE)</f>
        <v>-4456.5025624347873</v>
      </c>
      <c r="F60" s="77" t="s">
        <v>317</v>
      </c>
      <c r="G60" s="78">
        <v>-4456.5</v>
      </c>
      <c r="H60" s="78" t="s">
        <v>318</v>
      </c>
      <c r="J60" s="77"/>
      <c r="K60" s="79" t="s">
        <v>289</v>
      </c>
    </row>
    <row r="61" spans="1:11" s="72" customFormat="1" ht="12.75" customHeight="1" x14ac:dyDescent="0.2">
      <c r="A61" s="80" t="s">
        <v>319</v>
      </c>
      <c r="B61" s="76" t="str">
        <f t="shared" si="0"/>
        <v>I</v>
      </c>
      <c r="C61" s="72">
        <v>42892.661999999997</v>
      </c>
      <c r="D61" s="75" t="s">
        <v>37</v>
      </c>
      <c r="E61" s="72">
        <f>VLOOKUP(C61,Active!C$21:E$186,3,FALSE)</f>
        <v>-3951.996614022707</v>
      </c>
      <c r="F61" s="77" t="s">
        <v>320</v>
      </c>
      <c r="G61" s="78">
        <v>-3952</v>
      </c>
      <c r="H61" s="78" t="s">
        <v>321</v>
      </c>
      <c r="J61" s="77" t="s">
        <v>228</v>
      </c>
      <c r="K61" s="79" t="s">
        <v>322</v>
      </c>
    </row>
    <row r="62" spans="1:11" s="72" customFormat="1" ht="12.75" customHeight="1" x14ac:dyDescent="0.2">
      <c r="A62" s="75" t="s">
        <v>323</v>
      </c>
      <c r="B62" s="76" t="str">
        <f t="shared" si="0"/>
        <v>I</v>
      </c>
      <c r="C62" s="72">
        <v>42897.802000000003</v>
      </c>
      <c r="D62" s="75" t="s">
        <v>37</v>
      </c>
      <c r="E62" s="72">
        <f>VLOOKUP(C62,Active!C$21:E$186,3,FALSE)</f>
        <v>-3943.9984875138089</v>
      </c>
      <c r="F62" s="77" t="s">
        <v>324</v>
      </c>
      <c r="G62" s="78">
        <v>-3944</v>
      </c>
      <c r="H62" s="78" t="s">
        <v>325</v>
      </c>
      <c r="J62" s="77"/>
      <c r="K62" s="79" t="s">
        <v>326</v>
      </c>
    </row>
    <row r="63" spans="1:11" s="72" customFormat="1" ht="12.75" customHeight="1" x14ac:dyDescent="0.2">
      <c r="A63" s="75" t="s">
        <v>323</v>
      </c>
      <c r="B63" s="76" t="str">
        <f t="shared" si="0"/>
        <v>I</v>
      </c>
      <c r="C63" s="72">
        <v>43262.813000000002</v>
      </c>
      <c r="D63" s="75" t="s">
        <v>36</v>
      </c>
      <c r="E63" s="72">
        <f>VLOOKUP(C63,Active!C$21:E$186,3,FALSE)</f>
        <v>-3376.0210254251642</v>
      </c>
      <c r="F63" s="77" t="s">
        <v>327</v>
      </c>
      <c r="G63" s="78">
        <v>-3376</v>
      </c>
      <c r="H63" s="78" t="s">
        <v>328</v>
      </c>
      <c r="J63" s="77"/>
      <c r="K63" s="79" t="s">
        <v>329</v>
      </c>
    </row>
    <row r="64" spans="1:11" s="72" customFormat="1" ht="12.75" customHeight="1" x14ac:dyDescent="0.2">
      <c r="A64" s="75" t="s">
        <v>323</v>
      </c>
      <c r="B64" s="76" t="str">
        <f t="shared" si="0"/>
        <v>I</v>
      </c>
      <c r="C64" s="72">
        <v>43262.828999999998</v>
      </c>
      <c r="D64" s="75" t="s">
        <v>36</v>
      </c>
      <c r="E64" s="72">
        <f>VLOOKUP(C64,Active!C$21:E$186,3,FALSE)</f>
        <v>-3375.9961285333138</v>
      </c>
      <c r="F64" s="77" t="s">
        <v>330</v>
      </c>
      <c r="G64" s="78">
        <v>-3376</v>
      </c>
      <c r="H64" s="78" t="s">
        <v>331</v>
      </c>
      <c r="J64" s="77"/>
      <c r="K64" s="79" t="s">
        <v>332</v>
      </c>
    </row>
    <row r="65" spans="1:11" s="72" customFormat="1" ht="12.75" customHeight="1" x14ac:dyDescent="0.2">
      <c r="A65" s="75" t="s">
        <v>323</v>
      </c>
      <c r="B65" s="76" t="str">
        <f t="shared" si="0"/>
        <v>I</v>
      </c>
      <c r="C65" s="72">
        <v>43577.696000000004</v>
      </c>
      <c r="D65" s="75" t="s">
        <v>36</v>
      </c>
      <c r="E65" s="72">
        <f>VLOOKUP(C65,Active!C$21:E$186,3,FALSE)</f>
        <v>-2886.0455255228039</v>
      </c>
      <c r="F65" s="77" t="s">
        <v>333</v>
      </c>
      <c r="G65" s="78">
        <v>-2886</v>
      </c>
      <c r="H65" s="78" t="s">
        <v>334</v>
      </c>
      <c r="J65" s="77"/>
      <c r="K65" s="79" t="s">
        <v>329</v>
      </c>
    </row>
    <row r="66" spans="1:11" s="72" customFormat="1" ht="12.75" customHeight="1" x14ac:dyDescent="0.2">
      <c r="A66" s="75" t="s">
        <v>323</v>
      </c>
      <c r="B66" s="76" t="str">
        <f t="shared" si="0"/>
        <v>I</v>
      </c>
      <c r="C66" s="72">
        <v>44334.758999999998</v>
      </c>
      <c r="D66" s="75" t="s">
        <v>36</v>
      </c>
      <c r="E66" s="72">
        <f>VLOOKUP(C66,Active!C$21:E$186,3,FALSE)</f>
        <v>-1708.0132980523601</v>
      </c>
      <c r="F66" s="77" t="s">
        <v>335</v>
      </c>
      <c r="G66" s="78">
        <v>-1708</v>
      </c>
      <c r="H66" s="78" t="s">
        <v>336</v>
      </c>
      <c r="J66" s="77"/>
      <c r="K66" s="79" t="s">
        <v>329</v>
      </c>
    </row>
    <row r="67" spans="1:11" s="72" customFormat="1" ht="12.75" customHeight="1" x14ac:dyDescent="0.2">
      <c r="A67" s="80" t="s">
        <v>337</v>
      </c>
      <c r="B67" s="76" t="str">
        <f t="shared" si="0"/>
        <v>I</v>
      </c>
      <c r="C67" s="72">
        <v>44709.435599999997</v>
      </c>
      <c r="D67" s="75" t="s">
        <v>37</v>
      </c>
      <c r="E67" s="72">
        <f>VLOOKUP(C67,Active!C$21:E$186,3,FALSE)</f>
        <v>-1124.9956235932273</v>
      </c>
      <c r="F67" s="77" t="s">
        <v>338</v>
      </c>
      <c r="G67" s="78">
        <v>-1125</v>
      </c>
      <c r="H67" s="78" t="s">
        <v>339</v>
      </c>
      <c r="J67" s="77" t="s">
        <v>228</v>
      </c>
      <c r="K67" s="79" t="s">
        <v>340</v>
      </c>
    </row>
    <row r="68" spans="1:11" s="72" customFormat="1" ht="12.75" customHeight="1" x14ac:dyDescent="0.2">
      <c r="A68" s="75" t="s">
        <v>341</v>
      </c>
      <c r="B68" s="76" t="str">
        <f t="shared" si="0"/>
        <v>I</v>
      </c>
      <c r="C68" s="72">
        <v>45074.457000000002</v>
      </c>
      <c r="D68" s="75" t="s">
        <v>37</v>
      </c>
      <c r="E68" s="72">
        <f>VLOOKUP(C68,Active!C$21:E$186,3,FALSE)</f>
        <v>-557.00197852486576</v>
      </c>
      <c r="F68" s="77" t="s">
        <v>342</v>
      </c>
      <c r="G68" s="78">
        <v>-557</v>
      </c>
      <c r="H68" s="78" t="s">
        <v>318</v>
      </c>
      <c r="J68" s="77" t="s">
        <v>228</v>
      </c>
      <c r="K68" s="79" t="s">
        <v>289</v>
      </c>
    </row>
    <row r="69" spans="1:11" s="72" customFormat="1" ht="12.75" customHeight="1" x14ac:dyDescent="0.2">
      <c r="A69" s="75" t="s">
        <v>63</v>
      </c>
      <c r="B69" s="76" t="str">
        <f t="shared" si="0"/>
        <v>I</v>
      </c>
      <c r="C69" s="72">
        <v>45432.414599999996</v>
      </c>
      <c r="D69" s="75" t="s">
        <v>37</v>
      </c>
      <c r="E69" s="72">
        <f>VLOOKUP(C69,Active!C$21:E$186,3,FALSE)</f>
        <v>0</v>
      </c>
      <c r="F69" s="77" t="s">
        <v>343</v>
      </c>
      <c r="G69" s="78">
        <v>0</v>
      </c>
      <c r="H69" s="78" t="s">
        <v>344</v>
      </c>
      <c r="J69" s="77" t="s">
        <v>228</v>
      </c>
      <c r="K69" s="79" t="s">
        <v>345</v>
      </c>
    </row>
    <row r="70" spans="1:11" s="72" customFormat="1" ht="12.75" customHeight="1" x14ac:dyDescent="0.2">
      <c r="A70" s="75" t="s">
        <v>323</v>
      </c>
      <c r="B70" s="76" t="str">
        <f t="shared" si="0"/>
        <v>I</v>
      </c>
      <c r="C70" s="72">
        <v>46165.684999999998</v>
      </c>
      <c r="D70" s="75" t="s">
        <v>36</v>
      </c>
      <c r="E70" s="72">
        <f>VLOOKUP(C70,Active!C$21:E$186,3,FALSE)</f>
        <v>1141.0096156464535</v>
      </c>
      <c r="F70" s="77" t="s">
        <v>346</v>
      </c>
      <c r="G70" s="78">
        <v>1141</v>
      </c>
      <c r="H70" s="78" t="s">
        <v>347</v>
      </c>
      <c r="J70" s="77"/>
      <c r="K70" s="79" t="s">
        <v>348</v>
      </c>
    </row>
    <row r="71" spans="1:11" s="72" customFormat="1" ht="12.75" customHeight="1" x14ac:dyDescent="0.2">
      <c r="A71" s="75" t="s">
        <v>323</v>
      </c>
      <c r="B71" s="76" t="str">
        <f t="shared" si="0"/>
        <v>I</v>
      </c>
      <c r="C71" s="72">
        <v>46174.682000000001</v>
      </c>
      <c r="D71" s="75" t="s">
        <v>36</v>
      </c>
      <c r="E71" s="72">
        <f>VLOOKUP(C71,Active!C$21:E$186,3,FALSE)</f>
        <v>1155.009449148494</v>
      </c>
      <c r="F71" s="77" t="s">
        <v>349</v>
      </c>
      <c r="G71" s="78">
        <v>1155</v>
      </c>
      <c r="H71" s="78" t="s">
        <v>347</v>
      </c>
      <c r="J71" s="77"/>
      <c r="K71" s="79" t="s">
        <v>348</v>
      </c>
    </row>
    <row r="72" spans="1:11" s="72" customFormat="1" ht="12.75" customHeight="1" x14ac:dyDescent="0.2">
      <c r="A72" s="75" t="s">
        <v>350</v>
      </c>
      <c r="B72" s="76" t="str">
        <f t="shared" si="0"/>
        <v>I</v>
      </c>
      <c r="C72" s="72">
        <v>46180.409</v>
      </c>
      <c r="D72" s="75" t="s">
        <v>36</v>
      </c>
      <c r="E72" s="72">
        <f>VLOOKUP(C72,Active!C$21:E$186,3,FALSE)</f>
        <v>1163.920980377364</v>
      </c>
      <c r="F72" s="77" t="s">
        <v>351</v>
      </c>
      <c r="G72" s="78">
        <v>1164</v>
      </c>
      <c r="H72" s="78" t="s">
        <v>352</v>
      </c>
      <c r="J72" s="77"/>
      <c r="K72" s="79" t="s">
        <v>353</v>
      </c>
    </row>
    <row r="73" spans="1:11" s="72" customFormat="1" ht="12.75" customHeight="1" x14ac:dyDescent="0.2">
      <c r="A73" s="75" t="s">
        <v>323</v>
      </c>
      <c r="B73" s="76" t="str">
        <f t="shared" si="0"/>
        <v>I</v>
      </c>
      <c r="C73" s="72">
        <v>46181.747000000003</v>
      </c>
      <c r="D73" s="75" t="s">
        <v>36</v>
      </c>
      <c r="E73" s="72">
        <f>VLOOKUP(C73,Active!C$21:E$186,3,FALSE)</f>
        <v>1166.0029829588657</v>
      </c>
      <c r="F73" s="77" t="s">
        <v>354</v>
      </c>
      <c r="G73" s="78">
        <v>1166</v>
      </c>
      <c r="H73" s="78" t="s">
        <v>325</v>
      </c>
      <c r="J73" s="77"/>
      <c r="K73" s="79" t="s">
        <v>355</v>
      </c>
    </row>
    <row r="74" spans="1:11" s="72" customFormat="1" ht="12.75" customHeight="1" x14ac:dyDescent="0.2">
      <c r="A74" s="75" t="s">
        <v>323</v>
      </c>
      <c r="B74" s="76" t="str">
        <f t="shared" si="0"/>
        <v>I</v>
      </c>
      <c r="C74" s="72">
        <v>46206.800999999999</v>
      </c>
      <c r="D74" s="75" t="s">
        <v>36</v>
      </c>
      <c r="E74" s="72">
        <f>VLOOKUP(C74,Active!C$21:E$186,3,FALSE)</f>
        <v>1204.9884034945946</v>
      </c>
      <c r="F74" s="77" t="s">
        <v>356</v>
      </c>
      <c r="G74" s="78">
        <v>1205</v>
      </c>
      <c r="H74" s="78" t="s">
        <v>336</v>
      </c>
      <c r="J74" s="77"/>
      <c r="K74" s="79" t="s">
        <v>355</v>
      </c>
    </row>
    <row r="75" spans="1:11" s="72" customFormat="1" ht="12.75" customHeight="1" x14ac:dyDescent="0.2">
      <c r="A75" s="75" t="s">
        <v>323</v>
      </c>
      <c r="B75" s="76" t="str">
        <f t="shared" ref="B75:B138" si="1">IF(G75=INT(G75),"I","II")</f>
        <v>I</v>
      </c>
      <c r="C75" s="72">
        <v>46530.71</v>
      </c>
      <c r="D75" s="75" t="s">
        <v>36</v>
      </c>
      <c r="E75" s="72">
        <f>VLOOKUP(C75,Active!C$21:E$186,3,FALSE)</f>
        <v>1709.0088625154772</v>
      </c>
      <c r="F75" s="77" t="s">
        <v>357</v>
      </c>
      <c r="G75" s="78">
        <v>1709</v>
      </c>
      <c r="H75" s="78" t="s">
        <v>358</v>
      </c>
      <c r="J75" s="77"/>
      <c r="K75" s="79" t="s">
        <v>355</v>
      </c>
    </row>
    <row r="76" spans="1:11" s="72" customFormat="1" ht="12.75" customHeight="1" x14ac:dyDescent="0.2">
      <c r="A76" s="75" t="s">
        <v>359</v>
      </c>
      <c r="B76" s="76" t="str">
        <f t="shared" si="1"/>
        <v>I</v>
      </c>
      <c r="C76" s="72">
        <v>46892.504999999997</v>
      </c>
      <c r="D76" s="75" t="s">
        <v>36</v>
      </c>
      <c r="E76" s="72">
        <f>VLOOKUP(C76,Active!C$21:E$186,3,FALSE)</f>
        <v>2271.9820493409729</v>
      </c>
      <c r="F76" s="77" t="s">
        <v>360</v>
      </c>
      <c r="G76" s="78">
        <v>2272</v>
      </c>
      <c r="H76" s="78" t="s">
        <v>361</v>
      </c>
      <c r="J76" s="77"/>
      <c r="K76" s="79" t="s">
        <v>353</v>
      </c>
    </row>
    <row r="77" spans="1:11" s="72" customFormat="1" ht="12.75" customHeight="1" x14ac:dyDescent="0.2">
      <c r="A77" s="75" t="s">
        <v>359</v>
      </c>
      <c r="B77" s="76" t="str">
        <f t="shared" si="1"/>
        <v>I</v>
      </c>
      <c r="C77" s="72">
        <v>46903.42</v>
      </c>
      <c r="D77" s="75" t="s">
        <v>36</v>
      </c>
      <c r="E77" s="72">
        <f>VLOOKUP(C77,Active!C$21:E$186,3,FALSE)</f>
        <v>2288.9663977543032</v>
      </c>
      <c r="F77" s="77" t="s">
        <v>362</v>
      </c>
      <c r="G77" s="78">
        <v>2289</v>
      </c>
      <c r="H77" s="78" t="s">
        <v>363</v>
      </c>
      <c r="J77" s="77"/>
      <c r="K77" s="79" t="s">
        <v>353</v>
      </c>
    </row>
    <row r="78" spans="1:11" s="72" customFormat="1" ht="12.75" customHeight="1" x14ac:dyDescent="0.2">
      <c r="A78" s="80" t="s">
        <v>364</v>
      </c>
      <c r="B78" s="76" t="str">
        <f t="shared" si="1"/>
        <v>I</v>
      </c>
      <c r="C78" s="72">
        <v>46911.792399999998</v>
      </c>
      <c r="D78" s="75" t="s">
        <v>37</v>
      </c>
      <c r="E78" s="72">
        <f>VLOOKUP(C78,Active!C$21:E$186,3,FALSE)</f>
        <v>2301.9943188404927</v>
      </c>
      <c r="F78" s="77" t="s">
        <v>365</v>
      </c>
      <c r="G78" s="78">
        <v>2302</v>
      </c>
      <c r="H78" s="78" t="s">
        <v>366</v>
      </c>
      <c r="J78" s="77" t="s">
        <v>228</v>
      </c>
      <c r="K78" s="79" t="s">
        <v>367</v>
      </c>
    </row>
    <row r="79" spans="1:11" s="72" customFormat="1" ht="12.75" customHeight="1" x14ac:dyDescent="0.2">
      <c r="A79" s="75" t="s">
        <v>323</v>
      </c>
      <c r="B79" s="76" t="str">
        <f t="shared" si="1"/>
        <v>I</v>
      </c>
      <c r="C79" s="72">
        <v>46915.667999999998</v>
      </c>
      <c r="D79" s="75" t="s">
        <v>36</v>
      </c>
      <c r="E79" s="72">
        <f>VLOOKUP(C79,Active!C$21:E$186,3,FALSE)</f>
        <v>2308.0249684704227</v>
      </c>
      <c r="F79" s="77" t="s">
        <v>368</v>
      </c>
      <c r="G79" s="78">
        <v>2308</v>
      </c>
      <c r="H79" s="78" t="s">
        <v>209</v>
      </c>
      <c r="J79" s="77"/>
      <c r="K79" s="79" t="s">
        <v>329</v>
      </c>
    </row>
    <row r="80" spans="1:11" s="72" customFormat="1" ht="12.75" customHeight="1" x14ac:dyDescent="0.2">
      <c r="A80" s="75" t="s">
        <v>323</v>
      </c>
      <c r="B80" s="76" t="str">
        <f t="shared" si="1"/>
        <v>I</v>
      </c>
      <c r="C80" s="72">
        <v>46940.722999999998</v>
      </c>
      <c r="D80" s="75" t="s">
        <v>36</v>
      </c>
      <c r="E80" s="72">
        <f>VLOOKUP(C80,Active!C$21:E$186,3,FALSE)</f>
        <v>2347.0119450618986</v>
      </c>
      <c r="F80" s="77" t="s">
        <v>369</v>
      </c>
      <c r="G80" s="78">
        <v>2347</v>
      </c>
      <c r="H80" s="78" t="s">
        <v>370</v>
      </c>
      <c r="J80" s="77"/>
      <c r="K80" s="79" t="s">
        <v>355</v>
      </c>
    </row>
    <row r="81" spans="1:11" s="72" customFormat="1" ht="12.75" customHeight="1" x14ac:dyDescent="0.2">
      <c r="A81" s="80" t="s">
        <v>371</v>
      </c>
      <c r="B81" s="76" t="str">
        <f t="shared" si="1"/>
        <v>I</v>
      </c>
      <c r="C81" s="72">
        <v>47261.392999999996</v>
      </c>
      <c r="D81" s="75" t="s">
        <v>36</v>
      </c>
      <c r="E81" s="72">
        <f>VLOOKUP(C81,Active!C$21:E$186,3,FALSE)</f>
        <v>2845.9923395375868</v>
      </c>
      <c r="F81" s="77" t="s">
        <v>372</v>
      </c>
      <c r="G81" s="78">
        <v>2846</v>
      </c>
      <c r="H81" s="78" t="s">
        <v>244</v>
      </c>
      <c r="J81" s="77"/>
      <c r="K81" s="79" t="s">
        <v>373</v>
      </c>
    </row>
    <row r="82" spans="1:11" s="72" customFormat="1" ht="12.75" customHeight="1" x14ac:dyDescent="0.2">
      <c r="A82" s="80" t="s">
        <v>374</v>
      </c>
      <c r="B82" s="76" t="str">
        <f t="shared" si="1"/>
        <v>II</v>
      </c>
      <c r="C82" s="72">
        <v>47262.365899999997</v>
      </c>
      <c r="D82" s="75" t="s">
        <v>37</v>
      </c>
      <c r="E82" s="72">
        <f>VLOOKUP(C82,Active!C$21:E$186,3,FALSE)</f>
        <v>2847.5062261680346</v>
      </c>
      <c r="F82" s="77" t="s">
        <v>375</v>
      </c>
      <c r="G82" s="78">
        <v>2847.5</v>
      </c>
      <c r="H82" s="78" t="s">
        <v>376</v>
      </c>
      <c r="J82" s="77" t="s">
        <v>228</v>
      </c>
      <c r="K82" s="79" t="s">
        <v>377</v>
      </c>
    </row>
    <row r="83" spans="1:11" s="72" customFormat="1" ht="12.75" customHeight="1" x14ac:dyDescent="0.2">
      <c r="A83" s="75" t="s">
        <v>378</v>
      </c>
      <c r="B83" s="76" t="str">
        <f t="shared" si="1"/>
        <v>I</v>
      </c>
      <c r="C83" s="72">
        <v>47270.387600000002</v>
      </c>
      <c r="D83" s="75" t="s">
        <v>37</v>
      </c>
      <c r="E83" s="72">
        <f>VLOOKUP(C83,Active!C$21:E$186,3,FALSE)</f>
        <v>2859.9884385058526</v>
      </c>
      <c r="F83" s="77" t="s">
        <v>379</v>
      </c>
      <c r="G83" s="78">
        <v>2860</v>
      </c>
      <c r="H83" s="78" t="s">
        <v>380</v>
      </c>
      <c r="J83" s="77" t="s">
        <v>228</v>
      </c>
      <c r="K83" s="79" t="s">
        <v>289</v>
      </c>
    </row>
    <row r="84" spans="1:11" s="72" customFormat="1" ht="12.75" customHeight="1" x14ac:dyDescent="0.2">
      <c r="A84" s="75" t="s">
        <v>378</v>
      </c>
      <c r="B84" s="76" t="str">
        <f t="shared" si="1"/>
        <v>I</v>
      </c>
      <c r="C84" s="72">
        <v>47270.404000000002</v>
      </c>
      <c r="D84" s="75" t="s">
        <v>36</v>
      </c>
      <c r="E84" s="72">
        <f>VLOOKUP(C84,Active!C$21:E$186,3,FALSE)</f>
        <v>2860.013957820006</v>
      </c>
      <c r="F84" s="77" t="s">
        <v>381</v>
      </c>
      <c r="G84" s="78">
        <v>2860</v>
      </c>
      <c r="H84" s="78" t="s">
        <v>382</v>
      </c>
      <c r="J84" s="77"/>
      <c r="K84" s="79" t="s">
        <v>353</v>
      </c>
    </row>
    <row r="85" spans="1:11" s="72" customFormat="1" ht="12.75" customHeight="1" x14ac:dyDescent="0.2">
      <c r="A85" s="75" t="s">
        <v>323</v>
      </c>
      <c r="B85" s="76" t="str">
        <f t="shared" si="1"/>
        <v>I</v>
      </c>
      <c r="C85" s="72">
        <v>47629.644999999997</v>
      </c>
      <c r="D85" s="75" t="s">
        <v>36</v>
      </c>
      <c r="E85" s="72">
        <f>VLOOKUP(C85,Active!C$21:E$186,3,FALSE)</f>
        <v>3419.0129782829085</v>
      </c>
      <c r="F85" s="77" t="s">
        <v>383</v>
      </c>
      <c r="G85" s="78">
        <v>3419</v>
      </c>
      <c r="H85" s="78" t="s">
        <v>370</v>
      </c>
      <c r="J85" s="77"/>
      <c r="K85" s="79" t="s">
        <v>329</v>
      </c>
    </row>
    <row r="86" spans="1:11" s="72" customFormat="1" ht="12.75" customHeight="1" x14ac:dyDescent="0.2">
      <c r="A86" s="80" t="s">
        <v>384</v>
      </c>
      <c r="B86" s="76" t="str">
        <f t="shared" si="1"/>
        <v>I</v>
      </c>
      <c r="C86" s="72">
        <v>47653.408000000003</v>
      </c>
      <c r="D86" s="75" t="s">
        <v>36</v>
      </c>
      <c r="E86" s="72">
        <f>VLOOKUP(C86,Active!C$21:E$186,3,FALSE)</f>
        <v>3455.9895308569849</v>
      </c>
      <c r="F86" s="77" t="s">
        <v>385</v>
      </c>
      <c r="G86" s="78">
        <v>3456</v>
      </c>
      <c r="H86" s="78" t="s">
        <v>336</v>
      </c>
      <c r="J86" s="77"/>
      <c r="K86" s="79" t="s">
        <v>373</v>
      </c>
    </row>
    <row r="87" spans="1:11" s="72" customFormat="1" ht="12.75" customHeight="1" x14ac:dyDescent="0.2">
      <c r="A87" s="80" t="s">
        <v>386</v>
      </c>
      <c r="B87" s="76" t="str">
        <f t="shared" si="1"/>
        <v>I</v>
      </c>
      <c r="C87" s="72">
        <v>47982.447999999997</v>
      </c>
      <c r="D87" s="75" t="s">
        <v>36</v>
      </c>
      <c r="E87" s="72">
        <f>VLOOKUP(C87,Active!C$21:E$186,3,FALSE)</f>
        <v>3967.9941118850761</v>
      </c>
      <c r="F87" s="77" t="s">
        <v>387</v>
      </c>
      <c r="G87" s="78">
        <v>3968</v>
      </c>
      <c r="H87" s="78" t="s">
        <v>388</v>
      </c>
      <c r="J87" s="77"/>
      <c r="K87" s="79" t="s">
        <v>389</v>
      </c>
    </row>
    <row r="88" spans="1:11" s="72" customFormat="1" ht="12.75" customHeight="1" x14ac:dyDescent="0.2">
      <c r="A88" s="75" t="s">
        <v>323</v>
      </c>
      <c r="B88" s="76" t="str">
        <f t="shared" si="1"/>
        <v>I</v>
      </c>
      <c r="C88" s="72">
        <v>48003.656000000003</v>
      </c>
      <c r="D88" s="75" t="s">
        <v>36</v>
      </c>
      <c r="E88" s="72">
        <f>VLOOKUP(C88,Active!C$21:E$186,3,FALSE)</f>
        <v>4000.9949420408234</v>
      </c>
      <c r="F88" s="77" t="s">
        <v>390</v>
      </c>
      <c r="G88" s="78">
        <v>4001</v>
      </c>
      <c r="H88" s="78" t="s">
        <v>391</v>
      </c>
      <c r="J88" s="77"/>
      <c r="K88" s="79" t="s">
        <v>329</v>
      </c>
    </row>
    <row r="89" spans="1:11" s="72" customFormat="1" ht="12.75" customHeight="1" x14ac:dyDescent="0.2">
      <c r="A89" s="80" t="s">
        <v>386</v>
      </c>
      <c r="B89" s="76" t="str">
        <f t="shared" si="1"/>
        <v>I</v>
      </c>
      <c r="C89" s="72">
        <v>48036.425999999999</v>
      </c>
      <c r="D89" s="75" t="s">
        <v>36</v>
      </c>
      <c r="E89" s="72">
        <f>VLOOKUP(C89,Active!C$21:E$186,3,FALSE)</f>
        <v>4051.9868886743307</v>
      </c>
      <c r="F89" s="77" t="s">
        <v>392</v>
      </c>
      <c r="G89" s="78">
        <v>4052</v>
      </c>
      <c r="H89" s="78" t="s">
        <v>393</v>
      </c>
      <c r="J89" s="77"/>
      <c r="K89" s="79" t="s">
        <v>373</v>
      </c>
    </row>
    <row r="90" spans="1:11" s="72" customFormat="1" ht="12.75" customHeight="1" x14ac:dyDescent="0.2">
      <c r="A90" s="80" t="s">
        <v>386</v>
      </c>
      <c r="B90" s="76" t="str">
        <f t="shared" si="1"/>
        <v>I</v>
      </c>
      <c r="C90" s="72">
        <v>48358.406000000003</v>
      </c>
      <c r="D90" s="75" t="s">
        <v>36</v>
      </c>
      <c r="E90" s="72">
        <f>VLOOKUP(C90,Active!C$21:E$186,3,FALSE)</f>
        <v>4553.0057161707746</v>
      </c>
      <c r="F90" s="77" t="s">
        <v>394</v>
      </c>
      <c r="G90" s="78">
        <v>4553</v>
      </c>
      <c r="H90" s="78" t="s">
        <v>331</v>
      </c>
      <c r="J90" s="77"/>
      <c r="K90" s="79" t="s">
        <v>395</v>
      </c>
    </row>
    <row r="91" spans="1:11" s="72" customFormat="1" ht="12.75" customHeight="1" x14ac:dyDescent="0.2">
      <c r="A91" s="80" t="s">
        <v>386</v>
      </c>
      <c r="B91" s="76" t="str">
        <f t="shared" si="1"/>
        <v>II</v>
      </c>
      <c r="C91" s="72">
        <v>48359.353000000003</v>
      </c>
      <c r="D91" s="75" t="s">
        <v>36</v>
      </c>
      <c r="E91" s="72">
        <f>VLOOKUP(C91,Active!C$21:E$186,3,FALSE)</f>
        <v>4554.4793009575287</v>
      </c>
      <c r="F91" s="77" t="s">
        <v>396</v>
      </c>
      <c r="G91" s="78">
        <v>4554.5</v>
      </c>
      <c r="H91" s="78" t="s">
        <v>397</v>
      </c>
      <c r="J91" s="77"/>
      <c r="K91" s="79" t="s">
        <v>398</v>
      </c>
    </row>
    <row r="92" spans="1:11" s="72" customFormat="1" ht="12.75" customHeight="1" x14ac:dyDescent="0.2">
      <c r="A92" s="75" t="s">
        <v>399</v>
      </c>
      <c r="B92" s="76" t="str">
        <f t="shared" si="1"/>
        <v>I</v>
      </c>
      <c r="C92" s="72">
        <v>48385.387999999999</v>
      </c>
      <c r="D92" s="75" t="s">
        <v>37</v>
      </c>
      <c r="E92" s="72">
        <f>VLOOKUP(C92,Active!C$21:E$186,3,FALSE)</f>
        <v>4594.9912121752068</v>
      </c>
      <c r="F92" s="77" t="s">
        <v>400</v>
      </c>
      <c r="G92" s="78">
        <v>4595</v>
      </c>
      <c r="H92" s="78" t="s">
        <v>401</v>
      </c>
      <c r="J92" s="77" t="s">
        <v>228</v>
      </c>
      <c r="K92" s="79" t="s">
        <v>402</v>
      </c>
    </row>
    <row r="93" spans="1:11" s="72" customFormat="1" ht="12.75" customHeight="1" x14ac:dyDescent="0.2">
      <c r="A93" s="75" t="s">
        <v>403</v>
      </c>
      <c r="B93" s="76" t="str">
        <f t="shared" si="1"/>
        <v>II</v>
      </c>
      <c r="C93" s="72">
        <v>48733.396399999998</v>
      </c>
      <c r="D93" s="75" t="s">
        <v>37</v>
      </c>
      <c r="E93" s="72">
        <f>VLOOKUP(C93,Active!C$21:E$186,3,FALSE)</f>
        <v>5136.511680921436</v>
      </c>
      <c r="F93" s="77" t="s">
        <v>404</v>
      </c>
      <c r="G93" s="78">
        <v>5136.5</v>
      </c>
      <c r="H93" s="78" t="s">
        <v>405</v>
      </c>
      <c r="J93" s="77" t="s">
        <v>406</v>
      </c>
      <c r="K93" s="79" t="s">
        <v>289</v>
      </c>
    </row>
    <row r="94" spans="1:11" s="72" customFormat="1" ht="12.75" customHeight="1" x14ac:dyDescent="0.2">
      <c r="A94" s="80" t="s">
        <v>407</v>
      </c>
      <c r="B94" s="76" t="str">
        <f t="shared" si="1"/>
        <v>I</v>
      </c>
      <c r="C94" s="72">
        <v>49059.529699999999</v>
      </c>
      <c r="D94" s="75" t="s">
        <v>37</v>
      </c>
      <c r="E94" s="72">
        <f>VLOOKUP(C94,Active!C$21:E$186,3,FALSE)</f>
        <v>5643.9932747270914</v>
      </c>
      <c r="F94" s="77" t="s">
        <v>408</v>
      </c>
      <c r="G94" s="78">
        <v>5644</v>
      </c>
      <c r="H94" s="78" t="s">
        <v>409</v>
      </c>
      <c r="J94" s="77" t="s">
        <v>406</v>
      </c>
      <c r="K94" s="79" t="s">
        <v>410</v>
      </c>
    </row>
    <row r="95" spans="1:11" s="72" customFormat="1" ht="12.75" customHeight="1" x14ac:dyDescent="0.2">
      <c r="A95" s="80" t="s">
        <v>407</v>
      </c>
      <c r="B95" s="76" t="str">
        <f t="shared" si="1"/>
        <v>I</v>
      </c>
      <c r="C95" s="72">
        <v>49059.5308</v>
      </c>
      <c r="D95" s="75" t="s">
        <v>37</v>
      </c>
      <c r="E95" s="72">
        <f>VLOOKUP(C95,Active!C$21:E$186,3,FALSE)</f>
        <v>5643.9949863884085</v>
      </c>
      <c r="F95" s="77" t="s">
        <v>411</v>
      </c>
      <c r="G95" s="78">
        <v>5644</v>
      </c>
      <c r="H95" s="78" t="s">
        <v>412</v>
      </c>
      <c r="J95" s="77" t="s">
        <v>413</v>
      </c>
      <c r="K95" s="79" t="s">
        <v>410</v>
      </c>
    </row>
    <row r="96" spans="1:11" s="72" customFormat="1" ht="12.75" customHeight="1" x14ac:dyDescent="0.2">
      <c r="A96" s="75" t="s">
        <v>414</v>
      </c>
      <c r="B96" s="76" t="str">
        <f t="shared" si="1"/>
        <v>II</v>
      </c>
      <c r="C96" s="72">
        <v>49420.387000000002</v>
      </c>
      <c r="D96" s="75" t="s">
        <v>36</v>
      </c>
      <c r="E96" s="72">
        <f>VLOOKUP(C96,Active!C$21:E$186,3,FALSE)</f>
        <v>6205.507348084232</v>
      </c>
      <c r="F96" s="77" t="s">
        <v>415</v>
      </c>
      <c r="G96" s="78">
        <v>6205.5</v>
      </c>
      <c r="H96" s="78" t="s">
        <v>331</v>
      </c>
      <c r="J96" s="77"/>
      <c r="K96" s="79" t="s">
        <v>416</v>
      </c>
    </row>
    <row r="97" spans="1:11" s="72" customFormat="1" ht="12.75" customHeight="1" x14ac:dyDescent="0.2">
      <c r="A97" s="75" t="s">
        <v>414</v>
      </c>
      <c r="B97" s="76" t="str">
        <f t="shared" si="1"/>
        <v>II</v>
      </c>
      <c r="C97" s="72">
        <v>49429.364000000001</v>
      </c>
      <c r="D97" s="75" t="s">
        <v>36</v>
      </c>
      <c r="E97" s="72">
        <f>VLOOKUP(C97,Active!C$21:E$186,3,FALSE)</f>
        <v>6219.4760604714456</v>
      </c>
      <c r="F97" s="77" t="s">
        <v>417</v>
      </c>
      <c r="G97" s="78">
        <v>6219.5</v>
      </c>
      <c r="H97" s="78" t="s">
        <v>305</v>
      </c>
      <c r="J97" s="77"/>
      <c r="K97" s="79" t="s">
        <v>416</v>
      </c>
    </row>
    <row r="98" spans="1:11" s="72" customFormat="1" ht="12.75" customHeight="1" x14ac:dyDescent="0.2">
      <c r="A98" s="80" t="s">
        <v>418</v>
      </c>
      <c r="B98" s="76" t="str">
        <f t="shared" si="1"/>
        <v>I</v>
      </c>
      <c r="C98" s="72">
        <v>49471.477200000001</v>
      </c>
      <c r="D98" s="75" t="s">
        <v>37</v>
      </c>
      <c r="E98" s="72">
        <f>VLOOKUP(C98,Active!C$21:E$186,3,FALSE)</f>
        <v>6285.0065471045373</v>
      </c>
      <c r="F98" s="77" t="s">
        <v>419</v>
      </c>
      <c r="G98" s="78">
        <v>6285</v>
      </c>
      <c r="H98" s="78" t="s">
        <v>420</v>
      </c>
      <c r="J98" s="77" t="s">
        <v>421</v>
      </c>
      <c r="K98" s="79" t="s">
        <v>410</v>
      </c>
    </row>
    <row r="99" spans="1:11" s="72" customFormat="1" ht="12.75" customHeight="1" x14ac:dyDescent="0.2">
      <c r="A99" s="80" t="s">
        <v>418</v>
      </c>
      <c r="B99" s="76" t="str">
        <f t="shared" si="1"/>
        <v>I</v>
      </c>
      <c r="C99" s="72">
        <v>49471.477899999998</v>
      </c>
      <c r="D99" s="75" t="s">
        <v>37</v>
      </c>
      <c r="E99" s="72">
        <f>VLOOKUP(C99,Active!C$21:E$186,3,FALSE)</f>
        <v>6285.0076363435519</v>
      </c>
      <c r="F99" s="77" t="s">
        <v>422</v>
      </c>
      <c r="G99" s="78">
        <v>6285</v>
      </c>
      <c r="H99" s="78" t="s">
        <v>376</v>
      </c>
      <c r="J99" s="77" t="s">
        <v>413</v>
      </c>
      <c r="K99" s="79" t="s">
        <v>410</v>
      </c>
    </row>
    <row r="100" spans="1:11" s="72" customFormat="1" ht="12.75" customHeight="1" x14ac:dyDescent="0.2">
      <c r="A100" s="75" t="s">
        <v>423</v>
      </c>
      <c r="B100" s="76" t="str">
        <f t="shared" si="1"/>
        <v>II</v>
      </c>
      <c r="C100" s="72">
        <v>49776.42</v>
      </c>
      <c r="D100" s="75" t="s">
        <v>36</v>
      </c>
      <c r="E100" s="72">
        <f>VLOOKUP(C100,Active!C$21:E$186,3,FALSE)</f>
        <v>6759.5145417299163</v>
      </c>
      <c r="F100" s="77" t="s">
        <v>424</v>
      </c>
      <c r="G100" s="78">
        <v>6759.5</v>
      </c>
      <c r="H100" s="78" t="s">
        <v>382</v>
      </c>
      <c r="J100" s="77"/>
      <c r="K100" s="79" t="s">
        <v>416</v>
      </c>
    </row>
    <row r="101" spans="1:11" s="72" customFormat="1" ht="12.75" customHeight="1" x14ac:dyDescent="0.2">
      <c r="A101" s="75" t="s">
        <v>423</v>
      </c>
      <c r="B101" s="76" t="str">
        <f t="shared" si="1"/>
        <v>I</v>
      </c>
      <c r="C101" s="72">
        <v>49777.387000000002</v>
      </c>
      <c r="D101" s="75" t="s">
        <v>36</v>
      </c>
      <c r="E101" s="72">
        <f>VLOOKUP(C101,Active!C$21:E$186,3,FALSE)</f>
        <v>6761.0192476314978</v>
      </c>
      <c r="F101" s="77" t="s">
        <v>425</v>
      </c>
      <c r="G101" s="78">
        <v>6761</v>
      </c>
      <c r="H101" s="78" t="s">
        <v>426</v>
      </c>
      <c r="J101" s="77"/>
      <c r="K101" s="79" t="s">
        <v>416</v>
      </c>
    </row>
    <row r="102" spans="1:11" s="72" customFormat="1" ht="12.75" customHeight="1" x14ac:dyDescent="0.2">
      <c r="A102" s="75" t="s">
        <v>427</v>
      </c>
      <c r="B102" s="76" t="str">
        <f t="shared" si="1"/>
        <v>I</v>
      </c>
      <c r="C102" s="72">
        <v>49811.432000000001</v>
      </c>
      <c r="D102" s="75" t="s">
        <v>36</v>
      </c>
      <c r="E102" s="72">
        <f>VLOOKUP(C102,Active!C$21:E$186,3,FALSE)</f>
        <v>6813.9951653348189</v>
      </c>
      <c r="F102" s="77" t="s">
        <v>428</v>
      </c>
      <c r="G102" s="78">
        <v>6814</v>
      </c>
      <c r="H102" s="78" t="s">
        <v>388</v>
      </c>
      <c r="J102" s="77"/>
      <c r="K102" s="79" t="s">
        <v>416</v>
      </c>
    </row>
    <row r="103" spans="1:11" s="72" customFormat="1" ht="12.75" customHeight="1" x14ac:dyDescent="0.2">
      <c r="A103" s="80" t="s">
        <v>429</v>
      </c>
      <c r="B103" s="76" t="str">
        <f t="shared" si="1"/>
        <v>I</v>
      </c>
      <c r="C103" s="72">
        <v>49865.421999999999</v>
      </c>
      <c r="D103" s="75" t="s">
        <v>36</v>
      </c>
      <c r="E103" s="72">
        <f>VLOOKUP(C103,Active!C$21:E$186,3,FALSE)</f>
        <v>6898.0066147929583</v>
      </c>
      <c r="F103" s="77" t="s">
        <v>430</v>
      </c>
      <c r="G103" s="78">
        <v>6898</v>
      </c>
      <c r="H103" s="78" t="s">
        <v>331</v>
      </c>
      <c r="J103" s="77"/>
      <c r="K103" s="79" t="s">
        <v>431</v>
      </c>
    </row>
    <row r="104" spans="1:11" s="72" customFormat="1" ht="12.75" customHeight="1" x14ac:dyDescent="0.2">
      <c r="A104" s="75" t="s">
        <v>323</v>
      </c>
      <c r="B104" s="76" t="str">
        <f t="shared" si="1"/>
        <v>I</v>
      </c>
      <c r="C104" s="72">
        <v>50163.612999999998</v>
      </c>
      <c r="D104" s="75" t="s">
        <v>38</v>
      </c>
      <c r="E104" s="72">
        <f>VLOOKUP(C104,Active!C$21:E$186,3,FALSE)</f>
        <v>7362.0084322660623</v>
      </c>
      <c r="F104" s="77" t="s">
        <v>432</v>
      </c>
      <c r="G104" s="78">
        <v>7362</v>
      </c>
      <c r="H104" s="78" t="s">
        <v>433</v>
      </c>
      <c r="J104" s="77"/>
      <c r="K104" s="79" t="s">
        <v>348</v>
      </c>
    </row>
    <row r="105" spans="1:11" s="72" customFormat="1" ht="12.75" customHeight="1" x14ac:dyDescent="0.2">
      <c r="A105" s="80" t="s">
        <v>434</v>
      </c>
      <c r="B105" s="76" t="str">
        <f t="shared" si="1"/>
        <v>II</v>
      </c>
      <c r="C105" s="72">
        <v>50571.370999999999</v>
      </c>
      <c r="D105" s="75" t="s">
        <v>36</v>
      </c>
      <c r="E105" s="72">
        <f>VLOOKUP(C105,Active!C$21:E$186,3,FALSE)</f>
        <v>7996.5026091164682</v>
      </c>
      <c r="F105" s="77" t="s">
        <v>435</v>
      </c>
      <c r="G105" s="78">
        <v>7996.5</v>
      </c>
      <c r="H105" s="78" t="s">
        <v>248</v>
      </c>
      <c r="J105" s="77"/>
      <c r="K105" s="79" t="s">
        <v>398</v>
      </c>
    </row>
    <row r="106" spans="1:11" s="72" customFormat="1" ht="12.75" customHeight="1" x14ac:dyDescent="0.2">
      <c r="A106" s="75" t="s">
        <v>436</v>
      </c>
      <c r="B106" s="76" t="str">
        <f t="shared" si="1"/>
        <v>I</v>
      </c>
      <c r="C106" s="72">
        <v>50591.6126</v>
      </c>
      <c r="D106" s="75" t="s">
        <v>37</v>
      </c>
      <c r="E106" s="72">
        <f>VLOOKUP(C106,Active!C$21:E$186,3,FALSE)</f>
        <v>8027.9996670040773</v>
      </c>
      <c r="F106" s="77" t="s">
        <v>437</v>
      </c>
      <c r="G106" s="78">
        <v>8028</v>
      </c>
      <c r="H106" s="78" t="s">
        <v>438</v>
      </c>
      <c r="J106" s="77" t="s">
        <v>228</v>
      </c>
      <c r="K106" s="79" t="s">
        <v>439</v>
      </c>
    </row>
    <row r="107" spans="1:11" s="72" customFormat="1" ht="12.75" customHeight="1" x14ac:dyDescent="0.2">
      <c r="A107" s="80" t="s">
        <v>434</v>
      </c>
      <c r="B107" s="76" t="str">
        <f t="shared" si="1"/>
        <v>I</v>
      </c>
      <c r="C107" s="72">
        <v>50597.402000000002</v>
      </c>
      <c r="D107" s="75" t="s">
        <v>36</v>
      </c>
      <c r="E107" s="72">
        <f>VLOOKUP(C107,Active!C$21:E$186,3,FALSE)</f>
        <v>8037.0082961111912</v>
      </c>
      <c r="F107" s="77" t="s">
        <v>440</v>
      </c>
      <c r="G107" s="78">
        <v>8037</v>
      </c>
      <c r="H107" s="78" t="s">
        <v>331</v>
      </c>
      <c r="J107" s="77"/>
      <c r="K107" s="79" t="s">
        <v>395</v>
      </c>
    </row>
    <row r="108" spans="1:11" s="72" customFormat="1" ht="12.75" customHeight="1" x14ac:dyDescent="0.2">
      <c r="A108" s="80" t="s">
        <v>441</v>
      </c>
      <c r="B108" s="76" t="str">
        <f t="shared" si="1"/>
        <v>II</v>
      </c>
      <c r="C108" s="72">
        <v>50960.817000000003</v>
      </c>
      <c r="D108" s="75" t="s">
        <v>37</v>
      </c>
      <c r="E108" s="72">
        <f>VLOOKUP(C108,Active!C$21:E$186,3,FALSE)</f>
        <v>8602.5022932371576</v>
      </c>
      <c r="F108" s="77" t="s">
        <v>442</v>
      </c>
      <c r="G108" s="78">
        <v>8602.5</v>
      </c>
      <c r="H108" s="78" t="s">
        <v>443</v>
      </c>
      <c r="J108" s="77" t="s">
        <v>421</v>
      </c>
      <c r="K108" s="79" t="s">
        <v>444</v>
      </c>
    </row>
    <row r="109" spans="1:11" s="72" customFormat="1" ht="12.75" customHeight="1" x14ac:dyDescent="0.2">
      <c r="A109" s="80" t="s">
        <v>445</v>
      </c>
      <c r="B109" s="76" t="str">
        <f t="shared" si="1"/>
        <v>II</v>
      </c>
      <c r="C109" s="72">
        <v>51307.859700000001</v>
      </c>
      <c r="D109" s="75" t="s">
        <v>37</v>
      </c>
      <c r="E109" s="72" t="e">
        <f>VLOOKUP(C109,Active!C$21:E$186,3,FALSE)</f>
        <v>#N/A</v>
      </c>
      <c r="F109" s="77" t="s">
        <v>446</v>
      </c>
      <c r="G109" s="78">
        <v>9142.5</v>
      </c>
      <c r="H109" s="78" t="s">
        <v>447</v>
      </c>
      <c r="J109" s="77" t="s">
        <v>228</v>
      </c>
      <c r="K109" s="79" t="s">
        <v>444</v>
      </c>
    </row>
    <row r="110" spans="1:11" s="72" customFormat="1" ht="12.75" customHeight="1" x14ac:dyDescent="0.2">
      <c r="A110" s="80" t="s">
        <v>448</v>
      </c>
      <c r="B110" s="76" t="str">
        <f t="shared" si="1"/>
        <v>II</v>
      </c>
      <c r="C110" s="72">
        <v>51573.911999999997</v>
      </c>
      <c r="D110" s="75" t="s">
        <v>37</v>
      </c>
      <c r="E110" s="72" t="e">
        <f>VLOOKUP(C110,Active!C$21:E$186,3,FALSE)</f>
        <v>#N/A</v>
      </c>
      <c r="F110" s="77" t="s">
        <v>449</v>
      </c>
      <c r="G110" s="78">
        <v>9556.5</v>
      </c>
      <c r="H110" s="78" t="s">
        <v>450</v>
      </c>
      <c r="J110" s="77" t="s">
        <v>228</v>
      </c>
      <c r="K110" s="79" t="s">
        <v>444</v>
      </c>
    </row>
    <row r="111" spans="1:11" s="72" customFormat="1" ht="12.75" customHeight="1" x14ac:dyDescent="0.2">
      <c r="A111" s="80" t="s">
        <v>451</v>
      </c>
      <c r="B111" s="76" t="str">
        <f t="shared" si="1"/>
        <v>I</v>
      </c>
      <c r="C111" s="72">
        <v>52747.7</v>
      </c>
      <c r="D111" s="75" t="s">
        <v>37</v>
      </c>
      <c r="E111" s="72" t="e">
        <f>VLOOKUP(C111,Active!C$21:E$186,3,FALSE)</f>
        <v>#N/A</v>
      </c>
      <c r="F111" s="77" t="s">
        <v>452</v>
      </c>
      <c r="G111" s="78">
        <v>11383</v>
      </c>
      <c r="H111" s="78" t="s">
        <v>336</v>
      </c>
      <c r="J111" s="77" t="s">
        <v>228</v>
      </c>
      <c r="K111" s="79" t="s">
        <v>453</v>
      </c>
    </row>
    <row r="112" spans="1:11" s="72" customFormat="1" ht="12.75" customHeight="1" x14ac:dyDescent="0.2">
      <c r="A112" s="80" t="s">
        <v>454</v>
      </c>
      <c r="B112" s="76" t="str">
        <f t="shared" si="1"/>
        <v>I</v>
      </c>
      <c r="C112" s="72">
        <v>53111.448400000001</v>
      </c>
      <c r="D112" s="75" t="s">
        <v>37</v>
      </c>
      <c r="E112" s="72" t="e">
        <f>VLOOKUP(C112,Active!C$21:E$186,3,FALSE)</f>
        <v>#N/A</v>
      </c>
      <c r="F112" s="77" t="s">
        <v>455</v>
      </c>
      <c r="G112" s="78">
        <v>11949</v>
      </c>
      <c r="H112" s="78" t="s">
        <v>456</v>
      </c>
      <c r="J112" s="77" t="s">
        <v>457</v>
      </c>
      <c r="K112" s="79" t="s">
        <v>458</v>
      </c>
    </row>
    <row r="113" spans="1:11" s="72" customFormat="1" ht="12.75" customHeight="1" x14ac:dyDescent="0.2">
      <c r="A113" s="80" t="s">
        <v>459</v>
      </c>
      <c r="B113" s="76" t="str">
        <f t="shared" si="1"/>
        <v>I</v>
      </c>
      <c r="C113" s="72">
        <v>53241.847999999998</v>
      </c>
      <c r="D113" s="75" t="s">
        <v>37</v>
      </c>
      <c r="E113" s="72" t="e">
        <f>VLOOKUP(C113,Active!C$21:E$186,3,FALSE)</f>
        <v>#N/A</v>
      </c>
      <c r="F113" s="77" t="s">
        <v>460</v>
      </c>
      <c r="G113" s="78">
        <v>12152</v>
      </c>
      <c r="H113" s="78" t="s">
        <v>461</v>
      </c>
      <c r="J113" s="77" t="s">
        <v>228</v>
      </c>
      <c r="K113" s="79" t="s">
        <v>453</v>
      </c>
    </row>
    <row r="114" spans="1:11" s="72" customFormat="1" ht="12.75" customHeight="1" x14ac:dyDescent="0.2">
      <c r="A114" s="80" t="s">
        <v>462</v>
      </c>
      <c r="B114" s="76" t="str">
        <f t="shared" si="1"/>
        <v>II</v>
      </c>
      <c r="C114" s="72">
        <v>53410.606599999999</v>
      </c>
      <c r="D114" s="75" t="s">
        <v>37</v>
      </c>
      <c r="E114" s="72" t="e">
        <f>VLOOKUP(C114,Active!C$21:E$186,3,FALSE)</f>
        <v>#N/A</v>
      </c>
      <c r="F114" s="77" t="s">
        <v>463</v>
      </c>
      <c r="G114" s="78">
        <v>12414.5</v>
      </c>
      <c r="H114" s="78" t="s">
        <v>464</v>
      </c>
      <c r="J114" s="77" t="s">
        <v>228</v>
      </c>
      <c r="K114" s="79" t="s">
        <v>465</v>
      </c>
    </row>
    <row r="115" spans="1:11" s="72" customFormat="1" ht="12.75" customHeight="1" x14ac:dyDescent="0.2">
      <c r="A115" s="80" t="s">
        <v>462</v>
      </c>
      <c r="B115" s="76" t="str">
        <f t="shared" si="1"/>
        <v>I</v>
      </c>
      <c r="C115" s="72">
        <v>53411.564700000003</v>
      </c>
      <c r="D115" s="75" t="s">
        <v>37</v>
      </c>
      <c r="E115" s="72" t="e">
        <f>VLOOKUP(C115,Active!C$21:E$186,3,FALSE)</f>
        <v>#N/A</v>
      </c>
      <c r="F115" s="77" t="s">
        <v>466</v>
      </c>
      <c r="G115" s="78">
        <v>12416</v>
      </c>
      <c r="H115" s="78" t="s">
        <v>467</v>
      </c>
      <c r="J115" s="77" t="s">
        <v>228</v>
      </c>
      <c r="K115" s="79" t="s">
        <v>465</v>
      </c>
    </row>
    <row r="116" spans="1:11" s="72" customFormat="1" ht="12.75" customHeight="1" x14ac:dyDescent="0.2">
      <c r="A116" s="80" t="s">
        <v>468</v>
      </c>
      <c r="B116" s="76" t="str">
        <f t="shared" si="1"/>
        <v>I</v>
      </c>
      <c r="C116" s="72">
        <v>53432.771000000001</v>
      </c>
      <c r="D116" s="75" t="s">
        <v>38</v>
      </c>
      <c r="E116" s="72" t="e">
        <f>VLOOKUP(C116,Active!C$21:E$186,3,FALSE)</f>
        <v>#N/A</v>
      </c>
      <c r="F116" s="77" t="s">
        <v>469</v>
      </c>
      <c r="G116" s="78">
        <v>12449</v>
      </c>
      <c r="H116" s="78" t="s">
        <v>470</v>
      </c>
      <c r="J116" s="77" t="s">
        <v>457</v>
      </c>
      <c r="K116" s="79" t="s">
        <v>471</v>
      </c>
    </row>
    <row r="117" spans="1:11" s="72" customFormat="1" ht="12.75" customHeight="1" x14ac:dyDescent="0.2">
      <c r="A117" s="80" t="s">
        <v>472</v>
      </c>
      <c r="B117" s="76" t="str">
        <f t="shared" si="1"/>
        <v>II</v>
      </c>
      <c r="C117" s="72">
        <v>53450.4496</v>
      </c>
      <c r="D117" s="75" t="s">
        <v>37</v>
      </c>
      <c r="E117" s="72" t="e">
        <f>VLOOKUP(C117,Active!C$21:E$186,3,FALSE)</f>
        <v>#N/A</v>
      </c>
      <c r="F117" s="77" t="s">
        <v>473</v>
      </c>
      <c r="G117" s="78">
        <v>12476.5</v>
      </c>
      <c r="H117" s="78" t="s">
        <v>474</v>
      </c>
      <c r="J117" s="77" t="s">
        <v>228</v>
      </c>
      <c r="K117" s="79" t="s">
        <v>475</v>
      </c>
    </row>
    <row r="118" spans="1:11" s="72" customFormat="1" ht="12.75" customHeight="1" x14ac:dyDescent="0.2">
      <c r="A118" s="80" t="s">
        <v>472</v>
      </c>
      <c r="B118" s="76" t="str">
        <f t="shared" si="1"/>
        <v>I</v>
      </c>
      <c r="C118" s="72">
        <v>53451.408900000002</v>
      </c>
      <c r="D118" s="75" t="s">
        <v>37</v>
      </c>
      <c r="E118" s="72" t="e">
        <f>VLOOKUP(C118,Active!C$21:E$186,3,FALSE)</f>
        <v>#N/A</v>
      </c>
      <c r="F118" s="77" t="s">
        <v>476</v>
      </c>
      <c r="G118" s="78">
        <v>12478</v>
      </c>
      <c r="H118" s="78" t="s">
        <v>477</v>
      </c>
      <c r="J118" s="77" t="s">
        <v>228</v>
      </c>
      <c r="K118" s="79" t="s">
        <v>475</v>
      </c>
    </row>
    <row r="119" spans="1:11" s="72" customFormat="1" ht="12.75" customHeight="1" x14ac:dyDescent="0.2">
      <c r="A119" s="80" t="s">
        <v>468</v>
      </c>
      <c r="B119" s="76" t="str">
        <f t="shared" si="1"/>
        <v>I</v>
      </c>
      <c r="C119" s="72">
        <v>53459.760999999999</v>
      </c>
      <c r="D119" s="75" t="s">
        <v>38</v>
      </c>
      <c r="E119" s="72" t="e">
        <f>VLOOKUP(C119,Active!C$21:E$186,3,FALSE)</f>
        <v>#N/A</v>
      </c>
      <c r="F119" s="77" t="s">
        <v>478</v>
      </c>
      <c r="G119" s="78">
        <v>12491</v>
      </c>
      <c r="H119" s="78" t="s">
        <v>479</v>
      </c>
      <c r="J119" s="77" t="s">
        <v>457</v>
      </c>
      <c r="K119" s="79" t="s">
        <v>471</v>
      </c>
    </row>
    <row r="120" spans="1:11" s="72" customFormat="1" ht="12.75" customHeight="1" x14ac:dyDescent="0.2">
      <c r="A120" s="80" t="s">
        <v>468</v>
      </c>
      <c r="B120" s="76" t="str">
        <f t="shared" si="1"/>
        <v>I</v>
      </c>
      <c r="C120" s="72">
        <v>53461.692600000002</v>
      </c>
      <c r="D120" s="75" t="s">
        <v>38</v>
      </c>
      <c r="E120" s="72" t="e">
        <f>VLOOKUP(C120,Active!C$21:E$186,3,FALSE)</f>
        <v>#N/A</v>
      </c>
      <c r="F120" s="77" t="s">
        <v>480</v>
      </c>
      <c r="G120" s="78">
        <v>12494</v>
      </c>
      <c r="H120" s="78" t="s">
        <v>481</v>
      </c>
      <c r="J120" s="77" t="s">
        <v>457</v>
      </c>
      <c r="K120" s="79" t="s">
        <v>471</v>
      </c>
    </row>
    <row r="121" spans="1:11" s="72" customFormat="1" ht="12.75" customHeight="1" x14ac:dyDescent="0.2">
      <c r="A121" s="80" t="s">
        <v>468</v>
      </c>
      <c r="B121" s="76" t="str">
        <f t="shared" si="1"/>
        <v>II</v>
      </c>
      <c r="C121" s="72">
        <v>53462.658499999998</v>
      </c>
      <c r="D121" s="75" t="s">
        <v>38</v>
      </c>
      <c r="E121" s="72" t="e">
        <f>VLOOKUP(C121,Active!C$21:E$186,3,FALSE)</f>
        <v>#N/A</v>
      </c>
      <c r="F121" s="77" t="s">
        <v>482</v>
      </c>
      <c r="G121" s="78">
        <v>12495.5</v>
      </c>
      <c r="H121" s="78" t="s">
        <v>483</v>
      </c>
      <c r="J121" s="77" t="s">
        <v>457</v>
      </c>
      <c r="K121" s="79" t="s">
        <v>471</v>
      </c>
    </row>
    <row r="122" spans="1:11" s="72" customFormat="1" ht="12.75" customHeight="1" x14ac:dyDescent="0.2">
      <c r="A122" s="80" t="s">
        <v>468</v>
      </c>
      <c r="B122" s="76" t="str">
        <f t="shared" si="1"/>
        <v>I</v>
      </c>
      <c r="C122" s="72">
        <v>53463.618399999999</v>
      </c>
      <c r="D122" s="75" t="s">
        <v>38</v>
      </c>
      <c r="E122" s="72" t="e">
        <f>VLOOKUP(C122,Active!C$21:E$186,3,FALSE)</f>
        <v>#N/A</v>
      </c>
      <c r="F122" s="77" t="s">
        <v>484</v>
      </c>
      <c r="G122" s="78">
        <v>12497</v>
      </c>
      <c r="H122" s="78" t="s">
        <v>485</v>
      </c>
      <c r="J122" s="77" t="s">
        <v>457</v>
      </c>
      <c r="K122" s="79" t="s">
        <v>471</v>
      </c>
    </row>
    <row r="123" spans="1:11" s="72" customFormat="1" ht="12.75" customHeight="1" x14ac:dyDescent="0.2">
      <c r="A123" s="80" t="s">
        <v>468</v>
      </c>
      <c r="B123" s="76" t="str">
        <f t="shared" si="1"/>
        <v>I</v>
      </c>
      <c r="C123" s="72">
        <v>53501.5363</v>
      </c>
      <c r="D123" s="75" t="s">
        <v>38</v>
      </c>
      <c r="E123" s="72" t="e">
        <f>VLOOKUP(C123,Active!C$21:E$186,3,FALSE)</f>
        <v>#N/A</v>
      </c>
      <c r="F123" s="77" t="s">
        <v>486</v>
      </c>
      <c r="G123" s="78">
        <v>12556</v>
      </c>
      <c r="H123" s="78" t="s">
        <v>487</v>
      </c>
      <c r="J123" s="77" t="s">
        <v>457</v>
      </c>
      <c r="K123" s="79" t="s">
        <v>471</v>
      </c>
    </row>
    <row r="124" spans="1:11" s="72" customFormat="1" ht="12.75" customHeight="1" x14ac:dyDescent="0.2">
      <c r="A124" s="80" t="s">
        <v>488</v>
      </c>
      <c r="B124" s="76" t="str">
        <f t="shared" si="1"/>
        <v>I</v>
      </c>
      <c r="C124" s="72">
        <v>53506.678</v>
      </c>
      <c r="D124" s="75" t="s">
        <v>37</v>
      </c>
      <c r="E124" s="72" t="e">
        <f>VLOOKUP(C124,Active!C$21:E$186,3,FALSE)</f>
        <v>#N/A</v>
      </c>
      <c r="F124" s="77" t="s">
        <v>489</v>
      </c>
      <c r="G124" s="78">
        <v>12564</v>
      </c>
      <c r="H124" s="78" t="s">
        <v>283</v>
      </c>
      <c r="J124" s="77" t="s">
        <v>228</v>
      </c>
      <c r="K124" s="79" t="s">
        <v>490</v>
      </c>
    </row>
    <row r="125" spans="1:11" s="72" customFormat="1" ht="12.75" customHeight="1" x14ac:dyDescent="0.2">
      <c r="A125" s="80" t="s">
        <v>491</v>
      </c>
      <c r="B125" s="76" t="str">
        <f t="shared" si="1"/>
        <v>I</v>
      </c>
      <c r="C125" s="72">
        <v>54479.643900000003</v>
      </c>
      <c r="D125" s="75" t="s">
        <v>38</v>
      </c>
      <c r="E125" s="72" t="e">
        <f>VLOOKUP(C125,Active!C$21:E$186,3,FALSE)</f>
        <v>#N/A</v>
      </c>
      <c r="F125" s="77" t="s">
        <v>492</v>
      </c>
      <c r="G125" s="78">
        <v>14078</v>
      </c>
      <c r="H125" s="78" t="s">
        <v>493</v>
      </c>
      <c r="J125" s="77" t="s">
        <v>494</v>
      </c>
      <c r="K125" s="79" t="s">
        <v>475</v>
      </c>
    </row>
    <row r="126" spans="1:11" s="72" customFormat="1" ht="12.75" customHeight="1" x14ac:dyDescent="0.2">
      <c r="A126" s="80" t="s">
        <v>495</v>
      </c>
      <c r="B126" s="76" t="str">
        <f t="shared" si="1"/>
        <v>I</v>
      </c>
      <c r="C126" s="72">
        <v>54555.4764</v>
      </c>
      <c r="D126" s="75" t="s">
        <v>38</v>
      </c>
      <c r="E126" s="72" t="e">
        <f>VLOOKUP(C126,Active!C$21:E$186,3,FALSE)</f>
        <v>#N/A</v>
      </c>
      <c r="F126" s="77" t="s">
        <v>496</v>
      </c>
      <c r="G126" s="78">
        <v>14196</v>
      </c>
      <c r="H126" s="78" t="s">
        <v>497</v>
      </c>
      <c r="J126" s="77" t="s">
        <v>457</v>
      </c>
      <c r="K126" s="79" t="s">
        <v>498</v>
      </c>
    </row>
    <row r="127" spans="1:11" s="72" customFormat="1" ht="12.75" customHeight="1" x14ac:dyDescent="0.2">
      <c r="A127" s="80" t="s">
        <v>499</v>
      </c>
      <c r="B127" s="76" t="str">
        <f t="shared" si="1"/>
        <v>I</v>
      </c>
      <c r="C127" s="72">
        <v>54592.749900000003</v>
      </c>
      <c r="D127" s="75" t="s">
        <v>38</v>
      </c>
      <c r="E127" s="72" t="e">
        <f>VLOOKUP(C127,Active!C$21:E$186,3,FALSE)</f>
        <v>#N/A</v>
      </c>
      <c r="F127" s="77" t="s">
        <v>500</v>
      </c>
      <c r="G127" s="78">
        <v>14254</v>
      </c>
      <c r="H127" s="78" t="s">
        <v>501</v>
      </c>
      <c r="J127" s="77" t="s">
        <v>494</v>
      </c>
      <c r="K127" s="79" t="s">
        <v>502</v>
      </c>
    </row>
    <row r="128" spans="1:11" s="72" customFormat="1" ht="12.75" customHeight="1" x14ac:dyDescent="0.2">
      <c r="A128" s="80" t="s">
        <v>495</v>
      </c>
      <c r="B128" s="76" t="str">
        <f t="shared" si="1"/>
        <v>I</v>
      </c>
      <c r="C128" s="72">
        <v>54593.3845</v>
      </c>
      <c r="D128" s="75" t="s">
        <v>38</v>
      </c>
      <c r="E128" s="72" t="e">
        <f>VLOOKUP(C128,Active!C$21:E$186,3,FALSE)</f>
        <v>#N/A</v>
      </c>
      <c r="F128" s="77" t="s">
        <v>503</v>
      </c>
      <c r="G128" s="78">
        <v>14255</v>
      </c>
      <c r="H128" s="78" t="s">
        <v>504</v>
      </c>
      <c r="J128" s="77" t="s">
        <v>505</v>
      </c>
      <c r="K128" s="79" t="s">
        <v>506</v>
      </c>
    </row>
    <row r="129" spans="1:11" s="72" customFormat="1" ht="12.75" customHeight="1" x14ac:dyDescent="0.2">
      <c r="A129" s="80" t="s">
        <v>507</v>
      </c>
      <c r="B129" s="76" t="str">
        <f t="shared" si="1"/>
        <v>I</v>
      </c>
      <c r="C129" s="72">
        <v>54620.385499999997</v>
      </c>
      <c r="D129" s="75" t="s">
        <v>38</v>
      </c>
      <c r="E129" s="72" t="e">
        <f>VLOOKUP(C129,Active!C$21:E$186,3,FALSE)</f>
        <v>#N/A</v>
      </c>
      <c r="F129" s="77" t="s">
        <v>508</v>
      </c>
      <c r="G129" s="78">
        <v>14297</v>
      </c>
      <c r="H129" s="78" t="s">
        <v>509</v>
      </c>
      <c r="J129" s="77" t="s">
        <v>510</v>
      </c>
      <c r="K129" s="79" t="s">
        <v>511</v>
      </c>
    </row>
    <row r="130" spans="1:11" s="72" customFormat="1" ht="12.75" customHeight="1" x14ac:dyDescent="0.2">
      <c r="A130" s="80" t="s">
        <v>512</v>
      </c>
      <c r="B130" s="76" t="str">
        <f t="shared" si="1"/>
        <v>I</v>
      </c>
      <c r="C130" s="72">
        <v>54620.385999999999</v>
      </c>
      <c r="D130" s="75" t="s">
        <v>38</v>
      </c>
      <c r="E130" s="72" t="e">
        <f>VLOOKUP(C130,Active!C$21:E$186,3,FALSE)</f>
        <v>#N/A</v>
      </c>
      <c r="F130" s="77" t="s">
        <v>508</v>
      </c>
      <c r="G130" s="78">
        <v>14297</v>
      </c>
      <c r="H130" s="78" t="s">
        <v>244</v>
      </c>
      <c r="J130" s="77" t="s">
        <v>510</v>
      </c>
      <c r="K130" s="79" t="s">
        <v>513</v>
      </c>
    </row>
    <row r="131" spans="1:11" s="72" customFormat="1" ht="12.75" customHeight="1" x14ac:dyDescent="0.2">
      <c r="A131" s="80" t="s">
        <v>514</v>
      </c>
      <c r="B131" s="76" t="str">
        <f t="shared" si="1"/>
        <v>I</v>
      </c>
      <c r="C131" s="72">
        <v>54874.868799999997</v>
      </c>
      <c r="D131" s="75" t="s">
        <v>38</v>
      </c>
      <c r="E131" s="72" t="e">
        <f>VLOOKUP(C131,Active!C$21:E$186,3,FALSE)</f>
        <v>#N/A</v>
      </c>
      <c r="F131" s="77" t="s">
        <v>515</v>
      </c>
      <c r="G131" s="78">
        <v>14693</v>
      </c>
      <c r="H131" s="78" t="s">
        <v>516</v>
      </c>
      <c r="J131" s="77" t="s">
        <v>505</v>
      </c>
      <c r="K131" s="79" t="s">
        <v>289</v>
      </c>
    </row>
    <row r="132" spans="1:11" s="72" customFormat="1" ht="12.75" customHeight="1" x14ac:dyDescent="0.2">
      <c r="A132" s="75" t="s">
        <v>517</v>
      </c>
      <c r="B132" s="76" t="str">
        <f t="shared" si="1"/>
        <v>I</v>
      </c>
      <c r="C132" s="72">
        <v>54914.726699999999</v>
      </c>
      <c r="D132" s="75" t="s">
        <v>38</v>
      </c>
      <c r="E132" s="72" t="e">
        <f>VLOOKUP(C132,Active!C$21:E$186,3,FALSE)</f>
        <v>#N/A</v>
      </c>
      <c r="F132" s="77" t="s">
        <v>518</v>
      </c>
      <c r="G132" s="78">
        <v>14755</v>
      </c>
      <c r="H132" s="78" t="s">
        <v>519</v>
      </c>
      <c r="J132" s="77" t="s">
        <v>510</v>
      </c>
      <c r="K132" s="79" t="s">
        <v>520</v>
      </c>
    </row>
    <row r="133" spans="1:11" s="72" customFormat="1" ht="12.75" customHeight="1" x14ac:dyDescent="0.2">
      <c r="A133" s="75" t="s">
        <v>517</v>
      </c>
      <c r="B133" s="76" t="str">
        <f t="shared" si="1"/>
        <v>I</v>
      </c>
      <c r="C133" s="72">
        <v>54934.650199999996</v>
      </c>
      <c r="D133" s="75" t="s">
        <v>38</v>
      </c>
      <c r="E133" s="72" t="e">
        <f>VLOOKUP(C133,Active!C$21:E$186,3,FALSE)</f>
        <v>#N/A</v>
      </c>
      <c r="F133" s="77" t="s">
        <v>521</v>
      </c>
      <c r="G133" s="78">
        <v>14786</v>
      </c>
      <c r="H133" s="78" t="s">
        <v>522</v>
      </c>
      <c r="J133" s="77" t="s">
        <v>510</v>
      </c>
      <c r="K133" s="79" t="s">
        <v>520</v>
      </c>
    </row>
    <row r="134" spans="1:11" s="72" customFormat="1" ht="12.75" customHeight="1" x14ac:dyDescent="0.2">
      <c r="A134" s="80" t="s">
        <v>523</v>
      </c>
      <c r="B134" s="76" t="str">
        <f t="shared" si="1"/>
        <v>I</v>
      </c>
      <c r="C134" s="72">
        <v>55607.495300000002</v>
      </c>
      <c r="D134" s="75" t="s">
        <v>38</v>
      </c>
      <c r="E134" s="72" t="e">
        <f>VLOOKUP(C134,Active!C$21:E$186,3,FALSE)</f>
        <v>#N/A</v>
      </c>
      <c r="F134" s="77" t="s">
        <v>524</v>
      </c>
      <c r="G134" s="78">
        <v>15833</v>
      </c>
      <c r="H134" s="78" t="s">
        <v>525</v>
      </c>
      <c r="J134" s="77" t="s">
        <v>526</v>
      </c>
      <c r="K134" s="79" t="s">
        <v>475</v>
      </c>
    </row>
    <row r="135" spans="1:11" s="72" customFormat="1" ht="12.75" customHeight="1" x14ac:dyDescent="0.2">
      <c r="A135" s="80" t="s">
        <v>527</v>
      </c>
      <c r="B135" s="76" t="str">
        <f t="shared" si="1"/>
        <v>II</v>
      </c>
      <c r="C135" s="72">
        <v>55607.826000000001</v>
      </c>
      <c r="D135" s="75" t="s">
        <v>38</v>
      </c>
      <c r="E135" s="72" t="e">
        <f>VLOOKUP(C135,Active!C$21:E$186,3,FALSE)</f>
        <v>#N/A</v>
      </c>
      <c r="F135" s="77" t="s">
        <v>528</v>
      </c>
      <c r="G135" s="78">
        <v>15833.5</v>
      </c>
      <c r="H135" s="78" t="s">
        <v>314</v>
      </c>
      <c r="J135" s="77" t="s">
        <v>505</v>
      </c>
      <c r="K135" s="79" t="s">
        <v>289</v>
      </c>
    </row>
    <row r="136" spans="1:11" s="72" customFormat="1" ht="12.75" customHeight="1" x14ac:dyDescent="0.2">
      <c r="A136" s="80" t="s">
        <v>529</v>
      </c>
      <c r="B136" s="76" t="str">
        <f t="shared" si="1"/>
        <v>I</v>
      </c>
      <c r="C136" s="72">
        <v>55672.404399999999</v>
      </c>
      <c r="D136" s="75" t="s">
        <v>38</v>
      </c>
      <c r="E136" s="72" t="e">
        <f>VLOOKUP(C136,Active!C$21:E$186,3,FALSE)</f>
        <v>#N/A</v>
      </c>
      <c r="F136" s="77" t="s">
        <v>530</v>
      </c>
      <c r="G136" s="78">
        <v>15934</v>
      </c>
      <c r="H136" s="78" t="s">
        <v>531</v>
      </c>
      <c r="J136" s="77" t="s">
        <v>494</v>
      </c>
      <c r="K136" s="79" t="s">
        <v>498</v>
      </c>
    </row>
    <row r="137" spans="1:11" s="72" customFormat="1" ht="12.75" customHeight="1" x14ac:dyDescent="0.2">
      <c r="A137" s="80" t="s">
        <v>532</v>
      </c>
      <c r="B137" s="76" t="str">
        <f t="shared" si="1"/>
        <v>II</v>
      </c>
      <c r="C137" s="72">
        <v>55979.918899999997</v>
      </c>
      <c r="D137" s="75" t="s">
        <v>38</v>
      </c>
      <c r="E137" s="72" t="e">
        <f>VLOOKUP(C137,Active!C$21:E$186,3,FALSE)</f>
        <v>#N/A</v>
      </c>
      <c r="F137" s="77" t="s">
        <v>533</v>
      </c>
      <c r="G137" s="78">
        <v>16412.5</v>
      </c>
      <c r="H137" s="78" t="s">
        <v>487</v>
      </c>
      <c r="J137" s="77" t="s">
        <v>505</v>
      </c>
      <c r="K137" s="79" t="s">
        <v>289</v>
      </c>
    </row>
    <row r="138" spans="1:11" s="72" customFormat="1" ht="12.75" customHeight="1" x14ac:dyDescent="0.2">
      <c r="A138" s="80" t="s">
        <v>532</v>
      </c>
      <c r="B138" s="76" t="str">
        <f t="shared" si="1"/>
        <v>II</v>
      </c>
      <c r="C138" s="72">
        <v>56039.656999999999</v>
      </c>
      <c r="D138" s="75" t="s">
        <v>38</v>
      </c>
      <c r="E138" s="72" t="e">
        <f>VLOOKUP(C138,Active!C$21:E$186,3,FALSE)</f>
        <v>#N/A</v>
      </c>
      <c r="F138" s="77" t="s">
        <v>534</v>
      </c>
      <c r="G138" s="78">
        <v>16505.5</v>
      </c>
      <c r="H138" s="78" t="s">
        <v>535</v>
      </c>
      <c r="J138" s="77" t="s">
        <v>505</v>
      </c>
      <c r="K138" s="79" t="s">
        <v>289</v>
      </c>
    </row>
    <row r="139" spans="1:11" s="72" customFormat="1" ht="12.75" customHeight="1" x14ac:dyDescent="0.2">
      <c r="A139" s="75" t="s">
        <v>78</v>
      </c>
      <c r="B139" s="76" t="str">
        <f t="shared" ref="B139:B202" si="2">IF(G139=INT(G139),"I","II")</f>
        <v>I</v>
      </c>
      <c r="C139" s="72">
        <v>53432.770799999998</v>
      </c>
      <c r="D139" s="75" t="s">
        <v>38</v>
      </c>
      <c r="E139" s="72" t="e">
        <f>VLOOKUP(C139,Active!C$21:E$186,3,FALSE)</f>
        <v>#N/A</v>
      </c>
      <c r="F139" s="77" t="s">
        <v>536</v>
      </c>
      <c r="G139" s="78">
        <v>12449</v>
      </c>
      <c r="H139" s="78" t="s">
        <v>537</v>
      </c>
      <c r="J139" s="77" t="s">
        <v>510</v>
      </c>
      <c r="K139" s="79" t="s">
        <v>502</v>
      </c>
    </row>
    <row r="140" spans="1:11" s="72" customFormat="1" ht="12.75" customHeight="1" x14ac:dyDescent="0.2">
      <c r="A140" s="75" t="s">
        <v>78</v>
      </c>
      <c r="B140" s="76" t="str">
        <f t="shared" si="2"/>
        <v>I</v>
      </c>
      <c r="C140" s="72">
        <v>53488.686000000002</v>
      </c>
      <c r="D140" s="75" t="s">
        <v>38</v>
      </c>
      <c r="E140" s="72" t="e">
        <f>VLOOKUP(C140,Active!C$21:E$186,3,FALSE)</f>
        <v>#N/A</v>
      </c>
      <c r="F140" s="77" t="s">
        <v>538</v>
      </c>
      <c r="G140" s="78">
        <v>12536</v>
      </c>
      <c r="H140" s="78" t="s">
        <v>325</v>
      </c>
      <c r="J140" s="77" t="s">
        <v>510</v>
      </c>
      <c r="K140" s="79" t="s">
        <v>348</v>
      </c>
    </row>
    <row r="141" spans="1:11" s="72" customFormat="1" ht="12.75" customHeight="1" x14ac:dyDescent="0.2">
      <c r="A141" s="75" t="s">
        <v>78</v>
      </c>
      <c r="B141" s="76" t="str">
        <f t="shared" si="2"/>
        <v>I</v>
      </c>
      <c r="C141" s="72">
        <v>53826.706899999997</v>
      </c>
      <c r="D141" s="75" t="s">
        <v>38</v>
      </c>
      <c r="E141" s="72" t="e">
        <f>VLOOKUP(C141,Active!C$21:E$186,3,FALSE)</f>
        <v>#N/A</v>
      </c>
      <c r="F141" s="77" t="s">
        <v>539</v>
      </c>
      <c r="G141" s="78">
        <v>13062</v>
      </c>
      <c r="H141" s="78" t="s">
        <v>540</v>
      </c>
      <c r="J141" s="77" t="s">
        <v>510</v>
      </c>
      <c r="K141" s="79" t="s">
        <v>541</v>
      </c>
    </row>
    <row r="142" spans="1:11" s="72" customFormat="1" ht="12.75" customHeight="1" x14ac:dyDescent="0.2">
      <c r="A142" s="80" t="s">
        <v>95</v>
      </c>
      <c r="B142" s="76" t="str">
        <f t="shared" si="2"/>
        <v>II</v>
      </c>
      <c r="C142" s="72">
        <v>54141.297200000001</v>
      </c>
      <c r="D142" s="75" t="s">
        <v>38</v>
      </c>
      <c r="E142" s="72" t="e">
        <f>VLOOKUP(C142,Active!C$21:E$186,3,FALSE)</f>
        <v>#N/A</v>
      </c>
      <c r="F142" s="77" t="s">
        <v>542</v>
      </c>
      <c r="G142" s="78">
        <v>13551.5</v>
      </c>
      <c r="H142" s="78" t="s">
        <v>543</v>
      </c>
      <c r="J142" s="77" t="s">
        <v>544</v>
      </c>
      <c r="K142" s="79" t="s">
        <v>545</v>
      </c>
    </row>
    <row r="143" spans="1:11" s="72" customFormat="1" ht="12.75" customHeight="1" x14ac:dyDescent="0.2">
      <c r="A143" s="75" t="s">
        <v>78</v>
      </c>
      <c r="B143" s="76" t="str">
        <f t="shared" si="2"/>
        <v>I</v>
      </c>
      <c r="C143" s="72">
        <v>54189.804300000003</v>
      </c>
      <c r="D143" s="75" t="s">
        <v>38</v>
      </c>
      <c r="E143" s="72" t="e">
        <f>VLOOKUP(C143,Active!C$21:E$186,3,FALSE)</f>
        <v>#N/A</v>
      </c>
      <c r="F143" s="77" t="s">
        <v>546</v>
      </c>
      <c r="G143" s="78">
        <v>13627</v>
      </c>
      <c r="H143" s="78" t="s">
        <v>547</v>
      </c>
      <c r="J143" s="77" t="s">
        <v>510</v>
      </c>
      <c r="K143" s="79" t="s">
        <v>502</v>
      </c>
    </row>
    <row r="144" spans="1:11" s="72" customFormat="1" ht="12.75" customHeight="1" x14ac:dyDescent="0.2">
      <c r="A144" s="80" t="s">
        <v>104</v>
      </c>
      <c r="B144" s="76" t="str">
        <f t="shared" si="2"/>
        <v>I</v>
      </c>
      <c r="C144" s="72">
        <v>55578.5769</v>
      </c>
      <c r="D144" s="75" t="s">
        <v>38</v>
      </c>
      <c r="E144" s="72" t="e">
        <f>VLOOKUP(C144,Active!C$21:E$186,3,FALSE)</f>
        <v>#N/A</v>
      </c>
      <c r="F144" s="77" t="s">
        <v>548</v>
      </c>
      <c r="G144" s="78">
        <v>15788</v>
      </c>
      <c r="H144" s="78" t="s">
        <v>549</v>
      </c>
      <c r="J144" s="77" t="s">
        <v>494</v>
      </c>
      <c r="K144" s="79" t="s">
        <v>550</v>
      </c>
    </row>
    <row r="145" spans="1:11" s="72" customFormat="1" ht="12.75" customHeight="1" x14ac:dyDescent="0.2">
      <c r="A145" s="80" t="s">
        <v>109</v>
      </c>
      <c r="B145" s="76" t="str">
        <f t="shared" si="2"/>
        <v>I</v>
      </c>
      <c r="C145" s="72">
        <v>55674.327400000002</v>
      </c>
      <c r="D145" s="75" t="s">
        <v>38</v>
      </c>
      <c r="E145" s="72" t="e">
        <f>VLOOKUP(C145,Active!C$21:E$186,3,FALSE)</f>
        <v>#N/A</v>
      </c>
      <c r="F145" s="77" t="s">
        <v>551</v>
      </c>
      <c r="G145" s="78">
        <v>15937</v>
      </c>
      <c r="H145" s="78" t="s">
        <v>552</v>
      </c>
      <c r="J145" s="77" t="s">
        <v>457</v>
      </c>
      <c r="K145" s="79" t="s">
        <v>498</v>
      </c>
    </row>
    <row r="146" spans="1:11" s="72" customFormat="1" ht="12.75" customHeight="1" x14ac:dyDescent="0.2">
      <c r="A146" s="80" t="s">
        <v>111</v>
      </c>
      <c r="B146" s="76" t="str">
        <f t="shared" si="2"/>
        <v>II</v>
      </c>
      <c r="C146" s="72">
        <v>56002.422299999998</v>
      </c>
      <c r="D146" s="75" t="s">
        <v>38</v>
      </c>
      <c r="E146" s="72" t="e">
        <f>VLOOKUP(C146,Active!C$21:E$186,3,FALSE)</f>
        <v>#N/A</v>
      </c>
      <c r="F146" s="77" t="s">
        <v>553</v>
      </c>
      <c r="G146" s="78">
        <v>16447.5</v>
      </c>
      <c r="H146" s="78" t="s">
        <v>554</v>
      </c>
      <c r="J146" s="77" t="s">
        <v>505</v>
      </c>
      <c r="K146" s="79" t="s">
        <v>498</v>
      </c>
    </row>
    <row r="147" spans="1:11" s="72" customFormat="1" ht="12.75" customHeight="1" x14ac:dyDescent="0.2">
      <c r="A147" s="75" t="s">
        <v>48</v>
      </c>
      <c r="B147" s="76" t="str">
        <f t="shared" si="2"/>
        <v>II</v>
      </c>
      <c r="C147" s="72">
        <v>29353.634999999998</v>
      </c>
      <c r="D147" s="75" t="s">
        <v>37</v>
      </c>
      <c r="E147" s="72">
        <f>VLOOKUP(C147,Active!C$21:E$186,3,FALSE)</f>
        <v>-25019.477305316028</v>
      </c>
      <c r="F147" s="77" t="s">
        <v>555</v>
      </c>
      <c r="G147" s="78">
        <v>-25019.5</v>
      </c>
      <c r="H147" s="78" t="s">
        <v>556</v>
      </c>
      <c r="J147" s="77" t="s">
        <v>228</v>
      </c>
      <c r="K147" s="79" t="s">
        <v>229</v>
      </c>
    </row>
    <row r="148" spans="1:11" s="72" customFormat="1" ht="12.75" customHeight="1" x14ac:dyDescent="0.2">
      <c r="A148" s="75" t="s">
        <v>48</v>
      </c>
      <c r="B148" s="76" t="str">
        <f t="shared" si="2"/>
        <v>II</v>
      </c>
      <c r="C148" s="72">
        <v>29374.830999999998</v>
      </c>
      <c r="D148" s="75" t="s">
        <v>37</v>
      </c>
      <c r="E148" s="72">
        <f>VLOOKUP(C148,Active!C$21:E$186,3,FALSE)</f>
        <v>-24986.49514782918</v>
      </c>
      <c r="F148" s="77" t="s">
        <v>557</v>
      </c>
      <c r="G148" s="78">
        <v>-24986.5</v>
      </c>
      <c r="H148" s="78" t="s">
        <v>307</v>
      </c>
      <c r="J148" s="77" t="s">
        <v>228</v>
      </c>
      <c r="K148" s="79" t="s">
        <v>229</v>
      </c>
    </row>
    <row r="149" spans="1:11" s="72" customFormat="1" ht="12.75" customHeight="1" x14ac:dyDescent="0.2">
      <c r="A149" s="75" t="s">
        <v>558</v>
      </c>
      <c r="B149" s="76" t="str">
        <f t="shared" si="2"/>
        <v>I</v>
      </c>
      <c r="C149" s="72">
        <v>34086.419500000004</v>
      </c>
      <c r="D149" s="75" t="s">
        <v>37</v>
      </c>
      <c r="E149" s="72" t="e">
        <f>VLOOKUP(C149,Active!C$21:E$186,3,FALSE)</f>
        <v>#N/A</v>
      </c>
      <c r="F149" s="77" t="s">
        <v>559</v>
      </c>
      <c r="G149" s="78">
        <v>-17655</v>
      </c>
      <c r="H149" s="78" t="s">
        <v>560</v>
      </c>
      <c r="J149" s="77" t="s">
        <v>228</v>
      </c>
      <c r="K149" s="79" t="s">
        <v>561</v>
      </c>
    </row>
    <row r="150" spans="1:11" s="72" customFormat="1" ht="12.75" customHeight="1" x14ac:dyDescent="0.2">
      <c r="A150" s="75" t="s">
        <v>558</v>
      </c>
      <c r="B150" s="76" t="str">
        <f t="shared" si="2"/>
        <v>I</v>
      </c>
      <c r="C150" s="72">
        <v>34120.4787</v>
      </c>
      <c r="D150" s="75" t="s">
        <v>37</v>
      </c>
      <c r="E150" s="72" t="e">
        <f>VLOOKUP(C150,Active!C$21:E$186,3,FALSE)</f>
        <v>#N/A</v>
      </c>
      <c r="F150" s="77" t="s">
        <v>562</v>
      </c>
      <c r="G150" s="78">
        <v>-17602</v>
      </c>
      <c r="H150" s="78" t="s">
        <v>420</v>
      </c>
      <c r="J150" s="77" t="s">
        <v>228</v>
      </c>
      <c r="K150" s="79" t="s">
        <v>561</v>
      </c>
    </row>
    <row r="151" spans="1:11" s="72" customFormat="1" ht="12.75" customHeight="1" x14ac:dyDescent="0.2">
      <c r="A151" s="75" t="s">
        <v>558</v>
      </c>
      <c r="B151" s="76" t="str">
        <f t="shared" si="2"/>
        <v>I</v>
      </c>
      <c r="C151" s="72">
        <v>34487.429700000001</v>
      </c>
      <c r="D151" s="75" t="s">
        <v>37</v>
      </c>
      <c r="E151" s="72" t="e">
        <f>VLOOKUP(C151,Active!C$21:E$186,3,FALSE)</f>
        <v>#N/A</v>
      </c>
      <c r="F151" s="77" t="s">
        <v>563</v>
      </c>
      <c r="G151" s="78">
        <v>-17031</v>
      </c>
      <c r="H151" s="78" t="s">
        <v>344</v>
      </c>
      <c r="J151" s="77" t="s">
        <v>228</v>
      </c>
      <c r="K151" s="79" t="s">
        <v>561</v>
      </c>
    </row>
    <row r="152" spans="1:11" s="72" customFormat="1" ht="12.75" customHeight="1" x14ac:dyDescent="0.2">
      <c r="A152" s="75" t="s">
        <v>558</v>
      </c>
      <c r="B152" s="76" t="str">
        <f t="shared" si="2"/>
        <v>I</v>
      </c>
      <c r="C152" s="72">
        <v>34776.621500000001</v>
      </c>
      <c r="D152" s="75" t="s">
        <v>37</v>
      </c>
      <c r="E152" s="72" t="e">
        <f>VLOOKUP(C152,Active!C$21:E$186,3,FALSE)</f>
        <v>#N/A</v>
      </c>
      <c r="F152" s="77" t="s">
        <v>564</v>
      </c>
      <c r="G152" s="78">
        <v>-16581</v>
      </c>
      <c r="H152" s="78" t="s">
        <v>565</v>
      </c>
      <c r="J152" s="77" t="s">
        <v>228</v>
      </c>
      <c r="K152" s="79" t="s">
        <v>561</v>
      </c>
    </row>
    <row r="153" spans="1:11" s="72" customFormat="1" ht="12.75" customHeight="1" x14ac:dyDescent="0.2">
      <c r="A153" s="75" t="s">
        <v>250</v>
      </c>
      <c r="B153" s="76" t="str">
        <f t="shared" si="2"/>
        <v>I</v>
      </c>
      <c r="C153" s="72">
        <v>35561.297400000003</v>
      </c>
      <c r="D153" s="75" t="s">
        <v>37</v>
      </c>
      <c r="E153" s="72" t="e">
        <f>VLOOKUP(C153,Active!C$21:E$186,3,FALSE)</f>
        <v>#N/A</v>
      </c>
      <c r="F153" s="77" t="s">
        <v>566</v>
      </c>
      <c r="G153" s="78">
        <v>-15360</v>
      </c>
      <c r="H153" s="78" t="s">
        <v>567</v>
      </c>
      <c r="J153" s="77" t="s">
        <v>228</v>
      </c>
      <c r="K153" s="79" t="s">
        <v>253</v>
      </c>
    </row>
    <row r="154" spans="1:11" s="72" customFormat="1" ht="12.75" customHeight="1" x14ac:dyDescent="0.2">
      <c r="A154" s="75" t="s">
        <v>270</v>
      </c>
      <c r="B154" s="76" t="str">
        <f t="shared" si="2"/>
        <v>I</v>
      </c>
      <c r="C154" s="72">
        <v>39596.504000000001</v>
      </c>
      <c r="D154" s="75" t="s">
        <v>37</v>
      </c>
      <c r="E154" s="72" t="e">
        <f>VLOOKUP(C154,Active!C$21:E$186,3,FALSE)</f>
        <v>#N/A</v>
      </c>
      <c r="F154" s="77" t="s">
        <v>568</v>
      </c>
      <c r="G154" s="78">
        <v>-9081</v>
      </c>
      <c r="H154" s="78" t="s">
        <v>265</v>
      </c>
      <c r="J154" s="77" t="s">
        <v>228</v>
      </c>
      <c r="K154" s="79" t="s">
        <v>273</v>
      </c>
    </row>
    <row r="155" spans="1:11" s="72" customFormat="1" ht="12.75" customHeight="1" x14ac:dyDescent="0.2">
      <c r="A155" s="75" t="s">
        <v>270</v>
      </c>
      <c r="B155" s="76" t="str">
        <f t="shared" si="2"/>
        <v>I</v>
      </c>
      <c r="C155" s="72">
        <v>39643.414199999999</v>
      </c>
      <c r="D155" s="75" t="s">
        <v>37</v>
      </c>
      <c r="E155" s="72" t="e">
        <f>VLOOKUP(C155,Active!C$21:E$186,3,FALSE)</f>
        <v>#N/A</v>
      </c>
      <c r="F155" s="77" t="s">
        <v>569</v>
      </c>
      <c r="G155" s="78">
        <v>-9008</v>
      </c>
      <c r="H155" s="78" t="s">
        <v>570</v>
      </c>
      <c r="J155" s="77" t="s">
        <v>228</v>
      </c>
      <c r="K155" s="79" t="s">
        <v>273</v>
      </c>
    </row>
    <row r="156" spans="1:11" s="72" customFormat="1" ht="12.75" customHeight="1" x14ac:dyDescent="0.2">
      <c r="A156" s="75" t="s">
        <v>278</v>
      </c>
      <c r="B156" s="76" t="str">
        <f t="shared" si="2"/>
        <v>I</v>
      </c>
      <c r="C156" s="72">
        <v>39944.819000000003</v>
      </c>
      <c r="D156" s="75" t="s">
        <v>37</v>
      </c>
      <c r="E156" s="72" t="e">
        <f>VLOOKUP(C156,Active!C$21:E$186,3,FALSE)</f>
        <v>#N/A</v>
      </c>
      <c r="F156" s="77" t="s">
        <v>571</v>
      </c>
      <c r="G156" s="78">
        <v>-8539</v>
      </c>
      <c r="H156" s="78" t="s">
        <v>572</v>
      </c>
      <c r="J156" s="77" t="s">
        <v>228</v>
      </c>
      <c r="K156" s="79" t="s">
        <v>281</v>
      </c>
    </row>
    <row r="157" spans="1:11" s="72" customFormat="1" ht="12.75" customHeight="1" x14ac:dyDescent="0.2">
      <c r="A157" s="75" t="s">
        <v>63</v>
      </c>
      <c r="B157" s="76" t="str">
        <f t="shared" si="2"/>
        <v>II</v>
      </c>
      <c r="C157" s="72">
        <v>45433.3851</v>
      </c>
      <c r="D157" s="75" t="s">
        <v>37</v>
      </c>
      <c r="E157" s="72">
        <f>VLOOKUP(C157,Active!C$21:E$186,3,FALSE)</f>
        <v>1.5101520966732072</v>
      </c>
      <c r="F157" s="77" t="s">
        <v>573</v>
      </c>
      <c r="G157" s="78">
        <v>1.5</v>
      </c>
      <c r="H157" s="78" t="s">
        <v>574</v>
      </c>
      <c r="J157" s="77" t="s">
        <v>228</v>
      </c>
      <c r="K157" s="79" t="s">
        <v>345</v>
      </c>
    </row>
    <row r="158" spans="1:11" s="72" customFormat="1" ht="12.75" customHeight="1" x14ac:dyDescent="0.2">
      <c r="A158" s="75" t="s">
        <v>64</v>
      </c>
      <c r="B158" s="76" t="str">
        <f t="shared" si="2"/>
        <v>II</v>
      </c>
      <c r="C158" s="72">
        <v>45741.2071</v>
      </c>
      <c r="D158" s="75" t="s">
        <v>37</v>
      </c>
      <c r="E158" s="72">
        <f>VLOOKUP(C158,Active!C$21:E$186,3,FALSE)</f>
        <v>480.49834241162682</v>
      </c>
      <c r="F158" s="77" t="s">
        <v>575</v>
      </c>
      <c r="G158" s="78">
        <v>480.5</v>
      </c>
      <c r="H158" s="78" t="s">
        <v>263</v>
      </c>
      <c r="J158" s="77" t="s">
        <v>228</v>
      </c>
      <c r="K158" s="79" t="s">
        <v>576</v>
      </c>
    </row>
    <row r="159" spans="1:11" s="72" customFormat="1" ht="12.75" customHeight="1" x14ac:dyDescent="0.2">
      <c r="A159" s="80" t="s">
        <v>364</v>
      </c>
      <c r="B159" s="76" t="str">
        <f t="shared" si="2"/>
        <v>I</v>
      </c>
      <c r="C159" s="72">
        <v>46855.8822</v>
      </c>
      <c r="D159" s="75" t="s">
        <v>37</v>
      </c>
      <c r="E159" s="72" t="e">
        <f>VLOOKUP(C159,Active!C$21:E$186,3,FALSE)</f>
        <v>#N/A</v>
      </c>
      <c r="F159" s="77" t="s">
        <v>577</v>
      </c>
      <c r="G159" s="78">
        <v>2215</v>
      </c>
      <c r="H159" s="78" t="s">
        <v>578</v>
      </c>
      <c r="J159" s="77" t="s">
        <v>228</v>
      </c>
      <c r="K159" s="79" t="s">
        <v>367</v>
      </c>
    </row>
    <row r="160" spans="1:11" s="72" customFormat="1" ht="12.75" customHeight="1" x14ac:dyDescent="0.2">
      <c r="A160" s="80" t="s">
        <v>364</v>
      </c>
      <c r="B160" s="76" t="str">
        <f t="shared" si="2"/>
        <v>I</v>
      </c>
      <c r="C160" s="72">
        <v>46859.737800000003</v>
      </c>
      <c r="D160" s="75" t="s">
        <v>37</v>
      </c>
      <c r="E160" s="72" t="e">
        <f>VLOOKUP(C160,Active!C$21:E$186,3,FALSE)</f>
        <v>#N/A</v>
      </c>
      <c r="F160" s="77" t="s">
        <v>579</v>
      </c>
      <c r="G160" s="78">
        <v>2221</v>
      </c>
      <c r="H160" s="78" t="s">
        <v>479</v>
      </c>
      <c r="J160" s="77" t="s">
        <v>228</v>
      </c>
      <c r="K160" s="79" t="s">
        <v>367</v>
      </c>
    </row>
    <row r="161" spans="1:11" s="72" customFormat="1" ht="12.75" customHeight="1" x14ac:dyDescent="0.2">
      <c r="A161" s="80" t="s">
        <v>364</v>
      </c>
      <c r="B161" s="76" t="str">
        <f t="shared" si="2"/>
        <v>II</v>
      </c>
      <c r="C161" s="72">
        <v>46860.710599999999</v>
      </c>
      <c r="D161" s="75" t="s">
        <v>37</v>
      </c>
      <c r="E161" s="72" t="e">
        <f>VLOOKUP(C161,Active!C$21:E$186,3,FALSE)</f>
        <v>#N/A</v>
      </c>
      <c r="F161" s="77" t="s">
        <v>580</v>
      </c>
      <c r="G161" s="78">
        <v>2222.5</v>
      </c>
      <c r="H161" s="78" t="s">
        <v>581</v>
      </c>
      <c r="J161" s="77" t="s">
        <v>228</v>
      </c>
      <c r="K161" s="79" t="s">
        <v>367</v>
      </c>
    </row>
    <row r="162" spans="1:11" s="72" customFormat="1" ht="12.75" customHeight="1" x14ac:dyDescent="0.2">
      <c r="A162" s="80" t="s">
        <v>364</v>
      </c>
      <c r="B162" s="76" t="str">
        <f t="shared" si="2"/>
        <v>I</v>
      </c>
      <c r="C162" s="72">
        <v>46875.805200000003</v>
      </c>
      <c r="D162" s="75" t="s">
        <v>37</v>
      </c>
      <c r="E162" s="72" t="e">
        <f>VLOOKUP(C162,Active!C$21:E$186,3,FALSE)</f>
        <v>#N/A</v>
      </c>
      <c r="F162" s="77" t="s">
        <v>582</v>
      </c>
      <c r="G162" s="78">
        <v>2246</v>
      </c>
      <c r="H162" s="78" t="s">
        <v>537</v>
      </c>
      <c r="J162" s="77" t="s">
        <v>228</v>
      </c>
      <c r="K162" s="79" t="s">
        <v>367</v>
      </c>
    </row>
    <row r="163" spans="1:11" s="72" customFormat="1" ht="12.75" customHeight="1" x14ac:dyDescent="0.2">
      <c r="A163" s="75" t="s">
        <v>67</v>
      </c>
      <c r="B163" s="76" t="str">
        <f t="shared" si="2"/>
        <v>I</v>
      </c>
      <c r="C163" s="72">
        <v>46876.447099999998</v>
      </c>
      <c r="D163" s="75" t="s">
        <v>37</v>
      </c>
      <c r="E163" s="72">
        <f>VLOOKUP(C163,Active!C$21:E$186,3,FALSE)</f>
        <v>2246.9950618571074</v>
      </c>
      <c r="F163" s="77" t="s">
        <v>583</v>
      </c>
      <c r="G163" s="78">
        <v>2247</v>
      </c>
      <c r="H163" s="78" t="s">
        <v>257</v>
      </c>
      <c r="J163" s="77" t="s">
        <v>228</v>
      </c>
      <c r="K163" s="79" t="s">
        <v>584</v>
      </c>
    </row>
    <row r="164" spans="1:11" s="72" customFormat="1" ht="12.75" customHeight="1" x14ac:dyDescent="0.2">
      <c r="A164" s="75" t="s">
        <v>70</v>
      </c>
      <c r="B164" s="76" t="str">
        <f t="shared" si="2"/>
        <v>I</v>
      </c>
      <c r="C164" s="72">
        <v>47593.647299999997</v>
      </c>
      <c r="D164" s="75" t="s">
        <v>37</v>
      </c>
      <c r="E164" s="72">
        <f>VLOOKUP(C164,Active!C$21:E$186,3,FALSE)</f>
        <v>3362.9985505340778</v>
      </c>
      <c r="F164" s="77" t="s">
        <v>585</v>
      </c>
      <c r="G164" s="78">
        <v>3363</v>
      </c>
      <c r="H164" s="78" t="s">
        <v>477</v>
      </c>
      <c r="J164" s="77" t="s">
        <v>228</v>
      </c>
      <c r="K164" s="79" t="s">
        <v>586</v>
      </c>
    </row>
    <row r="165" spans="1:11" s="72" customFormat="1" ht="12.75" customHeight="1" x14ac:dyDescent="0.2">
      <c r="A165" s="75" t="s">
        <v>70</v>
      </c>
      <c r="B165" s="76" t="str">
        <f t="shared" si="2"/>
        <v>II</v>
      </c>
      <c r="C165" s="72">
        <v>47596.544300000001</v>
      </c>
      <c r="D165" s="75" t="s">
        <v>37</v>
      </c>
      <c r="E165" s="72">
        <f>VLOOKUP(C165,Active!C$21:E$186,3,FALSE)</f>
        <v>3367.5064440158453</v>
      </c>
      <c r="F165" s="77" t="s">
        <v>587</v>
      </c>
      <c r="G165" s="78">
        <v>3367.5</v>
      </c>
      <c r="H165" s="78" t="s">
        <v>376</v>
      </c>
      <c r="J165" s="77" t="s">
        <v>228</v>
      </c>
      <c r="K165" s="79" t="s">
        <v>586</v>
      </c>
    </row>
    <row r="166" spans="1:11" s="72" customFormat="1" ht="12.75" customHeight="1" x14ac:dyDescent="0.2">
      <c r="A166" s="80" t="s">
        <v>445</v>
      </c>
      <c r="B166" s="76" t="str">
        <f t="shared" si="2"/>
        <v>I</v>
      </c>
      <c r="C166" s="72">
        <v>51281.869299999998</v>
      </c>
      <c r="D166" s="75" t="s">
        <v>37</v>
      </c>
      <c r="E166" s="72" t="e">
        <f>VLOOKUP(C166,Active!C$21:E$186,3,FALSE)</f>
        <v>#N/A</v>
      </c>
      <c r="F166" s="77" t="s">
        <v>588</v>
      </c>
      <c r="G166" s="78">
        <v>9102</v>
      </c>
      <c r="H166" s="78" t="s">
        <v>589</v>
      </c>
      <c r="J166" s="77" t="s">
        <v>228</v>
      </c>
      <c r="K166" s="79" t="s">
        <v>444</v>
      </c>
    </row>
    <row r="167" spans="1:11" s="72" customFormat="1" ht="12.75" customHeight="1" x14ac:dyDescent="0.2">
      <c r="A167" s="80" t="s">
        <v>590</v>
      </c>
      <c r="B167" s="76" t="str">
        <f t="shared" si="2"/>
        <v>II</v>
      </c>
      <c r="C167" s="72">
        <v>51301.431199999999</v>
      </c>
      <c r="D167" s="75" t="s">
        <v>37</v>
      </c>
      <c r="E167" s="72" t="e">
        <f>VLOOKUP(C167,Active!C$21:E$186,3,FALSE)</f>
        <v>#N/A</v>
      </c>
      <c r="F167" s="77" t="s">
        <v>591</v>
      </c>
      <c r="G167" s="78">
        <v>9132.5</v>
      </c>
      <c r="H167" s="78" t="s">
        <v>592</v>
      </c>
      <c r="J167" s="77" t="s">
        <v>421</v>
      </c>
      <c r="K167" s="79" t="s">
        <v>410</v>
      </c>
    </row>
    <row r="168" spans="1:11" s="72" customFormat="1" ht="12.75" customHeight="1" x14ac:dyDescent="0.2">
      <c r="A168" s="80" t="s">
        <v>590</v>
      </c>
      <c r="B168" s="76" t="str">
        <f t="shared" si="2"/>
        <v>II</v>
      </c>
      <c r="C168" s="72">
        <v>51301.4323</v>
      </c>
      <c r="D168" s="75" t="s">
        <v>37</v>
      </c>
      <c r="E168" s="72" t="e">
        <f>VLOOKUP(C168,Active!C$21:E$186,3,FALSE)</f>
        <v>#N/A</v>
      </c>
      <c r="F168" s="77" t="s">
        <v>593</v>
      </c>
      <c r="G168" s="78">
        <v>9132.5</v>
      </c>
      <c r="H168" s="78" t="s">
        <v>594</v>
      </c>
      <c r="J168" s="77" t="s">
        <v>413</v>
      </c>
      <c r="K168" s="79" t="s">
        <v>410</v>
      </c>
    </row>
    <row r="169" spans="1:11" s="72" customFormat="1" ht="12.75" customHeight="1" x14ac:dyDescent="0.2">
      <c r="A169" s="80" t="s">
        <v>85</v>
      </c>
      <c r="B169" s="76" t="str">
        <f t="shared" si="2"/>
        <v>I</v>
      </c>
      <c r="C169" s="72">
        <v>52783.0501</v>
      </c>
      <c r="D169" s="75" t="s">
        <v>37</v>
      </c>
      <c r="E169" s="72" t="e">
        <f>VLOOKUP(C169,Active!C$21:E$186,3,FALSE)</f>
        <v>#N/A</v>
      </c>
      <c r="F169" s="77" t="s">
        <v>595</v>
      </c>
      <c r="G169" s="78">
        <v>11438</v>
      </c>
      <c r="H169" s="78" t="s">
        <v>578</v>
      </c>
      <c r="J169" s="77" t="s">
        <v>228</v>
      </c>
      <c r="K169" s="79" t="s">
        <v>596</v>
      </c>
    </row>
    <row r="170" spans="1:11" s="72" customFormat="1" ht="12.75" customHeight="1" x14ac:dyDescent="0.2">
      <c r="A170" s="80" t="s">
        <v>90</v>
      </c>
      <c r="B170" s="76" t="str">
        <f t="shared" si="2"/>
        <v>I</v>
      </c>
      <c r="C170" s="72">
        <v>53376.218699999998</v>
      </c>
      <c r="D170" s="75" t="s">
        <v>37</v>
      </c>
      <c r="E170" s="72" t="e">
        <f>VLOOKUP(C170,Active!C$21:E$186,3,FALSE)</f>
        <v>#N/A</v>
      </c>
      <c r="F170" s="77" t="s">
        <v>597</v>
      </c>
      <c r="G170" s="78">
        <v>12361</v>
      </c>
      <c r="H170" s="78" t="s">
        <v>477</v>
      </c>
      <c r="J170" s="77" t="s">
        <v>228</v>
      </c>
      <c r="K170" s="79" t="s">
        <v>596</v>
      </c>
    </row>
    <row r="171" spans="1:11" s="72" customFormat="1" ht="12.75" customHeight="1" x14ac:dyDescent="0.2">
      <c r="A171" s="80" t="s">
        <v>90</v>
      </c>
      <c r="B171" s="76" t="str">
        <f t="shared" si="2"/>
        <v>I</v>
      </c>
      <c r="C171" s="72">
        <v>53432.131699999998</v>
      </c>
      <c r="D171" s="75" t="s">
        <v>37</v>
      </c>
      <c r="E171" s="72" t="e">
        <f>VLOOKUP(C171,Active!C$21:E$186,3,FALSE)</f>
        <v>#N/A</v>
      </c>
      <c r="F171" s="77" t="s">
        <v>598</v>
      </c>
      <c r="G171" s="78">
        <v>12448</v>
      </c>
      <c r="H171" s="78" t="s">
        <v>599</v>
      </c>
      <c r="J171" s="77" t="s">
        <v>228</v>
      </c>
      <c r="K171" s="79" t="s">
        <v>596</v>
      </c>
    </row>
    <row r="172" spans="1:11" s="72" customFormat="1" ht="12.75" customHeight="1" x14ac:dyDescent="0.2">
      <c r="A172" s="80" t="s">
        <v>94</v>
      </c>
      <c r="B172" s="76" t="str">
        <f t="shared" si="2"/>
        <v>I</v>
      </c>
      <c r="C172" s="72">
        <v>53815.148999999998</v>
      </c>
      <c r="D172" s="75" t="s">
        <v>37</v>
      </c>
      <c r="E172" s="72" t="e">
        <f>VLOOKUP(C172,Active!C$21:E$186,3,FALSE)</f>
        <v>#N/A</v>
      </c>
      <c r="F172" s="77" t="s">
        <v>600</v>
      </c>
      <c r="G172" s="78">
        <v>13044</v>
      </c>
      <c r="H172" s="78" t="s">
        <v>601</v>
      </c>
      <c r="J172" s="77" t="s">
        <v>228</v>
      </c>
      <c r="K172" s="79" t="s">
        <v>602</v>
      </c>
    </row>
    <row r="173" spans="1:11" s="72" customFormat="1" ht="12.75" customHeight="1" x14ac:dyDescent="0.2">
      <c r="A173" s="75" t="s">
        <v>48</v>
      </c>
      <c r="B173" s="76" t="str">
        <f t="shared" si="2"/>
        <v>II</v>
      </c>
      <c r="C173" s="72">
        <v>24998.424999999999</v>
      </c>
      <c r="D173" s="75" t="s">
        <v>35</v>
      </c>
      <c r="E173" s="72">
        <f>VLOOKUP(C173,Active!C$21:E$186,3,FALSE)</f>
        <v>-31796.426829201871</v>
      </c>
      <c r="F173" s="77" t="s">
        <v>603</v>
      </c>
      <c r="G173" s="78">
        <v>-31796.5</v>
      </c>
      <c r="H173" s="78" t="s">
        <v>222</v>
      </c>
      <c r="J173" s="77"/>
      <c r="K173" s="79" t="s">
        <v>200</v>
      </c>
    </row>
    <row r="174" spans="1:11" s="72" customFormat="1" ht="12.75" customHeight="1" x14ac:dyDescent="0.2">
      <c r="A174" s="75" t="s">
        <v>48</v>
      </c>
      <c r="B174" s="76" t="str">
        <f t="shared" si="2"/>
        <v>II</v>
      </c>
      <c r="C174" s="72">
        <v>25003.55</v>
      </c>
      <c r="D174" s="75" t="s">
        <v>35</v>
      </c>
      <c r="E174" s="72">
        <f>VLOOKUP(C174,Active!C$21:E$186,3,FALSE)</f>
        <v>-31788.452043529098</v>
      </c>
      <c r="F174" s="77" t="s">
        <v>604</v>
      </c>
      <c r="G174" s="78">
        <v>-31788.5</v>
      </c>
      <c r="H174" s="78" t="s">
        <v>605</v>
      </c>
      <c r="J174" s="77"/>
      <c r="K174" s="79" t="s">
        <v>200</v>
      </c>
    </row>
    <row r="175" spans="1:11" s="72" customFormat="1" ht="12.75" customHeight="1" x14ac:dyDescent="0.2">
      <c r="A175" s="75" t="s">
        <v>48</v>
      </c>
      <c r="B175" s="76" t="str">
        <f t="shared" si="2"/>
        <v>II</v>
      </c>
      <c r="C175" s="72">
        <v>25005.491999999998</v>
      </c>
      <c r="D175" s="75" t="s">
        <v>35</v>
      </c>
      <c r="E175" s="72">
        <f>VLOOKUP(C175,Active!C$21:E$186,3,FALSE)</f>
        <v>-31785.430183280023</v>
      </c>
      <c r="F175" s="77" t="s">
        <v>606</v>
      </c>
      <c r="G175" s="78">
        <v>-31785.5</v>
      </c>
      <c r="H175" s="78" t="s">
        <v>607</v>
      </c>
      <c r="J175" s="77"/>
      <c r="K175" s="79" t="s">
        <v>200</v>
      </c>
    </row>
    <row r="176" spans="1:11" s="72" customFormat="1" ht="12.75" customHeight="1" x14ac:dyDescent="0.2">
      <c r="A176" s="75" t="s">
        <v>50</v>
      </c>
      <c r="B176" s="76" t="str">
        <f t="shared" si="2"/>
        <v>II</v>
      </c>
      <c r="C176" s="72">
        <v>27920.481</v>
      </c>
      <c r="D176" s="75" t="s">
        <v>35</v>
      </c>
      <c r="E176" s="72">
        <f>VLOOKUP(C176,Active!C$21:E$186,3,FALSE)</f>
        <v>-27249.54481479435</v>
      </c>
      <c r="F176" s="77" t="s">
        <v>608</v>
      </c>
      <c r="G176" s="78">
        <v>-27249.5</v>
      </c>
      <c r="H176" s="78" t="s">
        <v>609</v>
      </c>
      <c r="J176" s="77"/>
      <c r="K176" s="79" t="s">
        <v>610</v>
      </c>
    </row>
    <row r="177" spans="1:11" s="72" customFormat="1" ht="12.75" customHeight="1" x14ac:dyDescent="0.2">
      <c r="A177" s="75" t="s">
        <v>48</v>
      </c>
      <c r="B177" s="76" t="str">
        <f t="shared" si="2"/>
        <v>II</v>
      </c>
      <c r="C177" s="72">
        <v>26109.546999999999</v>
      </c>
      <c r="D177" s="75" t="s">
        <v>36</v>
      </c>
      <c r="E177" s="72">
        <f>VLOOKUP(C177,Active!C$21:E$186,3,FALSE)</f>
        <v>-30067.45906211852</v>
      </c>
      <c r="F177" s="77" t="s">
        <v>611</v>
      </c>
      <c r="G177" s="78">
        <v>-30067.5</v>
      </c>
      <c r="H177" s="78" t="s">
        <v>612</v>
      </c>
      <c r="J177" s="77"/>
      <c r="K177" s="79" t="s">
        <v>213</v>
      </c>
    </row>
    <row r="178" spans="1:11" s="72" customFormat="1" ht="12.75" customHeight="1" x14ac:dyDescent="0.2">
      <c r="A178" s="75" t="s">
        <v>48</v>
      </c>
      <c r="B178" s="76" t="str">
        <f t="shared" si="2"/>
        <v>II</v>
      </c>
      <c r="C178" s="72">
        <v>26118.531999999999</v>
      </c>
      <c r="D178" s="75" t="s">
        <v>36</v>
      </c>
      <c r="E178" s="72">
        <f>VLOOKUP(C178,Active!C$21:E$186,3,FALSE)</f>
        <v>-30053.477901285376</v>
      </c>
      <c r="F178" s="77" t="s">
        <v>613</v>
      </c>
      <c r="G178" s="78">
        <v>-30053.5</v>
      </c>
      <c r="H178" s="78" t="s">
        <v>215</v>
      </c>
      <c r="J178" s="77"/>
      <c r="K178" s="79" t="s">
        <v>213</v>
      </c>
    </row>
    <row r="179" spans="1:11" s="72" customFormat="1" ht="12.75" customHeight="1" x14ac:dyDescent="0.2">
      <c r="A179" s="75" t="s">
        <v>48</v>
      </c>
      <c r="B179" s="76" t="str">
        <f t="shared" si="2"/>
        <v>II</v>
      </c>
      <c r="C179" s="72">
        <v>26418.687000000002</v>
      </c>
      <c r="D179" s="75" t="s">
        <v>36</v>
      </c>
      <c r="E179" s="72">
        <f>VLOOKUP(C179,Active!C$21:E$186,3,FALSE)</f>
        <v>-29586.419990336886</v>
      </c>
      <c r="F179" s="77" t="s">
        <v>614</v>
      </c>
      <c r="G179" s="78">
        <v>-29586.5</v>
      </c>
      <c r="H179" s="78" t="s">
        <v>615</v>
      </c>
      <c r="J179" s="77"/>
      <c r="K179" s="79" t="s">
        <v>213</v>
      </c>
    </row>
    <row r="180" spans="1:11" s="72" customFormat="1" ht="12.75" customHeight="1" x14ac:dyDescent="0.2">
      <c r="A180" s="75" t="s">
        <v>48</v>
      </c>
      <c r="B180" s="76" t="str">
        <f t="shared" si="2"/>
        <v>II</v>
      </c>
      <c r="C180" s="72">
        <v>26447.603999999999</v>
      </c>
      <c r="D180" s="75" t="s">
        <v>36</v>
      </c>
      <c r="E180" s="72">
        <f>VLOOKUP(C180,Active!C$21:E$186,3,FALSE)</f>
        <v>-29541.423526473562</v>
      </c>
      <c r="F180" s="77" t="s">
        <v>616</v>
      </c>
      <c r="G180" s="78">
        <v>-29541.5</v>
      </c>
      <c r="H180" s="78" t="s">
        <v>617</v>
      </c>
      <c r="J180" s="77"/>
      <c r="K180" s="79" t="s">
        <v>213</v>
      </c>
    </row>
    <row r="181" spans="1:11" s="72" customFormat="1" ht="12.75" customHeight="1" x14ac:dyDescent="0.2">
      <c r="A181" s="75" t="s">
        <v>48</v>
      </c>
      <c r="B181" s="76" t="str">
        <f t="shared" si="2"/>
        <v>II</v>
      </c>
      <c r="C181" s="72">
        <v>26452.727999999999</v>
      </c>
      <c r="D181" s="75" t="s">
        <v>36</v>
      </c>
      <c r="E181" s="72">
        <f>VLOOKUP(C181,Active!C$21:E$186,3,FALSE)</f>
        <v>-29533.450296856528</v>
      </c>
      <c r="F181" s="77" t="s">
        <v>618</v>
      </c>
      <c r="G181" s="78">
        <v>-29533.5</v>
      </c>
      <c r="H181" s="78" t="s">
        <v>605</v>
      </c>
      <c r="J181" s="77"/>
      <c r="K181" s="79" t="s">
        <v>213</v>
      </c>
    </row>
    <row r="182" spans="1:11" s="72" customFormat="1" ht="12.75" customHeight="1" x14ac:dyDescent="0.2">
      <c r="A182" s="75" t="s">
        <v>51</v>
      </c>
      <c r="B182" s="76" t="str">
        <f t="shared" si="2"/>
        <v>I</v>
      </c>
      <c r="C182" s="72">
        <v>28285.224999999999</v>
      </c>
      <c r="D182" s="75" t="s">
        <v>36</v>
      </c>
      <c r="E182" s="72">
        <f>VLOOKUP(C182,Active!C$21:E$186,3,FALSE)</f>
        <v>-26681.98281958856</v>
      </c>
      <c r="F182" s="77" t="s">
        <v>619</v>
      </c>
      <c r="G182" s="78">
        <v>-26682</v>
      </c>
      <c r="H182" s="78" t="s">
        <v>234</v>
      </c>
      <c r="J182" s="77"/>
      <c r="K182" s="79" t="s">
        <v>223</v>
      </c>
    </row>
    <row r="183" spans="1:11" s="72" customFormat="1" ht="12.75" customHeight="1" x14ac:dyDescent="0.2">
      <c r="A183" s="75" t="s">
        <v>51</v>
      </c>
      <c r="B183" s="76" t="str">
        <f t="shared" si="2"/>
        <v>I</v>
      </c>
      <c r="C183" s="72">
        <v>28286.522000000001</v>
      </c>
      <c r="D183" s="75" t="s">
        <v>36</v>
      </c>
      <c r="E183" s="72">
        <f>VLOOKUP(C183,Active!C$21:E$186,3,FALSE)</f>
        <v>-26679.964615292443</v>
      </c>
      <c r="F183" s="77" t="s">
        <v>620</v>
      </c>
      <c r="G183" s="78">
        <v>-26680</v>
      </c>
      <c r="H183" s="78" t="s">
        <v>621</v>
      </c>
      <c r="J183" s="77"/>
      <c r="K183" s="79" t="s">
        <v>223</v>
      </c>
    </row>
    <row r="184" spans="1:11" s="72" customFormat="1" ht="12.75" customHeight="1" x14ac:dyDescent="0.2">
      <c r="A184" s="75" t="s">
        <v>51</v>
      </c>
      <c r="B184" s="76" t="str">
        <f t="shared" si="2"/>
        <v>I</v>
      </c>
      <c r="C184" s="72">
        <v>28297.45</v>
      </c>
      <c r="D184" s="75" t="s">
        <v>36</v>
      </c>
      <c r="E184" s="72">
        <f>VLOOKUP(C184,Active!C$21:E$186,3,FALSE)</f>
        <v>-26662.960038154481</v>
      </c>
      <c r="F184" s="77" t="s">
        <v>622</v>
      </c>
      <c r="G184" s="78">
        <v>-26663</v>
      </c>
      <c r="H184" s="78" t="s">
        <v>623</v>
      </c>
      <c r="J184" s="77"/>
      <c r="K184" s="79" t="s">
        <v>223</v>
      </c>
    </row>
    <row r="185" spans="1:11" s="72" customFormat="1" ht="12.75" customHeight="1" x14ac:dyDescent="0.2">
      <c r="A185" s="75" t="s">
        <v>51</v>
      </c>
      <c r="B185" s="76" t="str">
        <f t="shared" si="2"/>
        <v>I</v>
      </c>
      <c r="C185" s="72">
        <v>28299.373</v>
      </c>
      <c r="D185" s="75" t="s">
        <v>36</v>
      </c>
      <c r="E185" s="72">
        <f>VLOOKUP(C185,Active!C$21:E$186,3,FALSE)</f>
        <v>-26659.967742964483</v>
      </c>
      <c r="F185" s="77" t="s">
        <v>624</v>
      </c>
      <c r="G185" s="78">
        <v>-26660</v>
      </c>
      <c r="H185" s="78" t="s">
        <v>199</v>
      </c>
      <c r="J185" s="77"/>
      <c r="K185" s="79" t="s">
        <v>223</v>
      </c>
    </row>
    <row r="186" spans="1:11" s="72" customFormat="1" ht="12.75" customHeight="1" x14ac:dyDescent="0.2">
      <c r="A186" s="75" t="s">
        <v>51</v>
      </c>
      <c r="B186" s="76" t="str">
        <f t="shared" si="2"/>
        <v>I</v>
      </c>
      <c r="C186" s="72">
        <v>28313.492999999999</v>
      </c>
      <c r="D186" s="75" t="s">
        <v>36</v>
      </c>
      <c r="E186" s="72">
        <f>VLOOKUP(C186,Active!C$21:E$186,3,FALSE)</f>
        <v>-26637.996235901159</v>
      </c>
      <c r="F186" s="77" t="s">
        <v>625</v>
      </c>
      <c r="G186" s="78">
        <v>-26638</v>
      </c>
      <c r="H186" s="78" t="s">
        <v>307</v>
      </c>
      <c r="J186" s="77"/>
      <c r="K186" s="79" t="s">
        <v>223</v>
      </c>
    </row>
    <row r="187" spans="1:11" s="72" customFormat="1" ht="12.75" customHeight="1" x14ac:dyDescent="0.2">
      <c r="A187" s="75" t="s">
        <v>51</v>
      </c>
      <c r="B187" s="76" t="str">
        <f t="shared" si="2"/>
        <v>I</v>
      </c>
      <c r="C187" s="72">
        <v>28498.588</v>
      </c>
      <c r="D187" s="75" t="s">
        <v>36</v>
      </c>
      <c r="E187" s="72">
        <f>VLOOKUP(C187,Active!C$21:E$186,3,FALSE)</f>
        <v>-26349.978098515439</v>
      </c>
      <c r="F187" s="77" t="s">
        <v>626</v>
      </c>
      <c r="G187" s="78">
        <v>-26350</v>
      </c>
      <c r="H187" s="78" t="s">
        <v>556</v>
      </c>
      <c r="J187" s="77"/>
      <c r="K187" s="79" t="s">
        <v>223</v>
      </c>
    </row>
    <row r="188" spans="1:11" s="72" customFormat="1" ht="12.75" customHeight="1" x14ac:dyDescent="0.2">
      <c r="A188" s="75" t="s">
        <v>51</v>
      </c>
      <c r="B188" s="76" t="str">
        <f t="shared" si="2"/>
        <v>I</v>
      </c>
      <c r="C188" s="72">
        <v>28525.581999999999</v>
      </c>
      <c r="D188" s="75" t="s">
        <v>36</v>
      </c>
      <c r="E188" s="72">
        <f>VLOOKUP(C188,Active!C$21:E$186,3,FALSE)</f>
        <v>-26307.973929842112</v>
      </c>
      <c r="F188" s="77" t="s">
        <v>627</v>
      </c>
      <c r="G188" s="78">
        <v>-26308</v>
      </c>
      <c r="H188" s="78" t="s">
        <v>628</v>
      </c>
      <c r="J188" s="77"/>
      <c r="K188" s="79" t="s">
        <v>223</v>
      </c>
    </row>
    <row r="189" spans="1:11" s="72" customFormat="1" ht="12.75" customHeight="1" x14ac:dyDescent="0.2">
      <c r="A189" s="75" t="s">
        <v>51</v>
      </c>
      <c r="B189" s="76" t="str">
        <f t="shared" si="2"/>
        <v>I</v>
      </c>
      <c r="C189" s="72">
        <v>28596.257000000001</v>
      </c>
      <c r="D189" s="75" t="s">
        <v>36</v>
      </c>
      <c r="E189" s="72">
        <f>VLOOKUP(C189,Active!C$21:E$186,3,FALSE)</f>
        <v>-26197.999690344899</v>
      </c>
      <c r="F189" s="77" t="s">
        <v>629</v>
      </c>
      <c r="G189" s="78">
        <v>-26198</v>
      </c>
      <c r="H189" s="78" t="s">
        <v>370</v>
      </c>
      <c r="J189" s="77"/>
      <c r="K189" s="79" t="s">
        <v>223</v>
      </c>
    </row>
    <row r="190" spans="1:11" s="72" customFormat="1" ht="12.75" customHeight="1" x14ac:dyDescent="0.2">
      <c r="A190" s="75" t="s">
        <v>51</v>
      </c>
      <c r="B190" s="76" t="str">
        <f t="shared" si="2"/>
        <v>I</v>
      </c>
      <c r="C190" s="72">
        <v>28605.275000000001</v>
      </c>
      <c r="D190" s="75" t="s">
        <v>36</v>
      </c>
      <c r="E190" s="72">
        <f>VLOOKUP(C190,Active!C$21:E$186,3,FALSE)</f>
        <v>-26183.967179672301</v>
      </c>
      <c r="F190" s="77" t="s">
        <v>630</v>
      </c>
      <c r="G190" s="78">
        <v>-26184</v>
      </c>
      <c r="H190" s="78" t="s">
        <v>202</v>
      </c>
      <c r="J190" s="77"/>
      <c r="K190" s="79" t="s">
        <v>223</v>
      </c>
    </row>
    <row r="191" spans="1:11" s="72" customFormat="1" ht="12.75" customHeight="1" x14ac:dyDescent="0.2">
      <c r="A191" s="75" t="s">
        <v>51</v>
      </c>
      <c r="B191" s="76" t="str">
        <f t="shared" si="2"/>
        <v>I</v>
      </c>
      <c r="C191" s="72">
        <v>28612.351999999999</v>
      </c>
      <c r="D191" s="75" t="s">
        <v>36</v>
      </c>
      <c r="E191" s="72">
        <f>VLOOKUP(C191,Active!C$21:E$186,3,FALSE)</f>
        <v>-26172.954973193046</v>
      </c>
      <c r="F191" s="77" t="s">
        <v>631</v>
      </c>
      <c r="G191" s="78">
        <v>-26173</v>
      </c>
      <c r="H191" s="78" t="s">
        <v>632</v>
      </c>
      <c r="J191" s="77"/>
      <c r="K191" s="79" t="s">
        <v>223</v>
      </c>
    </row>
    <row r="192" spans="1:11" s="72" customFormat="1" ht="12.75" customHeight="1" x14ac:dyDescent="0.2">
      <c r="A192" s="75" t="s">
        <v>51</v>
      </c>
      <c r="B192" s="76" t="str">
        <f t="shared" si="2"/>
        <v>I</v>
      </c>
      <c r="C192" s="72">
        <v>28657.316999999999</v>
      </c>
      <c r="D192" s="75" t="s">
        <v>36</v>
      </c>
      <c r="E192" s="72">
        <f>VLOOKUP(C192,Active!C$21:E$186,3,FALSE)</f>
        <v>-26102.986926797686</v>
      </c>
      <c r="F192" s="77" t="s">
        <v>633</v>
      </c>
      <c r="G192" s="78">
        <v>-26103</v>
      </c>
      <c r="H192" s="78" t="s">
        <v>209</v>
      </c>
      <c r="J192" s="77"/>
      <c r="K192" s="79" t="s">
        <v>223</v>
      </c>
    </row>
    <row r="193" spans="1:11" s="72" customFormat="1" ht="12.75" customHeight="1" x14ac:dyDescent="0.2">
      <c r="A193" s="75" t="s">
        <v>51</v>
      </c>
      <c r="B193" s="76" t="str">
        <f t="shared" si="2"/>
        <v>I</v>
      </c>
      <c r="C193" s="72">
        <v>28671.46</v>
      </c>
      <c r="D193" s="75" t="s">
        <v>36</v>
      </c>
      <c r="E193" s="72">
        <f>VLOOKUP(C193,Active!C$21:E$186,3,FALSE)</f>
        <v>-26080.979630452319</v>
      </c>
      <c r="F193" s="77" t="s">
        <v>634</v>
      </c>
      <c r="G193" s="78">
        <v>-26081</v>
      </c>
      <c r="H193" s="78" t="s">
        <v>635</v>
      </c>
      <c r="J193" s="77"/>
      <c r="K193" s="79" t="s">
        <v>223</v>
      </c>
    </row>
    <row r="194" spans="1:11" s="72" customFormat="1" ht="12.75" customHeight="1" x14ac:dyDescent="0.2">
      <c r="A194" s="75" t="s">
        <v>51</v>
      </c>
      <c r="B194" s="76" t="str">
        <f t="shared" si="2"/>
        <v>I</v>
      </c>
      <c r="C194" s="72">
        <v>28684.337</v>
      </c>
      <c r="D194" s="75" t="s">
        <v>36</v>
      </c>
      <c r="E194" s="72">
        <f>VLOOKUP(C194,Active!C$21:E$186,3,FALSE)</f>
        <v>-26060.942300675088</v>
      </c>
      <c r="F194" s="77" t="s">
        <v>636</v>
      </c>
      <c r="G194" s="78">
        <v>-26061</v>
      </c>
      <c r="H194" s="78" t="s">
        <v>637</v>
      </c>
      <c r="J194" s="77"/>
      <c r="K194" s="79" t="s">
        <v>223</v>
      </c>
    </row>
    <row r="195" spans="1:11" s="72" customFormat="1" ht="12.75" customHeight="1" x14ac:dyDescent="0.2">
      <c r="A195" s="80" t="s">
        <v>61</v>
      </c>
      <c r="B195" s="76" t="str">
        <f t="shared" si="2"/>
        <v>I</v>
      </c>
      <c r="C195" s="72">
        <v>45022.428</v>
      </c>
      <c r="D195" s="75" t="s">
        <v>36</v>
      </c>
      <c r="E195" s="72">
        <f>VLOOKUP(C195,Active!C$21:E$186,3,FALSE)</f>
        <v>-637.96200267485438</v>
      </c>
      <c r="F195" s="77" t="s">
        <v>638</v>
      </c>
      <c r="G195" s="78">
        <v>-638</v>
      </c>
      <c r="H195" s="78" t="s">
        <v>639</v>
      </c>
      <c r="J195" s="77"/>
      <c r="K195" s="79" t="s">
        <v>640</v>
      </c>
    </row>
    <row r="196" spans="1:11" s="72" customFormat="1" ht="12.75" customHeight="1" x14ac:dyDescent="0.2">
      <c r="A196" s="80" t="s">
        <v>61</v>
      </c>
      <c r="B196" s="76" t="str">
        <f t="shared" si="2"/>
        <v>I</v>
      </c>
      <c r="C196" s="72">
        <v>45076.37</v>
      </c>
      <c r="D196" s="75" t="s">
        <v>36</v>
      </c>
      <c r="E196" s="72">
        <f>VLOOKUP(C196,Active!C$21:E$186,3,FALSE)</f>
        <v>-554.0252438922771</v>
      </c>
      <c r="F196" s="77" t="s">
        <v>641</v>
      </c>
      <c r="G196" s="78">
        <v>-554</v>
      </c>
      <c r="H196" s="78" t="s">
        <v>642</v>
      </c>
      <c r="J196" s="77"/>
      <c r="K196" s="79" t="s">
        <v>643</v>
      </c>
    </row>
    <row r="197" spans="1:11" s="72" customFormat="1" ht="12.75" customHeight="1" x14ac:dyDescent="0.2">
      <c r="A197" s="80" t="s">
        <v>61</v>
      </c>
      <c r="B197" s="76" t="str">
        <f t="shared" si="2"/>
        <v>I</v>
      </c>
      <c r="C197" s="72">
        <v>45076.391000000003</v>
      </c>
      <c r="D197" s="75" t="s">
        <v>36</v>
      </c>
      <c r="E197" s="72">
        <f>VLOOKUP(C197,Active!C$21:E$186,3,FALSE)</f>
        <v>-553.99256672171441</v>
      </c>
      <c r="F197" s="77" t="s">
        <v>644</v>
      </c>
      <c r="G197" s="78">
        <v>-554</v>
      </c>
      <c r="H197" s="78" t="s">
        <v>358</v>
      </c>
      <c r="J197" s="77"/>
      <c r="K197" s="79" t="s">
        <v>640</v>
      </c>
    </row>
    <row r="198" spans="1:11" s="72" customFormat="1" ht="12.75" customHeight="1" x14ac:dyDescent="0.2">
      <c r="A198" s="80" t="s">
        <v>61</v>
      </c>
      <c r="B198" s="76" t="str">
        <f t="shared" si="2"/>
        <v>I</v>
      </c>
      <c r="C198" s="72">
        <v>45078.349000000002</v>
      </c>
      <c r="D198" s="75" t="s">
        <v>36</v>
      </c>
      <c r="E198" s="72">
        <f>VLOOKUP(C198,Active!C$21:E$186,3,FALSE)</f>
        <v>-550.94580958078211</v>
      </c>
      <c r="F198" s="77" t="s">
        <v>645</v>
      </c>
      <c r="G198" s="78">
        <v>-551</v>
      </c>
      <c r="H198" s="78" t="s">
        <v>632</v>
      </c>
      <c r="J198" s="77"/>
      <c r="K198" s="79" t="s">
        <v>646</v>
      </c>
    </row>
    <row r="199" spans="1:11" s="72" customFormat="1" ht="12.75" customHeight="1" x14ac:dyDescent="0.2">
      <c r="A199" s="75" t="s">
        <v>65</v>
      </c>
      <c r="B199" s="76" t="str">
        <f t="shared" si="2"/>
        <v>I</v>
      </c>
      <c r="C199" s="72">
        <v>46113.63</v>
      </c>
      <c r="D199" s="75" t="s">
        <v>36</v>
      </c>
      <c r="E199" s="72">
        <f>VLOOKUP(C199,Active!C$21:E$186,3,FALSE)</f>
        <v>1060.0091340472013</v>
      </c>
      <c r="F199" s="77" t="s">
        <v>647</v>
      </c>
      <c r="G199" s="78">
        <v>1060</v>
      </c>
      <c r="H199" s="78" t="s">
        <v>347</v>
      </c>
      <c r="J199" s="77"/>
      <c r="K199" s="79" t="s">
        <v>648</v>
      </c>
    </row>
    <row r="200" spans="1:11" s="72" customFormat="1" ht="12.75" customHeight="1" x14ac:dyDescent="0.2">
      <c r="A200" s="80" t="s">
        <v>75</v>
      </c>
      <c r="B200" s="76" t="str">
        <f t="shared" si="2"/>
        <v>II</v>
      </c>
      <c r="C200" s="72">
        <v>51301.406999999999</v>
      </c>
      <c r="D200" s="75" t="s">
        <v>36</v>
      </c>
      <c r="E200" s="72">
        <f>VLOOKUP(C200,Active!C$21:E$186,3,FALSE)</f>
        <v>9132.4793180741362</v>
      </c>
      <c r="F200" s="77" t="s">
        <v>649</v>
      </c>
      <c r="G200" s="78">
        <v>9132.5</v>
      </c>
      <c r="H200" s="78" t="s">
        <v>642</v>
      </c>
      <c r="J200" s="77"/>
      <c r="K200" s="79" t="s">
        <v>650</v>
      </c>
    </row>
    <row r="201" spans="1:11" s="72" customFormat="1" ht="12.75" customHeight="1" x14ac:dyDescent="0.2">
      <c r="A201" s="75" t="s">
        <v>78</v>
      </c>
      <c r="B201" s="76" t="str">
        <f t="shared" si="2"/>
        <v>I</v>
      </c>
      <c r="C201" s="72">
        <v>51607.644999999997</v>
      </c>
      <c r="D201" s="75" t="s">
        <v>36</v>
      </c>
      <c r="E201" s="72" t="e">
        <f>VLOOKUP(C201,Active!C$21:E$186,3,FALSE)</f>
        <v>#N/A</v>
      </c>
      <c r="F201" s="77" t="s">
        <v>651</v>
      </c>
      <c r="G201" s="78">
        <v>9609</v>
      </c>
      <c r="H201" s="78" t="s">
        <v>318</v>
      </c>
      <c r="J201" s="77"/>
      <c r="K201" s="79" t="s">
        <v>652</v>
      </c>
    </row>
    <row r="202" spans="1:11" s="72" customFormat="1" ht="12.75" customHeight="1" x14ac:dyDescent="0.2">
      <c r="A202" s="80" t="s">
        <v>79</v>
      </c>
      <c r="B202" s="76" t="str">
        <f t="shared" si="2"/>
        <v>II</v>
      </c>
      <c r="C202" s="72">
        <v>51641.383999999998</v>
      </c>
      <c r="D202" s="75" t="s">
        <v>36</v>
      </c>
      <c r="E202" s="72" t="e">
        <f>VLOOKUP(C202,Active!C$21:E$186,3,FALSE)</f>
        <v>#N/A</v>
      </c>
      <c r="F202" s="77" t="s">
        <v>653</v>
      </c>
      <c r="G202" s="78">
        <v>9661.5</v>
      </c>
      <c r="H202" s="78" t="s">
        <v>318</v>
      </c>
      <c r="J202" s="77"/>
      <c r="K202" s="79" t="s">
        <v>650</v>
      </c>
    </row>
    <row r="203" spans="1:11" s="72" customFormat="1" ht="12.75" customHeight="1" x14ac:dyDescent="0.2">
      <c r="A203" s="75" t="s">
        <v>78</v>
      </c>
      <c r="B203" s="76" t="str">
        <f t="shared" ref="B203:B212" si="3">IF(G203=INT(G203),"I","II")</f>
        <v>I</v>
      </c>
      <c r="C203" s="72">
        <v>51992.589</v>
      </c>
      <c r="D203" s="75" t="s">
        <v>36</v>
      </c>
      <c r="E203" s="72" t="e">
        <f>VLOOKUP(C203,Active!C$21:E$186,3,FALSE)</f>
        <v>#N/A</v>
      </c>
      <c r="F203" s="77" t="s">
        <v>654</v>
      </c>
      <c r="G203" s="78">
        <v>10208</v>
      </c>
      <c r="H203" s="78" t="s">
        <v>391</v>
      </c>
      <c r="J203" s="77"/>
      <c r="K203" s="79" t="s">
        <v>652</v>
      </c>
    </row>
    <row r="204" spans="1:11" s="72" customFormat="1" ht="12.75" customHeight="1" x14ac:dyDescent="0.2">
      <c r="A204" s="80" t="s">
        <v>80</v>
      </c>
      <c r="B204" s="76" t="str">
        <f t="shared" si="3"/>
        <v>I</v>
      </c>
      <c r="C204" s="72">
        <v>52050.425000000003</v>
      </c>
      <c r="D204" s="75" t="s">
        <v>36</v>
      </c>
      <c r="E204" s="72" t="e">
        <f>VLOOKUP(C204,Active!C$21:E$186,3,FALSE)</f>
        <v>#N/A</v>
      </c>
      <c r="F204" s="77" t="s">
        <v>655</v>
      </c>
      <c r="G204" s="78">
        <v>10298</v>
      </c>
      <c r="H204" s="78" t="s">
        <v>401</v>
      </c>
      <c r="J204" s="77"/>
      <c r="K204" s="79" t="s">
        <v>650</v>
      </c>
    </row>
    <row r="205" spans="1:11" s="72" customFormat="1" ht="12.75" customHeight="1" x14ac:dyDescent="0.2">
      <c r="A205" s="80" t="s">
        <v>81</v>
      </c>
      <c r="B205" s="76" t="str">
        <f t="shared" si="3"/>
        <v>II</v>
      </c>
      <c r="C205" s="72">
        <v>52344.46</v>
      </c>
      <c r="D205" s="75" t="s">
        <v>36</v>
      </c>
      <c r="E205" s="72" t="e">
        <f>VLOOKUP(C205,Active!C$21:E$186,3,FALSE)</f>
        <v>#N/A</v>
      </c>
      <c r="F205" s="77" t="s">
        <v>656</v>
      </c>
      <c r="G205" s="78">
        <v>10755.5</v>
      </c>
      <c r="H205" s="78" t="s">
        <v>209</v>
      </c>
      <c r="J205" s="77"/>
      <c r="K205" s="79" t="s">
        <v>650</v>
      </c>
    </row>
    <row r="206" spans="1:11" s="72" customFormat="1" ht="12.75" customHeight="1" x14ac:dyDescent="0.2">
      <c r="A206" s="80" t="s">
        <v>83</v>
      </c>
      <c r="B206" s="76" t="str">
        <f t="shared" si="3"/>
        <v>I</v>
      </c>
      <c r="C206" s="72">
        <v>52721.370999999999</v>
      </c>
      <c r="D206" s="75" t="s">
        <v>36</v>
      </c>
      <c r="E206" s="72" t="e">
        <f>VLOOKUP(C206,Active!C$21:E$186,3,FALSE)</f>
        <v>#N/A</v>
      </c>
      <c r="F206" s="77" t="s">
        <v>657</v>
      </c>
      <c r="G206" s="78">
        <v>11342</v>
      </c>
      <c r="H206" s="78" t="s">
        <v>658</v>
      </c>
      <c r="J206" s="77"/>
      <c r="K206" s="79" t="s">
        <v>650</v>
      </c>
    </row>
    <row r="207" spans="1:11" s="72" customFormat="1" ht="12.75" customHeight="1" x14ac:dyDescent="0.2">
      <c r="A207" s="80" t="s">
        <v>86</v>
      </c>
      <c r="B207" s="76" t="str">
        <f t="shared" si="3"/>
        <v>I</v>
      </c>
      <c r="C207" s="72">
        <v>53036.243000000002</v>
      </c>
      <c r="D207" s="75" t="s">
        <v>36</v>
      </c>
      <c r="E207" s="72" t="e">
        <f>VLOOKUP(C207,Active!C$21:E$186,3,FALSE)</f>
        <v>#N/A</v>
      </c>
      <c r="F207" s="77" t="s">
        <v>659</v>
      </c>
      <c r="G207" s="78">
        <v>11832</v>
      </c>
      <c r="H207" s="78" t="s">
        <v>660</v>
      </c>
      <c r="J207" s="77"/>
      <c r="K207" s="79" t="s">
        <v>661</v>
      </c>
    </row>
    <row r="208" spans="1:11" s="72" customFormat="1" ht="12.75" customHeight="1" x14ac:dyDescent="0.2">
      <c r="A208" s="80" t="s">
        <v>90</v>
      </c>
      <c r="B208" s="76" t="str">
        <f t="shared" si="3"/>
        <v>I</v>
      </c>
      <c r="C208" s="72">
        <v>53407.071000000004</v>
      </c>
      <c r="D208" s="75" t="s">
        <v>36</v>
      </c>
      <c r="E208" s="72" t="e">
        <f>VLOOKUP(C208,Active!C$21:E$186,3,FALSE)</f>
        <v>#N/A</v>
      </c>
      <c r="F208" s="77" t="s">
        <v>662</v>
      </c>
      <c r="G208" s="78">
        <v>12409</v>
      </c>
      <c r="H208" s="78" t="s">
        <v>331</v>
      </c>
      <c r="J208" s="77"/>
      <c r="K208" s="79" t="s">
        <v>661</v>
      </c>
    </row>
    <row r="209" spans="1:11" s="72" customFormat="1" ht="12.75" customHeight="1" x14ac:dyDescent="0.2">
      <c r="A209" s="75" t="s">
        <v>78</v>
      </c>
      <c r="B209" s="76" t="str">
        <f t="shared" si="3"/>
        <v>I</v>
      </c>
      <c r="C209" s="72">
        <v>53463.63</v>
      </c>
      <c r="D209" s="75" t="s">
        <v>36</v>
      </c>
      <c r="E209" s="72" t="e">
        <f>VLOOKUP(C209,Active!C$21:E$186,3,FALSE)</f>
        <v>#N/A</v>
      </c>
      <c r="F209" s="77" t="s">
        <v>663</v>
      </c>
      <c r="G209" s="78">
        <v>12497</v>
      </c>
      <c r="H209" s="78" t="s">
        <v>307</v>
      </c>
      <c r="J209" s="77"/>
      <c r="K209" s="79" t="s">
        <v>664</v>
      </c>
    </row>
    <row r="210" spans="1:11" s="72" customFormat="1" ht="12.75" customHeight="1" x14ac:dyDescent="0.2">
      <c r="A210" s="75" t="s">
        <v>78</v>
      </c>
      <c r="B210" s="76" t="str">
        <f t="shared" si="3"/>
        <v>I</v>
      </c>
      <c r="C210" s="72">
        <v>53479.684999999998</v>
      </c>
      <c r="D210" s="75" t="s">
        <v>36</v>
      </c>
      <c r="E210" s="72" t="e">
        <f>VLOOKUP(C210,Active!C$21:E$186,3,FALSE)</f>
        <v>#N/A</v>
      </c>
      <c r="F210" s="77" t="s">
        <v>665</v>
      </c>
      <c r="G210" s="78">
        <v>12522</v>
      </c>
      <c r="H210" s="78" t="s">
        <v>666</v>
      </c>
      <c r="J210" s="77"/>
      <c r="K210" s="79" t="s">
        <v>667</v>
      </c>
    </row>
    <row r="211" spans="1:11" s="72" customFormat="1" ht="12.75" customHeight="1" x14ac:dyDescent="0.2">
      <c r="A211" s="75" t="s">
        <v>78</v>
      </c>
      <c r="B211" s="76" t="str">
        <f t="shared" si="3"/>
        <v>I</v>
      </c>
      <c r="C211" s="72">
        <v>53497.68</v>
      </c>
      <c r="D211" s="75" t="s">
        <v>36</v>
      </c>
      <c r="E211" s="72" t="e">
        <f>VLOOKUP(C211,Active!C$21:E$186,3,FALSE)</f>
        <v>#N/A</v>
      </c>
      <c r="F211" s="77" t="s">
        <v>668</v>
      </c>
      <c r="G211" s="78">
        <v>12550</v>
      </c>
      <c r="H211" s="78" t="s">
        <v>666</v>
      </c>
      <c r="J211" s="77"/>
      <c r="K211" s="79" t="s">
        <v>664</v>
      </c>
    </row>
    <row r="212" spans="1:11" s="72" customFormat="1" ht="12.75" customHeight="1" x14ac:dyDescent="0.2">
      <c r="A212" s="80" t="s">
        <v>112</v>
      </c>
      <c r="B212" s="76" t="str">
        <f t="shared" si="3"/>
        <v>I</v>
      </c>
      <c r="C212" s="72">
        <v>56362.616999999998</v>
      </c>
      <c r="D212" s="75" t="s">
        <v>36</v>
      </c>
      <c r="E212" s="72" t="e">
        <f>VLOOKUP(C212,Active!C$21:E$186,3,FALSE)</f>
        <v>#N/A</v>
      </c>
      <c r="F212" s="77" t="s">
        <v>669</v>
      </c>
      <c r="G212" s="78">
        <v>17008</v>
      </c>
      <c r="H212" s="78" t="s">
        <v>666</v>
      </c>
      <c r="J212" s="77"/>
      <c r="K212" s="79" t="s">
        <v>652</v>
      </c>
    </row>
  </sheetData>
  <sheetProtection selectLockedCells="1" selectUnlockedCells="1"/>
  <hyperlinks>
    <hyperlink ref="A3" r:id="rId1" xr:uid="{00000000-0004-0000-0300-000000000000}"/>
    <hyperlink ref="A58" r:id="rId2" xr:uid="{00000000-0004-0000-0300-000001000000}"/>
    <hyperlink ref="A59" r:id="rId3" xr:uid="{00000000-0004-0000-0300-000002000000}"/>
    <hyperlink ref="A61" r:id="rId4" xr:uid="{00000000-0004-0000-0300-000003000000}"/>
    <hyperlink ref="A67" r:id="rId5" xr:uid="{00000000-0004-0000-0300-000004000000}"/>
    <hyperlink ref="A78" r:id="rId6" xr:uid="{00000000-0004-0000-0300-000005000000}"/>
    <hyperlink ref="A81" r:id="rId7" xr:uid="{00000000-0004-0000-0300-000006000000}"/>
    <hyperlink ref="A82" r:id="rId8" xr:uid="{00000000-0004-0000-0300-000007000000}"/>
    <hyperlink ref="A86" r:id="rId9" xr:uid="{00000000-0004-0000-0300-000008000000}"/>
    <hyperlink ref="A87" r:id="rId10" xr:uid="{00000000-0004-0000-0300-000009000000}"/>
    <hyperlink ref="A89" r:id="rId11" xr:uid="{00000000-0004-0000-0300-00000A000000}"/>
    <hyperlink ref="A90" r:id="rId12" xr:uid="{00000000-0004-0000-0300-00000B000000}"/>
    <hyperlink ref="A91" r:id="rId13" xr:uid="{00000000-0004-0000-0300-00000C000000}"/>
    <hyperlink ref="A94" r:id="rId14" xr:uid="{00000000-0004-0000-0300-00000D000000}"/>
    <hyperlink ref="A95" r:id="rId15" xr:uid="{00000000-0004-0000-0300-00000E000000}"/>
    <hyperlink ref="A98" r:id="rId16" xr:uid="{00000000-0004-0000-0300-00000F000000}"/>
    <hyperlink ref="A99" r:id="rId17" xr:uid="{00000000-0004-0000-0300-000010000000}"/>
    <hyperlink ref="A103" r:id="rId18" xr:uid="{00000000-0004-0000-0300-000011000000}"/>
    <hyperlink ref="A105" r:id="rId19" xr:uid="{00000000-0004-0000-0300-000012000000}"/>
    <hyperlink ref="A107" r:id="rId20" xr:uid="{00000000-0004-0000-0300-000013000000}"/>
    <hyperlink ref="A108" r:id="rId21" xr:uid="{00000000-0004-0000-0300-000014000000}"/>
    <hyperlink ref="A109" r:id="rId22" xr:uid="{00000000-0004-0000-0300-000015000000}"/>
    <hyperlink ref="A110" r:id="rId23" xr:uid="{00000000-0004-0000-0300-000016000000}"/>
    <hyperlink ref="A111" r:id="rId24" xr:uid="{00000000-0004-0000-0300-000017000000}"/>
    <hyperlink ref="A112" r:id="rId25" xr:uid="{00000000-0004-0000-0300-000018000000}"/>
    <hyperlink ref="A113" r:id="rId26" xr:uid="{00000000-0004-0000-0300-000019000000}"/>
    <hyperlink ref="A114" r:id="rId27" xr:uid="{00000000-0004-0000-0300-00001A000000}"/>
    <hyperlink ref="A115" r:id="rId28" xr:uid="{00000000-0004-0000-0300-00001B000000}"/>
    <hyperlink ref="A116" r:id="rId29" xr:uid="{00000000-0004-0000-0300-00001C000000}"/>
    <hyperlink ref="A117" r:id="rId30" xr:uid="{00000000-0004-0000-0300-00001D000000}"/>
    <hyperlink ref="A118" r:id="rId31" xr:uid="{00000000-0004-0000-0300-00001E000000}"/>
    <hyperlink ref="A119" r:id="rId32" xr:uid="{00000000-0004-0000-0300-00001F000000}"/>
    <hyperlink ref="A120" r:id="rId33" xr:uid="{00000000-0004-0000-0300-000020000000}"/>
    <hyperlink ref="A121" r:id="rId34" xr:uid="{00000000-0004-0000-0300-000021000000}"/>
    <hyperlink ref="A122" r:id="rId35" xr:uid="{00000000-0004-0000-0300-000022000000}"/>
    <hyperlink ref="A123" r:id="rId36" xr:uid="{00000000-0004-0000-0300-000023000000}"/>
    <hyperlink ref="A124" r:id="rId37" xr:uid="{00000000-0004-0000-0300-000024000000}"/>
    <hyperlink ref="A125" r:id="rId38" xr:uid="{00000000-0004-0000-0300-000025000000}"/>
    <hyperlink ref="A126" r:id="rId39" xr:uid="{00000000-0004-0000-0300-000026000000}"/>
    <hyperlink ref="A127" r:id="rId40" xr:uid="{00000000-0004-0000-0300-000027000000}"/>
    <hyperlink ref="A128" r:id="rId41" xr:uid="{00000000-0004-0000-0300-000028000000}"/>
    <hyperlink ref="A129" r:id="rId42" xr:uid="{00000000-0004-0000-0300-000029000000}"/>
    <hyperlink ref="A130" r:id="rId43" xr:uid="{00000000-0004-0000-0300-00002A000000}"/>
    <hyperlink ref="A131" r:id="rId44" xr:uid="{00000000-0004-0000-0300-00002B000000}"/>
    <hyperlink ref="A134" r:id="rId45" xr:uid="{00000000-0004-0000-0300-00002C000000}"/>
    <hyperlink ref="A135" r:id="rId46" xr:uid="{00000000-0004-0000-0300-00002D000000}"/>
    <hyperlink ref="A136" r:id="rId47" xr:uid="{00000000-0004-0000-0300-00002E000000}"/>
    <hyperlink ref="A137" r:id="rId48" xr:uid="{00000000-0004-0000-0300-00002F000000}"/>
    <hyperlink ref="A138" r:id="rId49" xr:uid="{00000000-0004-0000-0300-000030000000}"/>
    <hyperlink ref="A142" r:id="rId50" xr:uid="{00000000-0004-0000-0300-000031000000}"/>
    <hyperlink ref="A144" r:id="rId51" xr:uid="{00000000-0004-0000-0300-000032000000}"/>
    <hyperlink ref="A145" r:id="rId52" xr:uid="{00000000-0004-0000-0300-000033000000}"/>
    <hyperlink ref="A146" r:id="rId53" xr:uid="{00000000-0004-0000-0300-000034000000}"/>
    <hyperlink ref="A159" r:id="rId54" xr:uid="{00000000-0004-0000-0300-000035000000}"/>
    <hyperlink ref="A160" r:id="rId55" xr:uid="{00000000-0004-0000-0300-000036000000}"/>
    <hyperlink ref="A161" r:id="rId56" xr:uid="{00000000-0004-0000-0300-000037000000}"/>
    <hyperlink ref="A162" r:id="rId57" xr:uid="{00000000-0004-0000-0300-000038000000}"/>
    <hyperlink ref="A166" r:id="rId58" xr:uid="{00000000-0004-0000-0300-000039000000}"/>
    <hyperlink ref="A167" r:id="rId59" xr:uid="{00000000-0004-0000-0300-00003A000000}"/>
    <hyperlink ref="A168" r:id="rId60" xr:uid="{00000000-0004-0000-0300-00003B000000}"/>
    <hyperlink ref="A169" r:id="rId61" xr:uid="{00000000-0004-0000-0300-00003C000000}"/>
    <hyperlink ref="A170" r:id="rId62" xr:uid="{00000000-0004-0000-0300-00003D000000}"/>
    <hyperlink ref="A171" r:id="rId63" xr:uid="{00000000-0004-0000-0300-00003E000000}"/>
    <hyperlink ref="A172" r:id="rId64" xr:uid="{00000000-0004-0000-0300-00003F000000}"/>
    <hyperlink ref="A195" r:id="rId65" xr:uid="{00000000-0004-0000-0300-000040000000}"/>
    <hyperlink ref="A196" r:id="rId66" xr:uid="{00000000-0004-0000-0300-000041000000}"/>
    <hyperlink ref="A197" r:id="rId67" xr:uid="{00000000-0004-0000-0300-000042000000}"/>
    <hyperlink ref="A198" r:id="rId68" xr:uid="{00000000-0004-0000-0300-000043000000}"/>
    <hyperlink ref="A200" r:id="rId69" xr:uid="{00000000-0004-0000-0300-000044000000}"/>
    <hyperlink ref="A202" r:id="rId70" xr:uid="{00000000-0004-0000-0300-000045000000}"/>
    <hyperlink ref="A204" r:id="rId71" xr:uid="{00000000-0004-0000-0300-000046000000}"/>
    <hyperlink ref="A205" r:id="rId72" xr:uid="{00000000-0004-0000-0300-000047000000}"/>
    <hyperlink ref="A206" r:id="rId73" xr:uid="{00000000-0004-0000-0300-000048000000}"/>
    <hyperlink ref="A207" r:id="rId74" xr:uid="{00000000-0004-0000-0300-000049000000}"/>
    <hyperlink ref="A208" r:id="rId75" xr:uid="{00000000-0004-0000-0300-00004A000000}"/>
    <hyperlink ref="A212" r:id="rId76" xr:uid="{00000000-0004-0000-0300-00004B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07"/>
  <sheetViews>
    <sheetView workbookViewId="0">
      <selection activeCell="A3" sqref="A3"/>
    </sheetView>
  </sheetViews>
  <sheetFormatPr defaultRowHeight="12.75" x14ac:dyDescent="0.2"/>
  <cols>
    <col min="1" max="1" width="10.140625" style="1" customWidth="1"/>
    <col min="2" max="2" width="9.140625" style="3"/>
    <col min="3" max="3" width="11.28515625" style="2" customWidth="1"/>
    <col min="5" max="5" width="13.140625" style="1" customWidth="1"/>
  </cols>
  <sheetData>
    <row r="1" spans="1:15" x14ac:dyDescent="0.2">
      <c r="A1" s="1" t="s">
        <v>670</v>
      </c>
    </row>
    <row r="3" spans="1:15" x14ac:dyDescent="0.2">
      <c r="A3" s="81" t="s">
        <v>671</v>
      </c>
    </row>
    <row r="11" spans="1:15" x14ac:dyDescent="0.2">
      <c r="A11" s="1" t="s">
        <v>132</v>
      </c>
      <c r="B11" s="3" t="s">
        <v>52</v>
      </c>
      <c r="C11" s="2">
        <v>24585.493999999999</v>
      </c>
      <c r="D11" s="1" t="s">
        <v>35</v>
      </c>
      <c r="E11" s="1">
        <f>VLOOKUP(C11,Active!C$21:E$250,3,FALSE)</f>
        <v>-32438.970482400615</v>
      </c>
      <c r="G11" s="1">
        <v>-32439</v>
      </c>
      <c r="H11" s="1">
        <v>1.9E-2</v>
      </c>
      <c r="M11" s="1" t="s">
        <v>526</v>
      </c>
      <c r="N11" s="1" t="s">
        <v>672</v>
      </c>
      <c r="O11" s="1" t="s">
        <v>673</v>
      </c>
    </row>
    <row r="12" spans="1:15" x14ac:dyDescent="0.2">
      <c r="A12" s="1" t="s">
        <v>132</v>
      </c>
      <c r="B12" s="3" t="s">
        <v>49</v>
      </c>
      <c r="C12" s="2">
        <v>24998.424999999999</v>
      </c>
      <c r="D12" s="1" t="s">
        <v>35</v>
      </c>
      <c r="E12" s="1">
        <f>VLOOKUP(C12,Active!C$21:E$250,3,FALSE)</f>
        <v>-31796.426829201871</v>
      </c>
      <c r="G12" s="1">
        <v>-31797</v>
      </c>
      <c r="H12" s="1">
        <v>4.7E-2</v>
      </c>
      <c r="M12" s="1" t="s">
        <v>526</v>
      </c>
      <c r="N12" s="1" t="s">
        <v>672</v>
      </c>
      <c r="O12" s="1" t="s">
        <v>673</v>
      </c>
    </row>
    <row r="13" spans="1:15" x14ac:dyDescent="0.2">
      <c r="A13" s="1" t="s">
        <v>132</v>
      </c>
      <c r="B13" s="3" t="s">
        <v>52</v>
      </c>
      <c r="C13" s="2">
        <v>25002.575000000001</v>
      </c>
      <c r="D13" s="1" t="s">
        <v>35</v>
      </c>
      <c r="E13" s="1">
        <f>VLOOKUP(C13,Active!C$21:E$250,3,FALSE)</f>
        <v>-31789.969197876599</v>
      </c>
      <c r="G13" s="1">
        <v>-31790</v>
      </c>
      <c r="H13" s="1">
        <v>1.9800000000000002E-2</v>
      </c>
      <c r="M13" s="1" t="s">
        <v>526</v>
      </c>
      <c r="N13" s="1" t="s">
        <v>672</v>
      </c>
      <c r="O13" s="1" t="s">
        <v>673</v>
      </c>
    </row>
    <row r="14" spans="1:15" x14ac:dyDescent="0.2">
      <c r="A14" s="1" t="s">
        <v>132</v>
      </c>
      <c r="B14" s="3" t="s">
        <v>49</v>
      </c>
      <c r="C14" s="2">
        <v>25003.55</v>
      </c>
      <c r="D14" s="1" t="s">
        <v>35</v>
      </c>
      <c r="E14" s="1">
        <f>VLOOKUP(C14,Active!C$21:E$250,3,FALSE)</f>
        <v>-31788.452043529098</v>
      </c>
      <c r="G14" s="1">
        <v>-31789</v>
      </c>
      <c r="H14" s="1">
        <v>3.0800000000000001E-2</v>
      </c>
      <c r="M14" s="1" t="s">
        <v>526</v>
      </c>
      <c r="N14" s="1" t="s">
        <v>672</v>
      </c>
      <c r="O14" s="1" t="s">
        <v>673</v>
      </c>
    </row>
    <row r="15" spans="1:15" x14ac:dyDescent="0.2">
      <c r="A15" s="1" t="s">
        <v>132</v>
      </c>
      <c r="B15" s="3" t="s">
        <v>52</v>
      </c>
      <c r="C15" s="2">
        <v>25004.52</v>
      </c>
      <c r="D15" s="1" t="s">
        <v>35</v>
      </c>
      <c r="E15" s="1">
        <f>VLOOKUP(C15,Active!C$21:E$250,3,FALSE)</f>
        <v>-31786.942669460299</v>
      </c>
      <c r="G15" s="1">
        <v>-31787</v>
      </c>
      <c r="H15" s="1">
        <v>3.6799999999999999E-2</v>
      </c>
      <c r="M15" s="1" t="s">
        <v>526</v>
      </c>
      <c r="N15" s="1" t="s">
        <v>674</v>
      </c>
      <c r="O15" s="1" t="s">
        <v>675</v>
      </c>
    </row>
    <row r="16" spans="1:15" x14ac:dyDescent="0.2">
      <c r="A16" s="1" t="s">
        <v>132</v>
      </c>
      <c r="B16" s="3" t="s">
        <v>49</v>
      </c>
      <c r="C16" s="2">
        <v>25005.491999999998</v>
      </c>
      <c r="D16" s="1" t="s">
        <v>35</v>
      </c>
      <c r="E16" s="1">
        <f>VLOOKUP(C16,Active!C$21:E$250,3,FALSE)</f>
        <v>-31785.430183280023</v>
      </c>
      <c r="G16" s="1">
        <v>-31786</v>
      </c>
      <c r="H16" s="1">
        <v>4.4900000000000002E-2</v>
      </c>
      <c r="M16" s="1" t="s">
        <v>526</v>
      </c>
      <c r="N16" s="1" t="s">
        <v>672</v>
      </c>
      <c r="O16" s="1" t="s">
        <v>673</v>
      </c>
    </row>
    <row r="17" spans="1:15" x14ac:dyDescent="0.2">
      <c r="A17" s="1" t="s">
        <v>676</v>
      </c>
      <c r="B17" s="3" t="s">
        <v>52</v>
      </c>
      <c r="C17" s="2">
        <v>25740.325000000001</v>
      </c>
      <c r="D17" s="1" t="s">
        <v>36</v>
      </c>
      <c r="E17" s="1">
        <f>VLOOKUP(C17,Active!C$21:E$250,3,FALSE)</f>
        <v>-30641.989074932633</v>
      </c>
      <c r="G17" s="1">
        <v>-30642</v>
      </c>
      <c r="H17" s="1">
        <v>7.0000000000000001E-3</v>
      </c>
      <c r="M17" s="1" t="s">
        <v>406</v>
      </c>
      <c r="N17" s="1" t="s">
        <v>677</v>
      </c>
      <c r="O17" s="1" t="s">
        <v>678</v>
      </c>
    </row>
    <row r="18" spans="1:15" x14ac:dyDescent="0.2">
      <c r="A18" s="1" t="s">
        <v>134</v>
      </c>
      <c r="B18" s="3" t="s">
        <v>49</v>
      </c>
      <c r="C18" s="2">
        <v>26109.546999999999</v>
      </c>
      <c r="D18" s="1" t="s">
        <v>36</v>
      </c>
      <c r="E18" s="1">
        <f>VLOOKUP(C18,Active!C$21:E$250,3,FALSE)</f>
        <v>-30067.45906211852</v>
      </c>
      <c r="G18" s="1">
        <v>-30068</v>
      </c>
      <c r="H18" s="1">
        <v>2.63E-2</v>
      </c>
      <c r="M18" s="1" t="s">
        <v>526</v>
      </c>
      <c r="N18" s="1" t="s">
        <v>672</v>
      </c>
      <c r="O18" s="1" t="s">
        <v>673</v>
      </c>
    </row>
    <row r="19" spans="1:15" x14ac:dyDescent="0.2">
      <c r="A19" s="1" t="s">
        <v>134</v>
      </c>
      <c r="B19" s="3" t="s">
        <v>52</v>
      </c>
      <c r="C19" s="2">
        <v>26117.562000000002</v>
      </c>
      <c r="D19" s="1" t="s">
        <v>36</v>
      </c>
      <c r="E19" s="1">
        <f>VLOOKUP(C19,Active!C$21:E$250,3,FALSE)</f>
        <v>-30054.987275354168</v>
      </c>
      <c r="G19" s="1">
        <v>-30055</v>
      </c>
      <c r="H19" s="1">
        <v>8.2000000000000007E-3</v>
      </c>
      <c r="M19" s="1" t="s">
        <v>526</v>
      </c>
      <c r="N19" s="1" t="s">
        <v>672</v>
      </c>
      <c r="O19" s="1" t="s">
        <v>673</v>
      </c>
    </row>
    <row r="20" spans="1:15" x14ac:dyDescent="0.2">
      <c r="A20" s="1" t="s">
        <v>134</v>
      </c>
      <c r="B20" s="3" t="s">
        <v>49</v>
      </c>
      <c r="C20" s="2">
        <v>26118.531999999999</v>
      </c>
      <c r="D20" s="1" t="s">
        <v>36</v>
      </c>
      <c r="E20" s="1">
        <f>VLOOKUP(C20,Active!C$21:E$250,3,FALSE)</f>
        <v>-30053.477901285376</v>
      </c>
      <c r="G20" s="1">
        <v>-30054</v>
      </c>
      <c r="H20" s="1">
        <v>1.4200000000000001E-2</v>
      </c>
      <c r="M20" s="1" t="s">
        <v>526</v>
      </c>
      <c r="N20" s="1" t="s">
        <v>672</v>
      </c>
      <c r="O20" s="1" t="s">
        <v>673</v>
      </c>
    </row>
    <row r="21" spans="1:15" x14ac:dyDescent="0.2">
      <c r="A21" s="1" t="s">
        <v>134</v>
      </c>
      <c r="B21" s="3" t="s">
        <v>52</v>
      </c>
      <c r="C21" s="2">
        <v>26119.495999999999</v>
      </c>
      <c r="D21" s="1" t="s">
        <v>36</v>
      </c>
      <c r="E21" s="1">
        <f>VLOOKUP(C21,Active!C$21:E$250,3,FALSE)</f>
        <v>-30051.977863551023</v>
      </c>
      <c r="G21" s="1">
        <v>-30052</v>
      </c>
      <c r="H21" s="1">
        <v>1.4200000000000001E-2</v>
      </c>
      <c r="M21" s="1" t="s">
        <v>526</v>
      </c>
      <c r="N21" s="1" t="s">
        <v>672</v>
      </c>
      <c r="O21" s="1" t="s">
        <v>673</v>
      </c>
    </row>
    <row r="22" spans="1:15" x14ac:dyDescent="0.2">
      <c r="A22" s="1" t="s">
        <v>134</v>
      </c>
      <c r="B22" s="3" t="s">
        <v>52</v>
      </c>
      <c r="C22" s="2">
        <v>26124.66</v>
      </c>
      <c r="D22" s="1" t="s">
        <v>36</v>
      </c>
      <c r="E22" s="1">
        <f>VLOOKUP(C22,Active!C$21:E$250,3,FALSE)</f>
        <v>-30043.94239170435</v>
      </c>
      <c r="G22" s="1">
        <v>-30044</v>
      </c>
      <c r="H22" s="1">
        <v>3.6999999999999998E-2</v>
      </c>
      <c r="M22" s="1" t="s">
        <v>526</v>
      </c>
      <c r="N22" s="1" t="s">
        <v>672</v>
      </c>
      <c r="O22" s="1" t="s">
        <v>673</v>
      </c>
    </row>
    <row r="23" spans="1:15" x14ac:dyDescent="0.2">
      <c r="A23" s="1" t="s">
        <v>134</v>
      </c>
      <c r="B23" s="3" t="s">
        <v>49</v>
      </c>
      <c r="C23" s="2">
        <v>26418.687000000002</v>
      </c>
      <c r="D23" s="1" t="s">
        <v>36</v>
      </c>
      <c r="E23" s="1">
        <f>VLOOKUP(C23,Active!C$21:E$250,3,FALSE)</f>
        <v>-29586.419990336886</v>
      </c>
      <c r="G23" s="1">
        <v>-29587</v>
      </c>
      <c r="H23" s="1">
        <v>5.1400000000000001E-2</v>
      </c>
      <c r="M23" s="1" t="s">
        <v>526</v>
      </c>
      <c r="N23" s="1" t="s">
        <v>672</v>
      </c>
      <c r="O23" s="1" t="s">
        <v>673</v>
      </c>
    </row>
    <row r="24" spans="1:15" x14ac:dyDescent="0.2">
      <c r="A24" s="1" t="s">
        <v>134</v>
      </c>
      <c r="B24" s="3" t="s">
        <v>52</v>
      </c>
      <c r="C24" s="2">
        <v>26418.991000000002</v>
      </c>
      <c r="D24" s="1" t="s">
        <v>36</v>
      </c>
      <c r="E24" s="1">
        <f>VLOOKUP(C24,Active!C$21:E$250,3,FALSE)</f>
        <v>-29585.946949391611</v>
      </c>
      <c r="G24" s="1">
        <v>-29586</v>
      </c>
      <c r="H24" s="1">
        <v>3.4099999999999998E-2</v>
      </c>
      <c r="M24" s="1" t="s">
        <v>526</v>
      </c>
      <c r="N24" s="1" t="s">
        <v>679</v>
      </c>
      <c r="O24" s="1" t="s">
        <v>680</v>
      </c>
    </row>
    <row r="25" spans="1:15" x14ac:dyDescent="0.2">
      <c r="A25" s="1" t="s">
        <v>134</v>
      </c>
      <c r="B25" s="3" t="s">
        <v>52</v>
      </c>
      <c r="C25" s="2">
        <v>26444.701000000001</v>
      </c>
      <c r="D25" s="1" t="s">
        <v>36</v>
      </c>
      <c r="E25" s="1">
        <f>VLOOKUP(C25,Active!C$21:E$250,3,FALSE)</f>
        <v>-29545.940756289765</v>
      </c>
      <c r="G25" s="1">
        <v>-29546</v>
      </c>
      <c r="H25" s="1">
        <v>3.8100000000000002E-2</v>
      </c>
      <c r="M25" s="1" t="s">
        <v>526</v>
      </c>
      <c r="N25" s="1" t="s">
        <v>672</v>
      </c>
      <c r="O25" s="1" t="s">
        <v>673</v>
      </c>
    </row>
    <row r="26" spans="1:15" x14ac:dyDescent="0.2">
      <c r="A26" s="1" t="s">
        <v>134</v>
      </c>
      <c r="B26" s="3" t="s">
        <v>49</v>
      </c>
      <c r="C26" s="2">
        <v>26447.603999999999</v>
      </c>
      <c r="D26" s="1" t="s">
        <v>36</v>
      </c>
      <c r="E26" s="1">
        <f>VLOOKUP(C26,Active!C$21:E$250,3,FALSE)</f>
        <v>-29541.423526473562</v>
      </c>
      <c r="G26" s="1">
        <v>-29542</v>
      </c>
      <c r="H26" s="1">
        <v>4.9200000000000001E-2</v>
      </c>
      <c r="M26" s="1" t="s">
        <v>526</v>
      </c>
      <c r="N26" s="1" t="s">
        <v>672</v>
      </c>
      <c r="O26" s="1" t="s">
        <v>673</v>
      </c>
    </row>
    <row r="27" spans="1:15" x14ac:dyDescent="0.2">
      <c r="A27" s="1" t="s">
        <v>134</v>
      </c>
      <c r="B27" s="3" t="s">
        <v>49</v>
      </c>
      <c r="C27" s="2">
        <v>26452.727999999999</v>
      </c>
      <c r="D27" s="1" t="s">
        <v>36</v>
      </c>
      <c r="E27" s="1">
        <f>VLOOKUP(C27,Active!C$21:E$250,3,FALSE)</f>
        <v>-29533.450296856528</v>
      </c>
      <c r="G27" s="1">
        <v>-29534</v>
      </c>
      <c r="H27" s="1">
        <v>3.2000000000000001E-2</v>
      </c>
      <c r="M27" s="1" t="s">
        <v>526</v>
      </c>
      <c r="N27" s="1" t="s">
        <v>672</v>
      </c>
      <c r="O27" s="1" t="s">
        <v>673</v>
      </c>
    </row>
    <row r="28" spans="1:15" x14ac:dyDescent="0.2">
      <c r="A28" s="1" t="s">
        <v>681</v>
      </c>
      <c r="B28" s="3" t="s">
        <v>52</v>
      </c>
      <c r="C28" s="2">
        <v>27547.499</v>
      </c>
      <c r="D28" s="1" t="s">
        <v>36</v>
      </c>
      <c r="E28" s="1">
        <f>VLOOKUP(C28,Active!C$21:E$250,3,FALSE)</f>
        <v>-27829.925597194739</v>
      </c>
      <c r="G28" s="1">
        <v>-27830</v>
      </c>
      <c r="H28" s="1">
        <v>4.7800000000000002E-2</v>
      </c>
      <c r="M28" s="1" t="s">
        <v>682</v>
      </c>
      <c r="N28" s="1" t="s">
        <v>679</v>
      </c>
      <c r="O28" s="1" t="s">
        <v>683</v>
      </c>
    </row>
    <row r="29" spans="1:15" x14ac:dyDescent="0.2">
      <c r="A29" s="1" t="s">
        <v>134</v>
      </c>
      <c r="B29" s="3" t="s">
        <v>52</v>
      </c>
      <c r="C29" s="2">
        <v>27888.714</v>
      </c>
      <c r="D29" s="1" t="s">
        <v>36</v>
      </c>
      <c r="E29" s="1">
        <f>VLOOKUP(C29,Active!C$21:E$250,3,FALSE)</f>
        <v>-27298.976037519609</v>
      </c>
      <c r="G29" s="1">
        <v>-27299</v>
      </c>
      <c r="H29" s="1">
        <v>1.54E-2</v>
      </c>
      <c r="M29" s="1" t="s">
        <v>526</v>
      </c>
      <c r="N29" s="1" t="s">
        <v>672</v>
      </c>
      <c r="O29" s="1" t="s">
        <v>673</v>
      </c>
    </row>
    <row r="30" spans="1:15" x14ac:dyDescent="0.2">
      <c r="A30" s="1" t="s">
        <v>134</v>
      </c>
      <c r="B30" s="3" t="s">
        <v>49</v>
      </c>
      <c r="C30" s="2">
        <v>27891.61</v>
      </c>
      <c r="D30" s="1" t="s">
        <v>36</v>
      </c>
      <c r="E30" s="1">
        <f>VLOOKUP(C30,Active!C$21:E$250,3,FALSE)</f>
        <v>-27294.469700093588</v>
      </c>
      <c r="G30" s="1">
        <v>-27295</v>
      </c>
      <c r="H30" s="1">
        <v>1.95E-2</v>
      </c>
      <c r="M30" s="1" t="s">
        <v>526</v>
      </c>
      <c r="N30" s="1" t="s">
        <v>672</v>
      </c>
      <c r="O30" s="1" t="s">
        <v>673</v>
      </c>
    </row>
    <row r="31" spans="1:15" x14ac:dyDescent="0.2">
      <c r="A31" s="1" t="s">
        <v>684</v>
      </c>
      <c r="B31" s="3" t="s">
        <v>49</v>
      </c>
      <c r="C31" s="2">
        <v>27920.481</v>
      </c>
      <c r="D31" s="1" t="s">
        <v>35</v>
      </c>
      <c r="E31" s="1">
        <f>VLOOKUP(C31,Active!C$21:E$250,3,FALSE)</f>
        <v>-27249.54481479435</v>
      </c>
      <c r="G31" s="1">
        <v>-27250</v>
      </c>
      <c r="H31" s="1">
        <v>-2.8799999999999999E-2</v>
      </c>
      <c r="M31" s="1" t="s">
        <v>505</v>
      </c>
      <c r="N31" s="1" t="s">
        <v>685</v>
      </c>
      <c r="O31" s="1" t="s">
        <v>686</v>
      </c>
    </row>
    <row r="32" spans="1:15" x14ac:dyDescent="0.2">
      <c r="A32" s="1" t="s">
        <v>681</v>
      </c>
      <c r="B32" s="3" t="s">
        <v>52</v>
      </c>
      <c r="C32" s="2">
        <v>28285.224999999999</v>
      </c>
      <c r="D32" s="1" t="s">
        <v>36</v>
      </c>
      <c r="E32" s="1">
        <f>VLOOKUP(C32,Active!C$21:E$250,3,FALSE)</f>
        <v>-26681.98281958856</v>
      </c>
      <c r="G32" s="1">
        <v>-26682</v>
      </c>
      <c r="H32" s="1">
        <v>1.0999999999999999E-2</v>
      </c>
      <c r="M32" s="1" t="s">
        <v>682</v>
      </c>
      <c r="N32" s="1" t="s">
        <v>679</v>
      </c>
      <c r="O32" s="1" t="s">
        <v>683</v>
      </c>
    </row>
    <row r="33" spans="1:16" x14ac:dyDescent="0.2">
      <c r="A33" s="1" t="s">
        <v>681</v>
      </c>
      <c r="B33" s="3" t="s">
        <v>52</v>
      </c>
      <c r="C33" s="2">
        <v>28286.522000000001</v>
      </c>
      <c r="D33" s="1" t="s">
        <v>36</v>
      </c>
      <c r="E33" s="1">
        <f>VLOOKUP(C33,Active!C$21:E$250,3,FALSE)</f>
        <v>-26679.964615292443</v>
      </c>
      <c r="G33" s="1">
        <v>-26680</v>
      </c>
      <c r="H33" s="1">
        <v>2.2700000000000001E-2</v>
      </c>
      <c r="M33" s="1" t="s">
        <v>682</v>
      </c>
      <c r="N33" s="1" t="s">
        <v>679</v>
      </c>
      <c r="O33" s="1" t="s">
        <v>683</v>
      </c>
    </row>
    <row r="34" spans="1:16" x14ac:dyDescent="0.2">
      <c r="A34" s="1" t="s">
        <v>681</v>
      </c>
      <c r="B34" s="3" t="s">
        <v>52</v>
      </c>
      <c r="C34" s="2">
        <v>28297.45</v>
      </c>
      <c r="D34" s="1" t="s">
        <v>36</v>
      </c>
      <c r="E34" s="1">
        <f>VLOOKUP(C34,Active!C$21:E$250,3,FALSE)</f>
        <v>-26662.960038154481</v>
      </c>
      <c r="G34" s="1">
        <v>-26663</v>
      </c>
      <c r="H34" s="1">
        <v>2.5700000000000001E-2</v>
      </c>
      <c r="M34" s="1" t="s">
        <v>682</v>
      </c>
      <c r="N34" s="1" t="s">
        <v>679</v>
      </c>
      <c r="O34" s="1" t="s">
        <v>683</v>
      </c>
    </row>
    <row r="35" spans="1:16" x14ac:dyDescent="0.2">
      <c r="A35" s="1" t="s">
        <v>681</v>
      </c>
      <c r="B35" s="3" t="s">
        <v>52</v>
      </c>
      <c r="C35" s="2">
        <v>28299.373</v>
      </c>
      <c r="D35" s="1" t="s">
        <v>36</v>
      </c>
      <c r="E35" s="1">
        <f>VLOOKUP(C35,Active!C$21:E$250,3,FALSE)</f>
        <v>-26659.967742964483</v>
      </c>
      <c r="G35" s="1">
        <v>-26660</v>
      </c>
      <c r="H35" s="1">
        <v>2.07E-2</v>
      </c>
      <c r="M35" s="1" t="s">
        <v>682</v>
      </c>
      <c r="N35" s="1" t="s">
        <v>679</v>
      </c>
      <c r="O35" s="1" t="s">
        <v>683</v>
      </c>
    </row>
    <row r="36" spans="1:16" x14ac:dyDescent="0.2">
      <c r="A36" s="1" t="s">
        <v>681</v>
      </c>
      <c r="B36" s="3" t="s">
        <v>52</v>
      </c>
      <c r="C36" s="2">
        <v>28313.492999999999</v>
      </c>
      <c r="D36" s="1" t="s">
        <v>36</v>
      </c>
      <c r="E36" s="1">
        <f>VLOOKUP(C36,Active!C$21:E$250,3,FALSE)</f>
        <v>-26637.996235901159</v>
      </c>
      <c r="G36" s="1">
        <v>-26638</v>
      </c>
      <c r="H36" s="1">
        <v>2.3999999999999998E-3</v>
      </c>
      <c r="M36" s="1" t="s">
        <v>682</v>
      </c>
      <c r="N36" s="1" t="s">
        <v>679</v>
      </c>
      <c r="O36" s="1" t="s">
        <v>683</v>
      </c>
    </row>
    <row r="37" spans="1:16" x14ac:dyDescent="0.2">
      <c r="A37" s="1" t="s">
        <v>681</v>
      </c>
      <c r="B37" s="3" t="s">
        <v>52</v>
      </c>
      <c r="C37" s="2">
        <v>28498.588</v>
      </c>
      <c r="D37" s="1" t="s">
        <v>36</v>
      </c>
      <c r="E37" s="1">
        <f>VLOOKUP(C37,Active!C$21:E$250,3,FALSE)</f>
        <v>-26349.978098515439</v>
      </c>
      <c r="G37" s="1">
        <v>-26350</v>
      </c>
      <c r="H37" s="1">
        <v>1.41E-2</v>
      </c>
      <c r="M37" s="1" t="s">
        <v>682</v>
      </c>
      <c r="N37" s="1" t="s">
        <v>679</v>
      </c>
      <c r="O37" s="1" t="s">
        <v>683</v>
      </c>
    </row>
    <row r="38" spans="1:16" x14ac:dyDescent="0.2">
      <c r="A38" s="1" t="s">
        <v>681</v>
      </c>
      <c r="B38" s="3" t="s">
        <v>52</v>
      </c>
      <c r="C38" s="2">
        <v>28525.581999999999</v>
      </c>
      <c r="D38" s="1" t="s">
        <v>36</v>
      </c>
      <c r="E38" s="1">
        <f>VLOOKUP(C38,Active!C$21:E$250,3,FALSE)</f>
        <v>-26307.973929842112</v>
      </c>
      <c r="G38" s="1">
        <v>-26308</v>
      </c>
      <c r="H38" s="1">
        <v>1.6799999999999999E-2</v>
      </c>
      <c r="M38" s="1" t="s">
        <v>682</v>
      </c>
      <c r="N38" s="1" t="s">
        <v>679</v>
      </c>
      <c r="O38" s="1" t="s">
        <v>683</v>
      </c>
    </row>
    <row r="39" spans="1:16" x14ac:dyDescent="0.2">
      <c r="A39" s="1" t="s">
        <v>681</v>
      </c>
      <c r="B39" s="3" t="s">
        <v>52</v>
      </c>
      <c r="C39" s="2">
        <v>28596.257000000001</v>
      </c>
      <c r="D39" s="1" t="s">
        <v>36</v>
      </c>
      <c r="E39" s="1">
        <f>VLOOKUP(C39,Active!C$21:E$250,3,FALSE)</f>
        <v>-26197.999690344899</v>
      </c>
      <c r="G39" s="1">
        <v>-26198</v>
      </c>
      <c r="H39" s="1">
        <v>2.0000000000000001E-4</v>
      </c>
      <c r="M39" s="1" t="s">
        <v>682</v>
      </c>
      <c r="N39" s="1" t="s">
        <v>679</v>
      </c>
      <c r="O39" s="1" t="s">
        <v>683</v>
      </c>
    </row>
    <row r="40" spans="1:16" x14ac:dyDescent="0.2">
      <c r="A40" s="1" t="s">
        <v>681</v>
      </c>
      <c r="B40" s="3" t="s">
        <v>52</v>
      </c>
      <c r="C40" s="2">
        <v>28605.275000000001</v>
      </c>
      <c r="D40" s="1" t="s">
        <v>36</v>
      </c>
      <c r="E40" s="1">
        <f>VLOOKUP(C40,Active!C$21:E$250,3,FALSE)</f>
        <v>-26183.967179672301</v>
      </c>
      <c r="G40" s="1">
        <v>-26184</v>
      </c>
      <c r="H40" s="1">
        <v>2.1100000000000001E-2</v>
      </c>
      <c r="M40" s="1" t="s">
        <v>682</v>
      </c>
      <c r="N40" s="1" t="s">
        <v>679</v>
      </c>
      <c r="O40" s="1" t="s">
        <v>683</v>
      </c>
    </row>
    <row r="41" spans="1:16" x14ac:dyDescent="0.2">
      <c r="A41" s="1" t="s">
        <v>681</v>
      </c>
      <c r="B41" s="3" t="s">
        <v>52</v>
      </c>
      <c r="C41" s="2">
        <v>28612.351999999999</v>
      </c>
      <c r="D41" s="1" t="s">
        <v>36</v>
      </c>
      <c r="E41" s="1">
        <f>VLOOKUP(C41,Active!C$21:E$250,3,FALSE)</f>
        <v>-26172.954973193046</v>
      </c>
      <c r="G41" s="1">
        <v>-26173</v>
      </c>
      <c r="H41" s="1">
        <v>2.8899999999999999E-2</v>
      </c>
      <c r="M41" s="1" t="s">
        <v>682</v>
      </c>
      <c r="N41" s="1" t="s">
        <v>679</v>
      </c>
      <c r="O41" s="1" t="s">
        <v>683</v>
      </c>
    </row>
    <row r="42" spans="1:16" x14ac:dyDescent="0.2">
      <c r="A42" s="1" t="s">
        <v>681</v>
      </c>
      <c r="B42" s="3" t="s">
        <v>52</v>
      </c>
      <c r="C42" s="2">
        <v>28657.316999999999</v>
      </c>
      <c r="D42" s="1" t="s">
        <v>36</v>
      </c>
      <c r="E42" s="1">
        <f>VLOOKUP(C42,Active!C$21:E$250,3,FALSE)</f>
        <v>-26102.986926797686</v>
      </c>
      <c r="G42" s="1">
        <v>-26103</v>
      </c>
      <c r="H42" s="1">
        <v>8.3999999999999995E-3</v>
      </c>
      <c r="M42" s="1" t="s">
        <v>682</v>
      </c>
      <c r="N42" s="1" t="s">
        <v>679</v>
      </c>
      <c r="O42" s="1" t="s">
        <v>683</v>
      </c>
    </row>
    <row r="43" spans="1:16" x14ac:dyDescent="0.2">
      <c r="A43" s="1" t="s">
        <v>681</v>
      </c>
      <c r="B43" s="3" t="s">
        <v>52</v>
      </c>
      <c r="C43" s="2">
        <v>28671.46</v>
      </c>
      <c r="D43" s="1" t="s">
        <v>36</v>
      </c>
      <c r="E43" s="1">
        <f>VLOOKUP(C43,Active!C$21:E$250,3,FALSE)</f>
        <v>-26080.979630452319</v>
      </c>
      <c r="G43" s="1">
        <v>-26081</v>
      </c>
      <c r="H43" s="1">
        <v>1.3100000000000001E-2</v>
      </c>
      <c r="M43" s="1" t="s">
        <v>682</v>
      </c>
      <c r="N43" s="1" t="s">
        <v>679</v>
      </c>
      <c r="O43" s="1" t="s">
        <v>683</v>
      </c>
    </row>
    <row r="44" spans="1:16" x14ac:dyDescent="0.2">
      <c r="A44" s="1" t="s">
        <v>681</v>
      </c>
      <c r="B44" s="3" t="s">
        <v>52</v>
      </c>
      <c r="C44" s="2">
        <v>28684.337</v>
      </c>
      <c r="D44" s="1" t="s">
        <v>36</v>
      </c>
      <c r="E44" s="1">
        <f>VLOOKUP(C44,Active!C$21:E$250,3,FALSE)</f>
        <v>-26060.942300675088</v>
      </c>
      <c r="G44" s="1">
        <v>-26061</v>
      </c>
      <c r="H44" s="1">
        <v>3.7100000000000001E-2</v>
      </c>
      <c r="M44" s="1" t="s">
        <v>682</v>
      </c>
      <c r="N44" s="1" t="s">
        <v>679</v>
      </c>
      <c r="O44" s="1" t="s">
        <v>683</v>
      </c>
    </row>
    <row r="45" spans="1:16" x14ac:dyDescent="0.2">
      <c r="A45" s="1" t="s">
        <v>687</v>
      </c>
      <c r="B45" s="3" t="s">
        <v>49</v>
      </c>
      <c r="C45" s="2">
        <v>29329.850999999999</v>
      </c>
      <c r="D45" s="1" t="s">
        <v>688</v>
      </c>
      <c r="E45" s="1">
        <f>VLOOKUP(C45,Active!C$21:E$250,3,FALSE)</f>
        <v>-25056.486535060656</v>
      </c>
      <c r="G45" s="1">
        <v>-25057</v>
      </c>
      <c r="H45" s="1">
        <v>8.6999999999999994E-3</v>
      </c>
      <c r="M45" s="1" t="s">
        <v>682</v>
      </c>
      <c r="N45" s="1" t="s">
        <v>406</v>
      </c>
      <c r="O45" s="1" t="s">
        <v>672</v>
      </c>
      <c r="P45" s="1" t="s">
        <v>673</v>
      </c>
    </row>
    <row r="46" spans="1:16" x14ac:dyDescent="0.2">
      <c r="A46" s="1" t="s">
        <v>687</v>
      </c>
      <c r="B46" s="3" t="s">
        <v>49</v>
      </c>
      <c r="C46" s="2">
        <v>29334.992999999999</v>
      </c>
      <c r="D46" s="1" t="s">
        <v>688</v>
      </c>
      <c r="E46" s="1">
        <f>VLOOKUP(C46,Active!C$21:E$250,3,FALSE)</f>
        <v>-25048.485296440285</v>
      </c>
      <c r="G46" s="1">
        <v>-25049</v>
      </c>
      <c r="H46" s="1">
        <v>9.4999999999999998E-3</v>
      </c>
      <c r="M46" s="1" t="s">
        <v>682</v>
      </c>
      <c r="N46" s="1" t="s">
        <v>406</v>
      </c>
      <c r="O46" s="1" t="s">
        <v>672</v>
      </c>
      <c r="P46" s="1" t="s">
        <v>673</v>
      </c>
    </row>
    <row r="47" spans="1:16" x14ac:dyDescent="0.2">
      <c r="A47" s="1" t="s">
        <v>687</v>
      </c>
      <c r="B47" s="3" t="s">
        <v>52</v>
      </c>
      <c r="C47" s="2">
        <v>29335.955999999998</v>
      </c>
      <c r="D47" s="1" t="s">
        <v>688</v>
      </c>
      <c r="E47" s="1">
        <f>VLOOKUP(C47,Active!C$21:E$250,3,FALSE)</f>
        <v>-25046.986814761676</v>
      </c>
      <c r="G47" s="1">
        <v>-25047</v>
      </c>
      <c r="H47" s="1">
        <v>8.5000000000000006E-3</v>
      </c>
      <c r="M47" s="1" t="s">
        <v>682</v>
      </c>
      <c r="N47" s="1" t="s">
        <v>406</v>
      </c>
      <c r="O47" s="1" t="s">
        <v>672</v>
      </c>
      <c r="P47" s="1" t="s">
        <v>673</v>
      </c>
    </row>
    <row r="48" spans="1:16" x14ac:dyDescent="0.2">
      <c r="A48" s="1" t="s">
        <v>687</v>
      </c>
      <c r="B48" s="3" t="s">
        <v>52</v>
      </c>
      <c r="C48" s="2">
        <v>29337.883999999998</v>
      </c>
      <c r="D48" s="1" t="s">
        <v>688</v>
      </c>
      <c r="E48" s="1">
        <f>VLOOKUP(C48,Active!C$21:E$250,3,FALSE)</f>
        <v>-25043.98673929297</v>
      </c>
      <c r="G48" s="1">
        <v>-25044</v>
      </c>
      <c r="H48" s="1">
        <v>8.5000000000000006E-3</v>
      </c>
      <c r="M48" s="1" t="s">
        <v>682</v>
      </c>
      <c r="N48" s="1" t="s">
        <v>406</v>
      </c>
      <c r="O48" s="1" t="s">
        <v>672</v>
      </c>
      <c r="P48" s="1" t="s">
        <v>673</v>
      </c>
    </row>
    <row r="49" spans="1:16" x14ac:dyDescent="0.2">
      <c r="A49" s="1" t="s">
        <v>687</v>
      </c>
      <c r="B49" s="3" t="s">
        <v>49</v>
      </c>
      <c r="C49" s="2">
        <v>29338.850999999999</v>
      </c>
      <c r="D49" s="1" t="s">
        <v>688</v>
      </c>
      <c r="E49" s="1">
        <f>VLOOKUP(C49,Active!C$21:E$250,3,FALSE)</f>
        <v>-25042.482033391396</v>
      </c>
      <c r="G49" s="1">
        <v>-25043</v>
      </c>
      <c r="H49" s="1">
        <v>1.1599999999999999E-2</v>
      </c>
      <c r="M49" s="1" t="s">
        <v>682</v>
      </c>
      <c r="N49" s="1" t="s">
        <v>406</v>
      </c>
      <c r="O49" s="1" t="s">
        <v>672</v>
      </c>
      <c r="P49" s="1" t="s">
        <v>673</v>
      </c>
    </row>
    <row r="50" spans="1:16" x14ac:dyDescent="0.2">
      <c r="A50" s="1" t="s">
        <v>687</v>
      </c>
      <c r="B50" s="3" t="s">
        <v>52</v>
      </c>
      <c r="C50" s="2">
        <v>29339.811000000002</v>
      </c>
      <c r="D50" s="1" t="s">
        <v>688</v>
      </c>
      <c r="E50" s="1">
        <f>VLOOKUP(C50,Active!C$21:E$250,3,FALSE)</f>
        <v>-25040.988219880004</v>
      </c>
      <c r="G50" s="1">
        <v>-25041</v>
      </c>
      <c r="H50" s="1">
        <v>7.6E-3</v>
      </c>
      <c r="M50" s="1" t="s">
        <v>682</v>
      </c>
      <c r="N50" s="1" t="s">
        <v>406</v>
      </c>
      <c r="O50" s="1" t="s">
        <v>672</v>
      </c>
      <c r="P50" s="1" t="s">
        <v>673</v>
      </c>
    </row>
    <row r="51" spans="1:16" x14ac:dyDescent="0.2">
      <c r="A51" s="1" t="s">
        <v>687</v>
      </c>
      <c r="B51" s="3" t="s">
        <v>52</v>
      </c>
      <c r="C51" s="2">
        <v>29346.879000000001</v>
      </c>
      <c r="D51" s="1" t="s">
        <v>688</v>
      </c>
      <c r="E51" s="1">
        <f>VLOOKUP(C51,Active!C$21:E$250,3,FALSE)</f>
        <v>-25029.990017902415</v>
      </c>
      <c r="G51" s="1">
        <v>-25030</v>
      </c>
      <c r="H51" s="1">
        <v>6.4000000000000003E-3</v>
      </c>
      <c r="M51" s="1" t="s">
        <v>682</v>
      </c>
      <c r="N51" s="1" t="s">
        <v>406</v>
      </c>
      <c r="O51" s="1" t="s">
        <v>672</v>
      </c>
      <c r="P51" s="1" t="s">
        <v>673</v>
      </c>
    </row>
    <row r="52" spans="1:16" x14ac:dyDescent="0.2">
      <c r="A52" s="1" t="s">
        <v>687</v>
      </c>
      <c r="B52" s="3" t="s">
        <v>49</v>
      </c>
      <c r="C52" s="2">
        <v>29353.634999999998</v>
      </c>
      <c r="D52" s="1" t="s">
        <v>688</v>
      </c>
      <c r="E52" s="1">
        <f>VLOOKUP(C52,Active!C$21:E$250,3,FALSE)</f>
        <v>-25019.477305316028</v>
      </c>
      <c r="G52" s="1">
        <v>-25020</v>
      </c>
      <c r="H52" s="1">
        <v>1.46E-2</v>
      </c>
      <c r="M52" s="1" t="s">
        <v>682</v>
      </c>
      <c r="N52" s="1" t="s">
        <v>406</v>
      </c>
      <c r="O52" s="1" t="s">
        <v>672</v>
      </c>
      <c r="P52" s="1" t="s">
        <v>673</v>
      </c>
    </row>
    <row r="53" spans="1:16" x14ac:dyDescent="0.2">
      <c r="A53" s="1" t="s">
        <v>687</v>
      </c>
      <c r="B53" s="3" t="s">
        <v>52</v>
      </c>
      <c r="C53" s="2">
        <v>29359.734</v>
      </c>
      <c r="D53" s="1" t="s">
        <v>688</v>
      </c>
      <c r="E53" s="1">
        <f>VLOOKUP(C53,Active!C$21:E$250,3,FALSE)</f>
        <v>-25009.98692135149</v>
      </c>
      <c r="G53" s="1">
        <v>-25010</v>
      </c>
      <c r="H53" s="1">
        <v>8.3999999999999995E-3</v>
      </c>
      <c r="M53" s="1" t="s">
        <v>682</v>
      </c>
      <c r="N53" s="1" t="s">
        <v>406</v>
      </c>
      <c r="O53" s="1" t="s">
        <v>672</v>
      </c>
      <c r="P53" s="1" t="s">
        <v>673</v>
      </c>
    </row>
    <row r="54" spans="1:16" x14ac:dyDescent="0.2">
      <c r="A54" s="1" t="s">
        <v>687</v>
      </c>
      <c r="B54" s="3" t="s">
        <v>49</v>
      </c>
      <c r="C54" s="2">
        <v>29363.91</v>
      </c>
      <c r="D54" s="1" t="s">
        <v>688</v>
      </c>
      <c r="E54" s="1">
        <f>VLOOKUP(C54,Active!C$21:E$250,3,FALSE)</f>
        <v>-25003.488832576953</v>
      </c>
      <c r="G54" s="1">
        <v>-25004</v>
      </c>
      <c r="H54" s="1">
        <v>7.1999999999999998E-3</v>
      </c>
      <c r="M54" s="1" t="s">
        <v>682</v>
      </c>
      <c r="N54" s="1" t="s">
        <v>406</v>
      </c>
      <c r="O54" s="1" t="s">
        <v>672</v>
      </c>
      <c r="P54" s="1" t="s">
        <v>673</v>
      </c>
    </row>
    <row r="55" spans="1:16" x14ac:dyDescent="0.2">
      <c r="A55" s="1" t="s">
        <v>687</v>
      </c>
      <c r="B55" s="3" t="s">
        <v>52</v>
      </c>
      <c r="C55" s="2">
        <v>29368.732</v>
      </c>
      <c r="D55" s="1" t="s">
        <v>688</v>
      </c>
      <c r="E55" s="1">
        <f>VLOOKUP(C55,Active!C$21:E$250,3,FALSE)</f>
        <v>-24995.985531793714</v>
      </c>
      <c r="G55" s="1">
        <v>-24996</v>
      </c>
      <c r="H55" s="1">
        <v>9.2999999999999992E-3</v>
      </c>
      <c r="M55" s="1" t="s">
        <v>682</v>
      </c>
      <c r="N55" s="1" t="s">
        <v>406</v>
      </c>
      <c r="O55" s="1" t="s">
        <v>672</v>
      </c>
      <c r="P55" s="1" t="s">
        <v>673</v>
      </c>
    </row>
    <row r="56" spans="1:16" x14ac:dyDescent="0.2">
      <c r="A56" s="1" t="s">
        <v>687</v>
      </c>
      <c r="B56" s="3" t="s">
        <v>49</v>
      </c>
      <c r="C56" s="2">
        <v>29374.830999999998</v>
      </c>
      <c r="D56" s="1" t="s">
        <v>688</v>
      </c>
      <c r="E56" s="1">
        <f>VLOOKUP(C56,Active!C$21:E$250,3,FALSE)</f>
        <v>-24986.49514782918</v>
      </c>
      <c r="G56" s="1">
        <v>-24987</v>
      </c>
      <c r="H56" s="1">
        <v>3.0999999999999999E-3</v>
      </c>
      <c r="M56" s="1" t="s">
        <v>682</v>
      </c>
      <c r="N56" s="1" t="s">
        <v>406</v>
      </c>
      <c r="O56" s="1" t="s">
        <v>672</v>
      </c>
      <c r="P56" s="1" t="s">
        <v>673</v>
      </c>
    </row>
    <row r="57" spans="1:16" x14ac:dyDescent="0.2">
      <c r="A57" s="1" t="s">
        <v>689</v>
      </c>
      <c r="B57" s="3" t="s">
        <v>52</v>
      </c>
      <c r="C57" s="2">
        <v>31265.172999999999</v>
      </c>
      <c r="D57" s="1" t="s">
        <v>36</v>
      </c>
      <c r="E57" s="1">
        <f>VLOOKUP(C57,Active!C$21:E$250,3,FALSE)</f>
        <v>-22045.017626221401</v>
      </c>
      <c r="G57" s="1">
        <v>-22045</v>
      </c>
      <c r="H57" s="1">
        <v>-1.1299999999999999E-2</v>
      </c>
      <c r="M57" s="1" t="s">
        <v>505</v>
      </c>
      <c r="N57" s="1" t="s">
        <v>690</v>
      </c>
      <c r="O57" s="1" t="s">
        <v>691</v>
      </c>
      <c r="P57" s="1" t="s">
        <v>692</v>
      </c>
    </row>
    <row r="58" spans="1:16" x14ac:dyDescent="0.2">
      <c r="A58" s="1" t="s">
        <v>178</v>
      </c>
      <c r="B58" s="3" t="s">
        <v>52</v>
      </c>
      <c r="C58" s="2">
        <v>33387.853999999999</v>
      </c>
      <c r="D58" s="1" t="s">
        <v>688</v>
      </c>
      <c r="E58" s="1">
        <f>VLOOKUP(C58,Active!C$21:E$250,3,FALSE)</f>
        <v>-18742.007669798742</v>
      </c>
      <c r="G58" s="1">
        <v>-18742</v>
      </c>
      <c r="H58" s="1">
        <v>-4.8999999999999998E-3</v>
      </c>
      <c r="M58" s="1" t="s">
        <v>693</v>
      </c>
      <c r="N58" s="1" t="s">
        <v>694</v>
      </c>
    </row>
    <row r="59" spans="1:16" x14ac:dyDescent="0.2">
      <c r="A59" s="1" t="s">
        <v>695</v>
      </c>
      <c r="B59" s="3" t="s">
        <v>52</v>
      </c>
      <c r="C59" s="2">
        <v>34086.419500000004</v>
      </c>
      <c r="D59" s="1" t="s">
        <v>688</v>
      </c>
      <c r="E59" s="1" t="e">
        <f>VLOOKUP(C59,Active!C$21:E$250,3,FALSE)</f>
        <v>#N/A</v>
      </c>
      <c r="G59" s="1">
        <v>-17655</v>
      </c>
      <c r="H59" s="1">
        <v>-5.0000000000000001E-4</v>
      </c>
      <c r="M59" s="1" t="s">
        <v>696</v>
      </c>
      <c r="N59" s="1" t="s">
        <v>696</v>
      </c>
      <c r="O59" s="1" t="s">
        <v>697</v>
      </c>
      <c r="P59" s="1" t="s">
        <v>698</v>
      </c>
    </row>
    <row r="60" spans="1:16" x14ac:dyDescent="0.2">
      <c r="A60" s="1" t="s">
        <v>695</v>
      </c>
      <c r="B60" s="3" t="s">
        <v>52</v>
      </c>
      <c r="C60" s="2">
        <v>34120.4787</v>
      </c>
      <c r="D60" s="1" t="s">
        <v>688</v>
      </c>
      <c r="E60" s="1" t="e">
        <f>VLOOKUP(C60,Active!C$21:E$250,3,FALSE)</f>
        <v>#N/A</v>
      </c>
      <c r="G60" s="1">
        <v>-17602</v>
      </c>
      <c r="H60" s="1">
        <v>-1.8E-3</v>
      </c>
      <c r="M60" s="1" t="s">
        <v>696</v>
      </c>
      <c r="N60" s="1" t="s">
        <v>696</v>
      </c>
      <c r="O60" s="1" t="s">
        <v>697</v>
      </c>
      <c r="P60" s="1" t="s">
        <v>698</v>
      </c>
    </row>
    <row r="61" spans="1:16" x14ac:dyDescent="0.2">
      <c r="A61" s="1" t="s">
        <v>699</v>
      </c>
      <c r="B61" s="3" t="s">
        <v>52</v>
      </c>
      <c r="C61" s="2">
        <v>34455.291899999997</v>
      </c>
      <c r="D61" s="1" t="s">
        <v>688</v>
      </c>
      <c r="E61" s="1">
        <f>VLOOKUP(C61,Active!C$21:E$250,3,FALSE)</f>
        <v>-17081.014797312069</v>
      </c>
      <c r="G61" s="1">
        <v>-17081</v>
      </c>
      <c r="H61" s="1">
        <v>-9.4999999999999998E-3</v>
      </c>
      <c r="M61" s="1" t="s">
        <v>700</v>
      </c>
      <c r="N61" s="1" t="s">
        <v>701</v>
      </c>
      <c r="O61" s="1" t="s">
        <v>702</v>
      </c>
    </row>
    <row r="62" spans="1:16" x14ac:dyDescent="0.2">
      <c r="A62" s="1" t="s">
        <v>699</v>
      </c>
      <c r="B62" s="3" t="s">
        <v>52</v>
      </c>
      <c r="C62" s="2">
        <v>34458.508999999998</v>
      </c>
      <c r="D62" s="1" t="s">
        <v>688</v>
      </c>
      <c r="E62" s="1">
        <f>VLOOKUP(C62,Active!C$21:E$250,3,FALSE)</f>
        <v>-17076.008810387604</v>
      </c>
      <c r="G62" s="1">
        <v>-17076</v>
      </c>
      <c r="H62" s="1">
        <v>-5.7000000000000002E-3</v>
      </c>
      <c r="M62" s="1" t="s">
        <v>700</v>
      </c>
      <c r="N62" s="1" t="s">
        <v>701</v>
      </c>
      <c r="O62" s="1" t="s">
        <v>702</v>
      </c>
    </row>
    <row r="63" spans="1:16" x14ac:dyDescent="0.2">
      <c r="A63" s="1" t="s">
        <v>695</v>
      </c>
      <c r="B63" s="3" t="s">
        <v>52</v>
      </c>
      <c r="C63" s="2">
        <v>34487.429700000001</v>
      </c>
      <c r="D63" s="1" t="s">
        <v>688</v>
      </c>
      <c r="E63" s="1" t="e">
        <f>VLOOKUP(C63,Active!C$21:E$250,3,FALSE)</f>
        <v>#N/A</v>
      </c>
      <c r="G63" s="1">
        <v>-17031</v>
      </c>
      <c r="H63" s="1">
        <v>-4.1999999999999997E-3</v>
      </c>
      <c r="M63" s="1" t="s">
        <v>696</v>
      </c>
      <c r="N63" s="1" t="s">
        <v>696</v>
      </c>
      <c r="O63" s="1" t="s">
        <v>697</v>
      </c>
      <c r="P63" s="1" t="s">
        <v>698</v>
      </c>
    </row>
    <row r="64" spans="1:16" x14ac:dyDescent="0.2">
      <c r="A64" s="1" t="s">
        <v>695</v>
      </c>
      <c r="B64" s="3" t="s">
        <v>52</v>
      </c>
      <c r="C64" s="2">
        <v>34776.621500000001</v>
      </c>
      <c r="D64" s="1" t="s">
        <v>688</v>
      </c>
      <c r="E64" s="1" t="e">
        <f>VLOOKUP(C64,Active!C$21:E$250,3,FALSE)</f>
        <v>#N/A</v>
      </c>
      <c r="G64" s="1">
        <v>-16581</v>
      </c>
      <c r="H64" s="1">
        <v>-5.1999999999999998E-3</v>
      </c>
      <c r="M64" s="1" t="s">
        <v>696</v>
      </c>
      <c r="N64" s="1" t="s">
        <v>696</v>
      </c>
      <c r="O64" s="1" t="s">
        <v>697</v>
      </c>
      <c r="P64" s="1" t="s">
        <v>698</v>
      </c>
    </row>
    <row r="65" spans="1:15" x14ac:dyDescent="0.2">
      <c r="A65" s="1" t="s">
        <v>699</v>
      </c>
      <c r="B65" s="3" t="s">
        <v>52</v>
      </c>
      <c r="C65" s="2">
        <v>35197.555099999998</v>
      </c>
      <c r="D65" s="1" t="s">
        <v>688</v>
      </c>
      <c r="E65" s="1">
        <f>VLOOKUP(C65,Active!C$21:E$250,3,FALSE)</f>
        <v>-15926.011883597692</v>
      </c>
      <c r="G65" s="1">
        <v>-15926</v>
      </c>
      <c r="H65" s="1">
        <v>-7.6E-3</v>
      </c>
      <c r="M65" s="1" t="s">
        <v>700</v>
      </c>
      <c r="N65" s="1" t="s">
        <v>701</v>
      </c>
      <c r="O65" s="1" t="s">
        <v>702</v>
      </c>
    </row>
    <row r="66" spans="1:15" x14ac:dyDescent="0.2">
      <c r="A66" s="1" t="s">
        <v>699</v>
      </c>
      <c r="B66" s="3" t="s">
        <v>49</v>
      </c>
      <c r="C66" s="2">
        <v>35198.528599999998</v>
      </c>
      <c r="D66" s="1" t="s">
        <v>688</v>
      </c>
      <c r="E66" s="1">
        <f>VLOOKUP(C66,Active!C$21:E$250,3,FALSE)</f>
        <v>-15924.4970633338</v>
      </c>
      <c r="G66" s="1">
        <v>-15925</v>
      </c>
      <c r="H66" s="1">
        <v>1.9E-3</v>
      </c>
      <c r="M66" s="1" t="s">
        <v>700</v>
      </c>
      <c r="N66" s="1" t="s">
        <v>701</v>
      </c>
      <c r="O66" s="1" t="s">
        <v>702</v>
      </c>
    </row>
    <row r="67" spans="1:15" x14ac:dyDescent="0.2">
      <c r="A67" s="1" t="s">
        <v>699</v>
      </c>
      <c r="B67" s="3" t="s">
        <v>52</v>
      </c>
      <c r="C67" s="2">
        <v>35219.414599999996</v>
      </c>
      <c r="D67" s="1" t="s">
        <v>688</v>
      </c>
      <c r="E67" s="1">
        <f>VLOOKUP(C67,Active!C$21:E$250,3,FALSE)</f>
        <v>-15891.997283126675</v>
      </c>
      <c r="G67" s="1">
        <v>-15892</v>
      </c>
      <c r="H67" s="1">
        <v>1.6999999999999999E-3</v>
      </c>
      <c r="M67" s="1" t="s">
        <v>700</v>
      </c>
      <c r="N67" s="1" t="s">
        <v>701</v>
      </c>
      <c r="O67" s="1" t="s">
        <v>702</v>
      </c>
    </row>
    <row r="68" spans="1:15" x14ac:dyDescent="0.2">
      <c r="A68" s="1" t="s">
        <v>699</v>
      </c>
      <c r="B68" s="3" t="s">
        <v>52</v>
      </c>
      <c r="C68" s="2">
        <v>35561.297400000003</v>
      </c>
      <c r="D68" s="1" t="s">
        <v>688</v>
      </c>
      <c r="E68" s="1" t="e">
        <f>VLOOKUP(C68,Active!C$21:E$250,3,FALSE)</f>
        <v>#N/A</v>
      </c>
      <c r="G68" s="1">
        <v>-15360</v>
      </c>
      <c r="H68" s="1">
        <v>-5.4999999999999997E-3</v>
      </c>
      <c r="M68" s="1" t="s">
        <v>700</v>
      </c>
      <c r="N68" s="1" t="s">
        <v>701</v>
      </c>
      <c r="O68" s="1" t="s">
        <v>702</v>
      </c>
    </row>
    <row r="69" spans="1:15" x14ac:dyDescent="0.2">
      <c r="A69" s="1" t="s">
        <v>699</v>
      </c>
      <c r="B69" s="3" t="s">
        <v>49</v>
      </c>
      <c r="C69" s="2">
        <v>35562.261899999998</v>
      </c>
      <c r="D69" s="1" t="s">
        <v>688</v>
      </c>
      <c r="E69" s="1">
        <f>VLOOKUP(C69,Active!C$21:E$250,3,FALSE)</f>
        <v>-15358.507773665466</v>
      </c>
      <c r="G69" s="1">
        <v>-15359</v>
      </c>
      <c r="H69" s="1">
        <v>-5.0000000000000001E-3</v>
      </c>
      <c r="M69" s="1" t="s">
        <v>700</v>
      </c>
      <c r="N69" s="1" t="s">
        <v>701</v>
      </c>
      <c r="O69" s="1" t="s">
        <v>702</v>
      </c>
    </row>
    <row r="70" spans="1:15" x14ac:dyDescent="0.2">
      <c r="A70" s="1" t="s">
        <v>699</v>
      </c>
      <c r="B70" s="3" t="s">
        <v>52</v>
      </c>
      <c r="C70" s="2">
        <v>35848.564899999998</v>
      </c>
      <c r="D70" s="1" t="s">
        <v>688</v>
      </c>
      <c r="E70" s="1">
        <f>VLOOKUP(C70,Active!C$21:E$250,3,FALSE)</f>
        <v>-14913.00434684171</v>
      </c>
      <c r="G70" s="1">
        <v>-14913</v>
      </c>
      <c r="H70" s="1">
        <v>-2.8E-3</v>
      </c>
      <c r="M70" s="1" t="s">
        <v>700</v>
      </c>
      <c r="N70" s="1" t="s">
        <v>701</v>
      </c>
      <c r="O70" s="1" t="s">
        <v>702</v>
      </c>
    </row>
    <row r="71" spans="1:15" x14ac:dyDescent="0.2">
      <c r="A71" s="1" t="s">
        <v>143</v>
      </c>
      <c r="B71" s="3" t="s">
        <v>52</v>
      </c>
      <c r="C71" s="2">
        <v>37028.4755</v>
      </c>
      <c r="D71" s="1" t="s">
        <v>688</v>
      </c>
      <c r="E71" s="1">
        <f>VLOOKUP(C71,Active!C$21:E$250,3,FALSE)</f>
        <v>-13076.997683811023</v>
      </c>
      <c r="G71" s="1">
        <v>-13077</v>
      </c>
      <c r="H71" s="1">
        <v>1.5E-3</v>
      </c>
      <c r="M71" s="1" t="s">
        <v>703</v>
      </c>
      <c r="N71" s="1" t="s">
        <v>704</v>
      </c>
    </row>
    <row r="72" spans="1:15" x14ac:dyDescent="0.2">
      <c r="A72" s="1" t="s">
        <v>147</v>
      </c>
      <c r="B72" s="3" t="s">
        <v>52</v>
      </c>
      <c r="C72" s="2">
        <v>38846.535000000003</v>
      </c>
      <c r="D72" s="1" t="s">
        <v>688</v>
      </c>
      <c r="E72" s="1">
        <f>VLOOKUP(C72,Active!C$21:E$250,3,FALSE)</f>
        <v>-10247.99576130415</v>
      </c>
      <c r="G72" s="1">
        <v>-10248</v>
      </c>
      <c r="H72" s="1">
        <v>2.7000000000000001E-3</v>
      </c>
      <c r="M72" s="1" t="s">
        <v>705</v>
      </c>
      <c r="N72" s="1" t="s">
        <v>706</v>
      </c>
    </row>
    <row r="73" spans="1:15" x14ac:dyDescent="0.2">
      <c r="A73" s="1" t="s">
        <v>147</v>
      </c>
      <c r="B73" s="3" t="s">
        <v>52</v>
      </c>
      <c r="C73" s="2">
        <v>39587.506500000003</v>
      </c>
      <c r="D73" s="1" t="s">
        <v>688</v>
      </c>
      <c r="E73" s="1">
        <f>VLOOKUP(C73,Active!C$21:E$250,3,FALSE)</f>
        <v>-9095.0028047904634</v>
      </c>
      <c r="G73" s="1">
        <v>-9095</v>
      </c>
      <c r="H73" s="1">
        <v>-1.8E-3</v>
      </c>
      <c r="M73" s="1" t="s">
        <v>705</v>
      </c>
      <c r="N73" s="1" t="s">
        <v>706</v>
      </c>
    </row>
    <row r="74" spans="1:15" x14ac:dyDescent="0.2">
      <c r="A74" s="1" t="s">
        <v>147</v>
      </c>
      <c r="B74" s="3" t="s">
        <v>52</v>
      </c>
      <c r="C74" s="2">
        <v>39596.504000000001</v>
      </c>
      <c r="D74" s="1" t="s">
        <v>688</v>
      </c>
      <c r="E74" s="1" t="e">
        <f>VLOOKUP(C74,Active!C$21:E$250,3,FALSE)</f>
        <v>#N/A</v>
      </c>
      <c r="G74" s="1">
        <v>-9081</v>
      </c>
      <c r="H74" s="1">
        <v>-1.4E-3</v>
      </c>
      <c r="M74" s="1" t="s">
        <v>705</v>
      </c>
      <c r="N74" s="1" t="s">
        <v>706</v>
      </c>
    </row>
    <row r="75" spans="1:15" x14ac:dyDescent="0.2">
      <c r="A75" s="1" t="s">
        <v>147</v>
      </c>
      <c r="B75" s="3" t="s">
        <v>52</v>
      </c>
      <c r="C75" s="2">
        <v>39618.351999999999</v>
      </c>
      <c r="D75" s="1" t="s">
        <v>688</v>
      </c>
      <c r="E75" s="1">
        <f>VLOOKUP(C75,Active!C$21:E$250,3,FALSE)</f>
        <v>-9047.0054874305661</v>
      </c>
      <c r="G75" s="1">
        <v>-9047</v>
      </c>
      <c r="H75" s="1">
        <v>-3.5000000000000001E-3</v>
      </c>
      <c r="M75" s="1" t="s">
        <v>705</v>
      </c>
      <c r="N75" s="1" t="s">
        <v>706</v>
      </c>
    </row>
    <row r="76" spans="1:15" x14ac:dyDescent="0.2">
      <c r="A76" s="1" t="s">
        <v>147</v>
      </c>
      <c r="B76" s="3" t="s">
        <v>52</v>
      </c>
      <c r="C76" s="2">
        <v>39643.414199999999</v>
      </c>
      <c r="D76" s="1" t="s">
        <v>688</v>
      </c>
      <c r="E76" s="1" t="e">
        <f>VLOOKUP(C76,Active!C$21:E$250,3,FALSE)</f>
        <v>#N/A</v>
      </c>
      <c r="G76" s="1">
        <v>-9008</v>
      </c>
      <c r="H76" s="1">
        <v>-4.7000000000000002E-3</v>
      </c>
      <c r="M76" s="1" t="s">
        <v>705</v>
      </c>
      <c r="N76" s="1" t="s">
        <v>706</v>
      </c>
    </row>
    <row r="77" spans="1:15" x14ac:dyDescent="0.2">
      <c r="A77" s="1" t="s">
        <v>707</v>
      </c>
      <c r="B77" s="3" t="s">
        <v>49</v>
      </c>
      <c r="C77" s="2">
        <v>39943.859299999996</v>
      </c>
      <c r="D77" s="1" t="s">
        <v>36</v>
      </c>
      <c r="E77" s="1">
        <f>VLOOKUP(C77,Active!C$21:E$250,3,FALSE)</f>
        <v>-8540.4979845188009</v>
      </c>
      <c r="G77" s="1">
        <v>-8541</v>
      </c>
      <c r="H77" s="1">
        <v>1.2999999999999999E-3</v>
      </c>
      <c r="M77" s="1" t="s">
        <v>708</v>
      </c>
      <c r="N77" s="1" t="s">
        <v>709</v>
      </c>
    </row>
    <row r="78" spans="1:15" x14ac:dyDescent="0.2">
      <c r="A78" s="1" t="s">
        <v>707</v>
      </c>
      <c r="B78" s="3" t="s">
        <v>52</v>
      </c>
      <c r="C78" s="2">
        <v>39944.819100000001</v>
      </c>
      <c r="D78" s="1" t="s">
        <v>36</v>
      </c>
      <c r="E78" s="1">
        <f>VLOOKUP(C78,Active!C$21:E$250,3,FALSE)</f>
        <v>-8539.0044822185555</v>
      </c>
      <c r="G78" s="1">
        <v>-8539</v>
      </c>
      <c r="H78" s="1">
        <v>-2.8999999999999998E-3</v>
      </c>
      <c r="M78" s="1" t="s">
        <v>708</v>
      </c>
      <c r="N78" s="1" t="s">
        <v>709</v>
      </c>
    </row>
    <row r="79" spans="1:15" x14ac:dyDescent="0.2">
      <c r="A79" s="1" t="s">
        <v>707</v>
      </c>
      <c r="B79" s="3" t="s">
        <v>52</v>
      </c>
      <c r="C79" s="2">
        <v>39946.747199999998</v>
      </c>
      <c r="D79" s="1" t="s">
        <v>36</v>
      </c>
      <c r="E79" s="1">
        <f>VLOOKUP(C79,Active!C$21:E$250,3,FALSE)</f>
        <v>-8536.0042511442825</v>
      </c>
      <c r="G79" s="1">
        <v>-8536</v>
      </c>
      <c r="H79" s="1">
        <v>-2.7000000000000001E-3</v>
      </c>
      <c r="M79" s="1" t="s">
        <v>708</v>
      </c>
      <c r="N79" s="1" t="s">
        <v>709</v>
      </c>
    </row>
    <row r="80" spans="1:15" x14ac:dyDescent="0.2">
      <c r="A80" s="1" t="s">
        <v>707</v>
      </c>
      <c r="B80" s="3" t="s">
        <v>52</v>
      </c>
      <c r="C80" s="2">
        <v>39948.675499999998</v>
      </c>
      <c r="D80" s="1" t="s">
        <v>36</v>
      </c>
      <c r="E80" s="1">
        <f>VLOOKUP(C80,Active!C$21:E$250,3,FALSE)</f>
        <v>-8533.003708858856</v>
      </c>
      <c r="G80" s="1">
        <v>-8533</v>
      </c>
      <c r="H80" s="1">
        <v>-2.3999999999999998E-3</v>
      </c>
      <c r="M80" s="1" t="s">
        <v>708</v>
      </c>
      <c r="N80" s="1" t="s">
        <v>709</v>
      </c>
    </row>
    <row r="81" spans="1:15" x14ac:dyDescent="0.2">
      <c r="A81" s="1" t="s">
        <v>710</v>
      </c>
      <c r="B81" s="3" t="s">
        <v>52</v>
      </c>
      <c r="C81" s="2">
        <v>40290.542999999998</v>
      </c>
      <c r="D81" s="1" t="s">
        <v>36</v>
      </c>
      <c r="E81" s="1">
        <f>VLOOKUP(C81,Active!C$21:E$250,3,FALSE)</f>
        <v>-8001.0388228127085</v>
      </c>
      <c r="G81" s="1">
        <v>-8001</v>
      </c>
      <c r="H81" s="1">
        <v>-2.4899999999999999E-2</v>
      </c>
      <c r="M81" s="1" t="s">
        <v>711</v>
      </c>
      <c r="N81" s="1" t="s">
        <v>712</v>
      </c>
      <c r="O81" s="1" t="s">
        <v>713</v>
      </c>
    </row>
    <row r="82" spans="1:15" x14ac:dyDescent="0.2">
      <c r="A82" s="1" t="s">
        <v>710</v>
      </c>
      <c r="B82" s="3" t="s">
        <v>49</v>
      </c>
      <c r="C82" s="2">
        <v>40322.343999999997</v>
      </c>
      <c r="D82" s="1" t="s">
        <v>36</v>
      </c>
      <c r="E82" s="1">
        <f>VLOOKUP(C82,Active!C$21:E$250,3,FALSE)</f>
        <v>-7951.5546941922539</v>
      </c>
      <c r="G82" s="1">
        <v>-7952</v>
      </c>
      <c r="H82" s="1">
        <v>-3.5099999999999999E-2</v>
      </c>
      <c r="M82" s="1" t="s">
        <v>711</v>
      </c>
      <c r="N82" s="1" t="s">
        <v>714</v>
      </c>
      <c r="O82" s="1" t="s">
        <v>715</v>
      </c>
    </row>
    <row r="83" spans="1:15" x14ac:dyDescent="0.2">
      <c r="A83" s="1" t="s">
        <v>710</v>
      </c>
      <c r="B83" s="3" t="s">
        <v>52</v>
      </c>
      <c r="C83" s="2">
        <v>40344.521000000001</v>
      </c>
      <c r="D83" s="1" t="s">
        <v>36</v>
      </c>
      <c r="E83" s="1">
        <f>VLOOKUP(C83,Active!C$21:E$250,3,FALSE)</f>
        <v>-7917.0460460234535</v>
      </c>
      <c r="G83" s="1">
        <v>-7917</v>
      </c>
      <c r="H83" s="1">
        <v>-2.9600000000000001E-2</v>
      </c>
      <c r="M83" s="1" t="s">
        <v>711</v>
      </c>
      <c r="N83" s="1" t="s">
        <v>714</v>
      </c>
      <c r="O83" s="1" t="s">
        <v>715</v>
      </c>
    </row>
    <row r="84" spans="1:15" x14ac:dyDescent="0.2">
      <c r="A84" s="1" t="s">
        <v>710</v>
      </c>
      <c r="B84" s="3" t="s">
        <v>52</v>
      </c>
      <c r="C84" s="2">
        <v>40650.444000000003</v>
      </c>
      <c r="D84" s="1" t="s">
        <v>36</v>
      </c>
      <c r="E84" s="1">
        <f>VLOOKUP(C84,Active!C$21:E$250,3,FALSE)</f>
        <v>-7441.0128055607101</v>
      </c>
      <c r="G84" s="1">
        <v>-7441</v>
      </c>
      <c r="H84" s="1">
        <v>-8.2000000000000007E-3</v>
      </c>
      <c r="M84" s="1" t="s">
        <v>711</v>
      </c>
      <c r="N84" s="1" t="s">
        <v>716</v>
      </c>
      <c r="O84" s="1" t="s">
        <v>717</v>
      </c>
    </row>
    <row r="85" spans="1:15" x14ac:dyDescent="0.2">
      <c r="A85" s="1" t="s">
        <v>710</v>
      </c>
      <c r="B85" s="3" t="s">
        <v>52</v>
      </c>
      <c r="C85" s="2">
        <v>40688.349000000002</v>
      </c>
      <c r="D85" s="1" t="s">
        <v>36</v>
      </c>
      <c r="E85" s="1">
        <f>VLOOKUP(C85,Active!C$21:E$250,3,FALSE)</f>
        <v>-7382.030512697017</v>
      </c>
      <c r="G85" s="1">
        <v>-7382</v>
      </c>
      <c r="H85" s="1">
        <v>-1.9599999999999999E-2</v>
      </c>
      <c r="M85" s="1" t="s">
        <v>711</v>
      </c>
      <c r="N85" s="1" t="s">
        <v>716</v>
      </c>
      <c r="O85" s="1" t="s">
        <v>717</v>
      </c>
    </row>
    <row r="86" spans="1:15" x14ac:dyDescent="0.2">
      <c r="A86" s="1" t="s">
        <v>710</v>
      </c>
      <c r="B86" s="3" t="s">
        <v>52</v>
      </c>
      <c r="C86" s="2">
        <v>40711.483</v>
      </c>
      <c r="D86" s="1" t="s">
        <v>36</v>
      </c>
      <c r="E86" s="1">
        <f>VLOOKUP(C86,Active!C$21:E$250,3,FALSE)</f>
        <v>-7346.0327191840606</v>
      </c>
      <c r="G86" s="1">
        <v>-7346</v>
      </c>
      <c r="H86" s="1">
        <v>-2.1000000000000001E-2</v>
      </c>
      <c r="M86" s="1" t="s">
        <v>711</v>
      </c>
      <c r="N86" s="1" t="s">
        <v>718</v>
      </c>
      <c r="O86" s="1" t="s">
        <v>719</v>
      </c>
    </row>
    <row r="87" spans="1:15" x14ac:dyDescent="0.2">
      <c r="A87" s="1" t="s">
        <v>710</v>
      </c>
      <c r="B87" s="3" t="s">
        <v>52</v>
      </c>
      <c r="C87" s="2">
        <v>40731.406999999999</v>
      </c>
      <c r="D87" s="1" t="s">
        <v>36</v>
      </c>
      <c r="E87" s="1">
        <f>VLOOKUP(C87,Active!C$21:E$250,3,FALSE)</f>
        <v>-7315.0298645998055</v>
      </c>
      <c r="G87" s="1">
        <v>-7315</v>
      </c>
      <c r="H87" s="1">
        <v>-1.9199999999999998E-2</v>
      </c>
      <c r="M87" s="1" t="s">
        <v>711</v>
      </c>
      <c r="N87" s="1" t="s">
        <v>718</v>
      </c>
      <c r="O87" s="1" t="s">
        <v>719</v>
      </c>
    </row>
    <row r="88" spans="1:15" x14ac:dyDescent="0.2">
      <c r="A88" s="1" t="s">
        <v>710</v>
      </c>
      <c r="B88" s="3" t="s">
        <v>52</v>
      </c>
      <c r="C88" s="2">
        <v>40740.43</v>
      </c>
      <c r="D88" s="1" t="s">
        <v>36</v>
      </c>
      <c r="E88" s="1">
        <f>VLOOKUP(C88,Active!C$21:E$250,3,FALSE)</f>
        <v>-7300.9895736485014</v>
      </c>
      <c r="G88" s="1">
        <v>-7301</v>
      </c>
      <c r="H88" s="1">
        <v>6.7000000000000002E-3</v>
      </c>
      <c r="M88" s="1" t="s">
        <v>711</v>
      </c>
      <c r="N88" s="1" t="s">
        <v>718</v>
      </c>
      <c r="O88" s="1" t="s">
        <v>719</v>
      </c>
    </row>
    <row r="89" spans="1:15" x14ac:dyDescent="0.2">
      <c r="A89" s="1" t="s">
        <v>720</v>
      </c>
      <c r="B89" s="3" t="s">
        <v>52</v>
      </c>
      <c r="C89" s="2">
        <v>41391.427000000003</v>
      </c>
      <c r="D89" s="1" t="s">
        <v>505</v>
      </c>
      <c r="E89" s="1">
        <f>VLOOKUP(C89,Active!C$21:E$250,3,FALSE)</f>
        <v>-6288.0019544059996</v>
      </c>
      <c r="G89" s="1">
        <v>-6288</v>
      </c>
      <c r="H89" s="1">
        <v>-1.2999999999999999E-3</v>
      </c>
      <c r="M89" s="1" t="s">
        <v>526</v>
      </c>
      <c r="N89" s="1" t="s">
        <v>721</v>
      </c>
    </row>
    <row r="90" spans="1:15" x14ac:dyDescent="0.2">
      <c r="A90" s="1" t="s">
        <v>722</v>
      </c>
      <c r="B90" s="3" t="s">
        <v>49</v>
      </c>
      <c r="C90" s="2">
        <v>42451.48</v>
      </c>
      <c r="D90" s="1" t="s">
        <v>505</v>
      </c>
      <c r="E90" s="1">
        <f>VLOOKUP(C90,Active!C$21:E$250,3,FALSE)</f>
        <v>-4638.5003979612447</v>
      </c>
      <c r="G90" s="1">
        <v>-4639</v>
      </c>
      <c r="H90" s="1">
        <v>-2.0000000000000001E-4</v>
      </c>
      <c r="M90" s="1" t="s">
        <v>723</v>
      </c>
      <c r="N90" s="1" t="s">
        <v>724</v>
      </c>
    </row>
    <row r="91" spans="1:15" x14ac:dyDescent="0.2">
      <c r="A91" s="1" t="s">
        <v>710</v>
      </c>
      <c r="B91" s="3" t="s">
        <v>49</v>
      </c>
      <c r="C91" s="2">
        <v>42568.440999999999</v>
      </c>
      <c r="D91" s="1" t="s">
        <v>36</v>
      </c>
      <c r="E91" s="1">
        <f>VLOOKUP(C91,Active!C$21:E$250,3,FALSE)</f>
        <v>-4456.5025624347873</v>
      </c>
      <c r="G91" s="1">
        <v>-4457</v>
      </c>
      <c r="H91" s="1">
        <v>-1.6000000000000001E-3</v>
      </c>
      <c r="M91" s="1" t="s">
        <v>711</v>
      </c>
      <c r="N91" s="1" t="s">
        <v>725</v>
      </c>
    </row>
    <row r="92" spans="1:15" x14ac:dyDescent="0.2">
      <c r="A92" s="1" t="s">
        <v>726</v>
      </c>
      <c r="B92" s="3" t="s">
        <v>52</v>
      </c>
      <c r="C92" s="2">
        <v>42892.661999999997</v>
      </c>
      <c r="D92" s="1" t="s">
        <v>505</v>
      </c>
      <c r="E92" s="1">
        <f>VLOOKUP(C92,Active!C$21:E$250,3,FALSE)</f>
        <v>-3951.996614022707</v>
      </c>
      <c r="G92" s="1">
        <v>-3952</v>
      </c>
      <c r="H92" s="1">
        <v>2.2000000000000001E-3</v>
      </c>
      <c r="M92" s="1" t="s">
        <v>727</v>
      </c>
      <c r="N92" s="1" t="s">
        <v>728</v>
      </c>
    </row>
    <row r="93" spans="1:15" x14ac:dyDescent="0.2">
      <c r="A93" s="1" t="s">
        <v>729</v>
      </c>
      <c r="B93" s="3" t="s">
        <v>52</v>
      </c>
      <c r="C93" s="2">
        <v>44709.435599999997</v>
      </c>
      <c r="D93" s="1" t="s">
        <v>505</v>
      </c>
      <c r="E93" s="1">
        <f>VLOOKUP(C93,Active!C$21:E$250,3,FALSE)</f>
        <v>-1124.9956235932273</v>
      </c>
      <c r="G93" s="1">
        <v>-1125</v>
      </c>
      <c r="H93" s="1">
        <v>2.8E-3</v>
      </c>
      <c r="M93" s="1" t="s">
        <v>526</v>
      </c>
      <c r="N93" s="1" t="s">
        <v>730</v>
      </c>
    </row>
    <row r="94" spans="1:15" x14ac:dyDescent="0.2">
      <c r="A94" s="1" t="s">
        <v>731</v>
      </c>
      <c r="B94" s="3" t="s">
        <v>52</v>
      </c>
      <c r="C94" s="2">
        <v>45022.428</v>
      </c>
      <c r="D94" s="1" t="s">
        <v>36</v>
      </c>
      <c r="E94" s="1">
        <f>VLOOKUP(C94,Active!C$21:E$250,3,FALSE)</f>
        <v>-637.96200267485438</v>
      </c>
      <c r="G94" s="1">
        <v>-638</v>
      </c>
      <c r="H94" s="1">
        <v>2.4400000000000002E-2</v>
      </c>
      <c r="M94" s="1" t="s">
        <v>732</v>
      </c>
      <c r="N94" s="1" t="s">
        <v>733</v>
      </c>
    </row>
    <row r="95" spans="1:15" x14ac:dyDescent="0.2">
      <c r="A95" s="1" t="s">
        <v>710</v>
      </c>
      <c r="B95" s="3" t="s">
        <v>52</v>
      </c>
      <c r="C95" s="2">
        <v>45074.457000000002</v>
      </c>
      <c r="D95" s="1" t="s">
        <v>36</v>
      </c>
      <c r="E95" s="1">
        <f>VLOOKUP(C95,Active!C$21:E$250,3,FALSE)</f>
        <v>-557.00197852486576</v>
      </c>
      <c r="G95" s="1">
        <v>-557</v>
      </c>
      <c r="H95" s="1">
        <v>-1.2999999999999999E-3</v>
      </c>
      <c r="M95" s="1" t="s">
        <v>711</v>
      </c>
      <c r="N95" s="1" t="s">
        <v>734</v>
      </c>
    </row>
    <row r="96" spans="1:15" x14ac:dyDescent="0.2">
      <c r="A96" s="1" t="s">
        <v>735</v>
      </c>
      <c r="B96" s="3" t="s">
        <v>52</v>
      </c>
      <c r="C96" s="2">
        <v>45076.37</v>
      </c>
      <c r="D96" s="1" t="s">
        <v>36</v>
      </c>
      <c r="E96" s="1">
        <f>VLOOKUP(C96,Active!C$21:E$250,3,FALSE)</f>
        <v>-554.0252438922771</v>
      </c>
      <c r="G96" s="1">
        <v>-554</v>
      </c>
      <c r="H96" s="1">
        <v>-1.6199999999999999E-2</v>
      </c>
      <c r="M96" s="1" t="s">
        <v>736</v>
      </c>
      <c r="N96" s="1" t="s">
        <v>733</v>
      </c>
    </row>
    <row r="97" spans="1:15" x14ac:dyDescent="0.2">
      <c r="A97" s="1" t="s">
        <v>731</v>
      </c>
      <c r="B97" s="3" t="s">
        <v>52</v>
      </c>
      <c r="C97" s="2">
        <v>45076.391000000003</v>
      </c>
      <c r="D97" s="1" t="s">
        <v>36</v>
      </c>
      <c r="E97" s="1">
        <f>VLOOKUP(C97,Active!C$21:E$250,3,FALSE)</f>
        <v>-553.99256672171441</v>
      </c>
      <c r="G97" s="1">
        <v>-554</v>
      </c>
      <c r="H97" s="1">
        <v>4.7999999999999996E-3</v>
      </c>
      <c r="M97" s="1" t="s">
        <v>732</v>
      </c>
      <c r="N97" s="1" t="s">
        <v>733</v>
      </c>
    </row>
    <row r="98" spans="1:15" x14ac:dyDescent="0.2">
      <c r="A98" s="1" t="s">
        <v>737</v>
      </c>
      <c r="B98" s="3" t="s">
        <v>52</v>
      </c>
      <c r="C98" s="2">
        <v>45078.349000000002</v>
      </c>
      <c r="D98" s="1" t="s">
        <v>36</v>
      </c>
      <c r="E98" s="1">
        <f>VLOOKUP(C98,Active!C$21:E$250,3,FALSE)</f>
        <v>-550.94580958078211</v>
      </c>
      <c r="G98" s="1">
        <v>-551</v>
      </c>
      <c r="H98" s="1">
        <v>3.4799999999999998E-2</v>
      </c>
      <c r="M98" s="1" t="s">
        <v>736</v>
      </c>
      <c r="N98" s="1" t="s">
        <v>733</v>
      </c>
    </row>
    <row r="99" spans="1:15" x14ac:dyDescent="0.2">
      <c r="A99" s="1" t="s">
        <v>738</v>
      </c>
      <c r="B99" s="3" t="s">
        <v>52</v>
      </c>
      <c r="C99" s="2">
        <v>45432.414599999996</v>
      </c>
      <c r="D99" s="1" t="s">
        <v>688</v>
      </c>
      <c r="E99" s="1">
        <f>VLOOKUP(C99,Active!C$21:E$250,3,FALSE)</f>
        <v>0</v>
      </c>
      <c r="G99" s="1">
        <v>0</v>
      </c>
      <c r="H99" s="1">
        <v>0</v>
      </c>
      <c r="M99" s="1" t="s">
        <v>690</v>
      </c>
      <c r="N99" s="1" t="s">
        <v>739</v>
      </c>
      <c r="O99" s="1" t="s">
        <v>740</v>
      </c>
    </row>
    <row r="100" spans="1:15" x14ac:dyDescent="0.2">
      <c r="A100" s="1" t="s">
        <v>738</v>
      </c>
      <c r="B100" s="3" t="s">
        <v>49</v>
      </c>
      <c r="C100" s="2">
        <v>45433.3851</v>
      </c>
      <c r="D100" s="1" t="s">
        <v>688</v>
      </c>
      <c r="E100" s="1">
        <f>VLOOKUP(C100,Active!C$21:E$250,3,FALSE)</f>
        <v>1.5101520966732072</v>
      </c>
      <c r="G100" s="1">
        <v>1</v>
      </c>
      <c r="H100" s="1">
        <v>6.4999999999999997E-3</v>
      </c>
      <c r="M100" s="1" t="s">
        <v>690</v>
      </c>
      <c r="N100" s="1" t="s">
        <v>741</v>
      </c>
      <c r="O100" s="1" t="s">
        <v>740</v>
      </c>
    </row>
    <row r="101" spans="1:15" x14ac:dyDescent="0.2">
      <c r="A101" s="1" t="s">
        <v>742</v>
      </c>
      <c r="B101" s="3" t="s">
        <v>49</v>
      </c>
      <c r="C101" s="2">
        <v>45741.2071</v>
      </c>
      <c r="D101" s="1" t="s">
        <v>688</v>
      </c>
      <c r="E101" s="1">
        <f>VLOOKUP(C101,Active!C$21:E$250,3,FALSE)</f>
        <v>480.49834241162682</v>
      </c>
      <c r="G101" s="1">
        <v>480</v>
      </c>
      <c r="H101" s="1">
        <v>-1E-3</v>
      </c>
      <c r="M101" s="1" t="s">
        <v>743</v>
      </c>
      <c r="N101" s="1" t="s">
        <v>709</v>
      </c>
    </row>
    <row r="102" spans="1:15" x14ac:dyDescent="0.2">
      <c r="A102" s="1" t="s">
        <v>744</v>
      </c>
      <c r="B102" s="3" t="s">
        <v>49</v>
      </c>
      <c r="C102" s="2">
        <v>45741.2071</v>
      </c>
      <c r="D102" s="1" t="s">
        <v>688</v>
      </c>
      <c r="E102" s="1">
        <f>VLOOKUP(C102,Active!C$21:E$250,3,FALSE)</f>
        <v>480.49834241162682</v>
      </c>
      <c r="G102" s="1">
        <v>480</v>
      </c>
      <c r="H102" s="1">
        <v>-1E-3</v>
      </c>
      <c r="M102" s="1" t="s">
        <v>723</v>
      </c>
      <c r="N102" s="1" t="s">
        <v>701</v>
      </c>
      <c r="O102" s="1" t="s">
        <v>745</v>
      </c>
    </row>
    <row r="103" spans="1:15" x14ac:dyDescent="0.2">
      <c r="A103" s="1" t="s">
        <v>746</v>
      </c>
      <c r="B103" s="3" t="s">
        <v>52</v>
      </c>
      <c r="C103" s="2">
        <v>46113.63</v>
      </c>
      <c r="D103" s="1" t="s">
        <v>36</v>
      </c>
      <c r="E103" s="1">
        <f>VLOOKUP(C103,Active!C$21:E$250,3,FALSE)</f>
        <v>1060.0091340472013</v>
      </c>
      <c r="G103" s="1">
        <v>1060</v>
      </c>
      <c r="H103" s="1">
        <v>5.8999999999999999E-3</v>
      </c>
      <c r="M103" s="1" t="s">
        <v>723</v>
      </c>
      <c r="N103" s="1" t="s">
        <v>743</v>
      </c>
      <c r="O103" s="1" t="s">
        <v>747</v>
      </c>
    </row>
    <row r="104" spans="1:15" x14ac:dyDescent="0.2">
      <c r="A104" s="1" t="s">
        <v>748</v>
      </c>
      <c r="B104" s="3" t="s">
        <v>52</v>
      </c>
      <c r="C104" s="2">
        <v>46522.364999999998</v>
      </c>
      <c r="D104" s="1" t="s">
        <v>35</v>
      </c>
      <c r="E104" s="1">
        <f>VLOOKUP(C104,Active!C$21:E$250,3,FALSE)</f>
        <v>1696.0235773565905</v>
      </c>
      <c r="G104" s="1">
        <v>1696</v>
      </c>
      <c r="H104" s="1">
        <v>1.52E-2</v>
      </c>
      <c r="M104" s="1" t="s">
        <v>732</v>
      </c>
      <c r="N104" s="1" t="s">
        <v>749</v>
      </c>
    </row>
    <row r="105" spans="1:15" x14ac:dyDescent="0.2">
      <c r="A105" s="1" t="s">
        <v>742</v>
      </c>
      <c r="B105" s="3" t="s">
        <v>52</v>
      </c>
      <c r="C105" s="2">
        <v>46855.882100000003</v>
      </c>
      <c r="D105" s="1" t="s">
        <v>505</v>
      </c>
      <c r="E105" s="1">
        <f>VLOOKUP(C105,Active!C$21:E$250,3,FALSE)</f>
        <v>2214.9947755428589</v>
      </c>
      <c r="G105" s="1">
        <v>2215</v>
      </c>
      <c r="H105" s="1">
        <v>-3.3999999999999998E-3</v>
      </c>
      <c r="M105" s="1" t="s">
        <v>743</v>
      </c>
      <c r="N105" s="1" t="s">
        <v>709</v>
      </c>
    </row>
    <row r="106" spans="1:15" x14ac:dyDescent="0.2">
      <c r="A106" s="1" t="s">
        <v>742</v>
      </c>
      <c r="B106" s="3" t="s">
        <v>52</v>
      </c>
      <c r="C106" s="2">
        <v>46859.736299999997</v>
      </c>
      <c r="D106" s="1" t="s">
        <v>406</v>
      </c>
      <c r="E106" s="1">
        <f>VLOOKUP(C106,Active!C$21:E$250,3,FALSE)</f>
        <v>2220.9921255799231</v>
      </c>
      <c r="G106" s="1">
        <v>2221</v>
      </c>
      <c r="H106" s="1">
        <v>-5.1000000000000004E-3</v>
      </c>
      <c r="M106" s="1" t="s">
        <v>743</v>
      </c>
      <c r="N106" s="1" t="s">
        <v>709</v>
      </c>
    </row>
    <row r="107" spans="1:15" x14ac:dyDescent="0.2">
      <c r="A107" s="1" t="s">
        <v>742</v>
      </c>
      <c r="B107" s="3" t="s">
        <v>52</v>
      </c>
      <c r="C107" s="2">
        <v>46859.738100000002</v>
      </c>
      <c r="D107" s="1" t="s">
        <v>505</v>
      </c>
      <c r="E107" s="1">
        <f>VLOOKUP(C107,Active!C$21:E$250,3,FALSE)</f>
        <v>2220.9949264802653</v>
      </c>
      <c r="G107" s="1">
        <v>2221</v>
      </c>
      <c r="H107" s="1">
        <v>-3.3E-3</v>
      </c>
      <c r="M107" s="1" t="s">
        <v>743</v>
      </c>
      <c r="N107" s="1" t="s">
        <v>709</v>
      </c>
    </row>
    <row r="108" spans="1:15" x14ac:dyDescent="0.2">
      <c r="A108" s="1" t="s">
        <v>742</v>
      </c>
      <c r="B108" s="3" t="s">
        <v>52</v>
      </c>
      <c r="C108" s="2">
        <v>46859.738899999997</v>
      </c>
      <c r="D108" s="1" t="s">
        <v>526</v>
      </c>
      <c r="E108" s="1">
        <f>VLOOKUP(C108,Active!C$21:E$250,3,FALSE)</f>
        <v>2220.9961713248495</v>
      </c>
      <c r="G108" s="1">
        <v>2221</v>
      </c>
      <c r="H108" s="1">
        <v>-2.5000000000000001E-3</v>
      </c>
      <c r="M108" s="1" t="s">
        <v>743</v>
      </c>
      <c r="N108" s="1" t="s">
        <v>709</v>
      </c>
    </row>
    <row r="109" spans="1:15" x14ac:dyDescent="0.2">
      <c r="A109" s="1" t="s">
        <v>742</v>
      </c>
      <c r="B109" s="3" t="s">
        <v>49</v>
      </c>
      <c r="C109" s="2">
        <v>46860.709600000002</v>
      </c>
      <c r="D109" s="1" t="s">
        <v>406</v>
      </c>
      <c r="E109" s="1">
        <f>VLOOKUP(C109,Active!C$21:E$250,3,FALSE)</f>
        <v>2222.5066346326744</v>
      </c>
      <c r="G109" s="1">
        <v>2222</v>
      </c>
      <c r="H109" s="1">
        <v>4.3E-3</v>
      </c>
      <c r="M109" s="1" t="s">
        <v>743</v>
      </c>
      <c r="N109" s="1" t="s">
        <v>709</v>
      </c>
    </row>
    <row r="110" spans="1:15" x14ac:dyDescent="0.2">
      <c r="A110" s="1" t="s">
        <v>742</v>
      </c>
      <c r="B110" s="3" t="s">
        <v>49</v>
      </c>
      <c r="C110" s="2">
        <v>46860.710299999999</v>
      </c>
      <c r="D110" s="1" t="s">
        <v>505</v>
      </c>
      <c r="E110" s="1">
        <f>VLOOKUP(C110,Active!C$21:E$250,3,FALSE)</f>
        <v>2222.5077238716881</v>
      </c>
      <c r="G110" s="1">
        <v>2222</v>
      </c>
      <c r="H110" s="1">
        <v>5.0000000000000001E-3</v>
      </c>
      <c r="M110" s="1" t="s">
        <v>743</v>
      </c>
      <c r="N110" s="1" t="s">
        <v>709</v>
      </c>
    </row>
    <row r="111" spans="1:15" x14ac:dyDescent="0.2">
      <c r="A111" s="1" t="s">
        <v>742</v>
      </c>
      <c r="B111" s="3" t="s">
        <v>49</v>
      </c>
      <c r="C111" s="2">
        <v>46860.712</v>
      </c>
      <c r="D111" s="1" t="s">
        <v>526</v>
      </c>
      <c r="E111" s="1">
        <f>VLOOKUP(C111,Active!C$21:E$250,3,FALSE)</f>
        <v>2222.510369166449</v>
      </c>
      <c r="G111" s="1">
        <v>2222</v>
      </c>
      <c r="H111" s="1">
        <v>6.7000000000000002E-3</v>
      </c>
      <c r="M111" s="1" t="s">
        <v>743</v>
      </c>
      <c r="N111" s="1" t="s">
        <v>709</v>
      </c>
    </row>
    <row r="112" spans="1:15" x14ac:dyDescent="0.2">
      <c r="A112" s="1" t="s">
        <v>742</v>
      </c>
      <c r="B112" s="3" t="s">
        <v>52</v>
      </c>
      <c r="C112" s="2">
        <v>46875.804700000001</v>
      </c>
      <c r="D112" s="1" t="s">
        <v>406</v>
      </c>
      <c r="E112" s="1">
        <f>VLOOKUP(C112,Active!C$21:E$250,3,FALSE)</f>
        <v>2245.9954516490752</v>
      </c>
      <c r="G112" s="1">
        <v>2246</v>
      </c>
      <c r="H112" s="1">
        <v>-2.8999999999999998E-3</v>
      </c>
      <c r="M112" s="1" t="s">
        <v>743</v>
      </c>
      <c r="N112" s="1" t="s">
        <v>709</v>
      </c>
    </row>
    <row r="113" spans="1:15" x14ac:dyDescent="0.2">
      <c r="A113" s="1" t="s">
        <v>742</v>
      </c>
      <c r="B113" s="3" t="s">
        <v>52</v>
      </c>
      <c r="C113" s="2">
        <v>46875.805099999998</v>
      </c>
      <c r="D113" s="1" t="s">
        <v>505</v>
      </c>
      <c r="E113" s="1">
        <f>VLOOKUP(C113,Active!C$21:E$250,3,FALSE)</f>
        <v>2245.9960740713673</v>
      </c>
      <c r="G113" s="1">
        <v>2246</v>
      </c>
      <c r="H113" s="1">
        <v>-2.5000000000000001E-3</v>
      </c>
      <c r="M113" s="1" t="s">
        <v>743</v>
      </c>
      <c r="N113" s="1" t="s">
        <v>709</v>
      </c>
    </row>
    <row r="114" spans="1:15" x14ac:dyDescent="0.2">
      <c r="A114" s="1" t="s">
        <v>742</v>
      </c>
      <c r="B114" s="3" t="s">
        <v>52</v>
      </c>
      <c r="C114" s="2">
        <v>46875.805899999999</v>
      </c>
      <c r="D114" s="1" t="s">
        <v>526</v>
      </c>
      <c r="E114" s="1">
        <f>VLOOKUP(C114,Active!C$21:E$250,3,FALSE)</f>
        <v>2245.9973189159628</v>
      </c>
      <c r="G114" s="1">
        <v>2246</v>
      </c>
      <c r="H114" s="1">
        <v>-1.6999999999999999E-3</v>
      </c>
      <c r="M114" s="1" t="s">
        <v>743</v>
      </c>
      <c r="N114" s="1" t="s">
        <v>709</v>
      </c>
    </row>
    <row r="115" spans="1:15" x14ac:dyDescent="0.2">
      <c r="A115" s="1" t="s">
        <v>750</v>
      </c>
      <c r="B115" s="3" t="s">
        <v>52</v>
      </c>
      <c r="C115" s="2">
        <v>46876.447099999998</v>
      </c>
      <c r="D115" s="1" t="s">
        <v>688</v>
      </c>
      <c r="E115" s="1">
        <f>VLOOKUP(C115,Active!C$21:E$250,3,FALSE)</f>
        <v>2246.9950618571074</v>
      </c>
      <c r="G115" s="1">
        <v>2247</v>
      </c>
      <c r="H115" s="1">
        <v>-3.2000000000000002E-3</v>
      </c>
      <c r="M115" s="1" t="s">
        <v>723</v>
      </c>
      <c r="N115" s="1" t="s">
        <v>751</v>
      </c>
      <c r="O115" s="1" t="s">
        <v>752</v>
      </c>
    </row>
    <row r="116" spans="1:15" x14ac:dyDescent="0.2">
      <c r="A116" s="1" t="s">
        <v>753</v>
      </c>
      <c r="B116" s="3" t="s">
        <v>52</v>
      </c>
      <c r="C116" s="2">
        <v>46892.504999999997</v>
      </c>
      <c r="D116" s="1" t="s">
        <v>36</v>
      </c>
      <c r="E116" s="1">
        <f>VLOOKUP(C116,Active!C$21:E$250,3,FALSE)</f>
        <v>2271.9820493409729</v>
      </c>
      <c r="G116" s="1">
        <v>2272</v>
      </c>
      <c r="H116" s="1">
        <v>-1.15E-2</v>
      </c>
      <c r="M116" s="1" t="s">
        <v>754</v>
      </c>
      <c r="N116" s="1" t="s">
        <v>755</v>
      </c>
    </row>
    <row r="117" spans="1:15" x14ac:dyDescent="0.2">
      <c r="A117" s="1" t="s">
        <v>753</v>
      </c>
      <c r="B117" s="3" t="s">
        <v>52</v>
      </c>
      <c r="C117" s="2">
        <v>46903.42</v>
      </c>
      <c r="D117" s="1" t="s">
        <v>36</v>
      </c>
      <c r="E117" s="1">
        <f>VLOOKUP(C117,Active!C$21:E$250,3,FALSE)</f>
        <v>2288.9663977543032</v>
      </c>
      <c r="G117" s="1">
        <v>2289</v>
      </c>
      <c r="H117" s="1">
        <v>-2.1600000000000001E-2</v>
      </c>
      <c r="M117" s="1" t="s">
        <v>754</v>
      </c>
      <c r="N117" s="1" t="s">
        <v>755</v>
      </c>
    </row>
    <row r="118" spans="1:15" x14ac:dyDescent="0.2">
      <c r="A118" s="1" t="s">
        <v>742</v>
      </c>
      <c r="B118" s="3" t="s">
        <v>52</v>
      </c>
      <c r="C118" s="2">
        <v>46911.791400000002</v>
      </c>
      <c r="D118" s="1" t="s">
        <v>406</v>
      </c>
      <c r="E118" s="1">
        <f>VLOOKUP(C118,Active!C$21:E$250,3,FALSE)</f>
        <v>2301.9927627847569</v>
      </c>
      <c r="G118" s="1">
        <v>2302</v>
      </c>
      <c r="H118" s="1">
        <v>-4.7000000000000002E-3</v>
      </c>
      <c r="M118" s="1" t="s">
        <v>743</v>
      </c>
      <c r="N118" s="1" t="s">
        <v>709</v>
      </c>
    </row>
    <row r="119" spans="1:15" x14ac:dyDescent="0.2">
      <c r="A119" s="1" t="s">
        <v>742</v>
      </c>
      <c r="B119" s="3" t="s">
        <v>52</v>
      </c>
      <c r="C119" s="2">
        <v>46911.792399999998</v>
      </c>
      <c r="D119" s="1" t="s">
        <v>505</v>
      </c>
      <c r="E119" s="1">
        <f>VLOOKUP(C119,Active!C$21:E$250,3,FALSE)</f>
        <v>2301.9943188404927</v>
      </c>
      <c r="G119" s="1">
        <v>2302</v>
      </c>
      <c r="H119" s="1">
        <v>-3.7000000000000002E-3</v>
      </c>
      <c r="M119" s="1" t="s">
        <v>743</v>
      </c>
      <c r="N119" s="1" t="s">
        <v>709</v>
      </c>
    </row>
    <row r="120" spans="1:15" x14ac:dyDescent="0.2">
      <c r="A120" s="1" t="s">
        <v>742</v>
      </c>
      <c r="B120" s="3" t="s">
        <v>52</v>
      </c>
      <c r="C120" s="2">
        <v>46911.7935</v>
      </c>
      <c r="D120" s="1" t="s">
        <v>526</v>
      </c>
      <c r="E120" s="1">
        <f>VLOOKUP(C120,Active!C$21:E$250,3,FALSE)</f>
        <v>2301.9960305018099</v>
      </c>
      <c r="G120" s="1">
        <v>2302</v>
      </c>
      <c r="H120" s="1">
        <v>-2.5999999999999999E-3</v>
      </c>
      <c r="M120" s="1" t="s">
        <v>743</v>
      </c>
      <c r="N120" s="1" t="s">
        <v>709</v>
      </c>
    </row>
    <row r="121" spans="1:15" x14ac:dyDescent="0.2">
      <c r="A121" s="1" t="s">
        <v>756</v>
      </c>
      <c r="B121" s="3" t="s">
        <v>52</v>
      </c>
      <c r="C121" s="2">
        <v>47261.392999999996</v>
      </c>
      <c r="D121" s="1" t="s">
        <v>36</v>
      </c>
      <c r="E121" s="1">
        <f>VLOOKUP(C121,Active!C$21:E$250,3,FALSE)</f>
        <v>2845.9923395375868</v>
      </c>
      <c r="G121" s="1">
        <v>2846</v>
      </c>
      <c r="H121" s="1">
        <v>-4.8999999999999998E-3</v>
      </c>
      <c r="M121" s="1" t="s">
        <v>696</v>
      </c>
      <c r="N121" s="1" t="s">
        <v>757</v>
      </c>
    </row>
    <row r="122" spans="1:15" x14ac:dyDescent="0.2">
      <c r="A122" s="1" t="s">
        <v>758</v>
      </c>
      <c r="B122" s="3" t="s">
        <v>49</v>
      </c>
      <c r="C122" s="2">
        <v>47262.365899999997</v>
      </c>
      <c r="D122" s="1" t="s">
        <v>505</v>
      </c>
      <c r="E122" s="1">
        <f>VLOOKUP(C122,Active!C$21:E$250,3,FALSE)</f>
        <v>2847.5062261680346</v>
      </c>
      <c r="G122" s="1">
        <v>2847</v>
      </c>
      <c r="H122" s="1">
        <v>4.0000000000000001E-3</v>
      </c>
      <c r="M122" s="1" t="s">
        <v>743</v>
      </c>
      <c r="N122" s="1" t="s">
        <v>759</v>
      </c>
    </row>
    <row r="123" spans="1:15" x14ac:dyDescent="0.2">
      <c r="A123" s="1" t="s">
        <v>710</v>
      </c>
      <c r="B123" s="3" t="s">
        <v>52</v>
      </c>
      <c r="C123" s="2">
        <v>47270.387600000002</v>
      </c>
      <c r="D123" s="1" t="s">
        <v>688</v>
      </c>
      <c r="E123" s="1">
        <f>VLOOKUP(C123,Active!C$21:E$250,3,FALSE)</f>
        <v>2859.9884385058526</v>
      </c>
      <c r="G123" s="1">
        <v>2860</v>
      </c>
      <c r="H123" s="1">
        <v>-7.4000000000000003E-3</v>
      </c>
      <c r="M123" s="1" t="s">
        <v>711</v>
      </c>
      <c r="N123" s="1" t="s">
        <v>760</v>
      </c>
    </row>
    <row r="124" spans="1:15" x14ac:dyDescent="0.2">
      <c r="A124" s="1" t="s">
        <v>753</v>
      </c>
      <c r="B124" s="3" t="s">
        <v>52</v>
      </c>
      <c r="C124" s="2">
        <v>47270.404000000002</v>
      </c>
      <c r="D124" s="1" t="s">
        <v>36</v>
      </c>
      <c r="E124" s="1">
        <f>VLOOKUP(C124,Active!C$21:E$250,3,FALSE)</f>
        <v>2860.013957820006</v>
      </c>
      <c r="G124" s="1">
        <v>2860</v>
      </c>
      <c r="H124" s="1">
        <v>8.9999999999999993E-3</v>
      </c>
      <c r="M124" s="1" t="s">
        <v>754</v>
      </c>
      <c r="N124" s="1" t="s">
        <v>760</v>
      </c>
    </row>
    <row r="125" spans="1:15" x14ac:dyDescent="0.2">
      <c r="A125" s="1" t="s">
        <v>761</v>
      </c>
      <c r="B125" s="3" t="s">
        <v>52</v>
      </c>
      <c r="C125" s="2">
        <v>47593.647299999997</v>
      </c>
      <c r="D125" s="1" t="s">
        <v>688</v>
      </c>
      <c r="E125" s="1">
        <f>VLOOKUP(C125,Active!C$21:E$250,3,FALSE)</f>
        <v>3362.9985505340778</v>
      </c>
      <c r="G125" s="1">
        <v>3363</v>
      </c>
      <c r="H125" s="1">
        <v>-8.9999999999999998E-4</v>
      </c>
      <c r="M125" s="1" t="s">
        <v>762</v>
      </c>
      <c r="N125" s="1" t="s">
        <v>763</v>
      </c>
      <c r="O125" s="1" t="s">
        <v>764</v>
      </c>
    </row>
    <row r="126" spans="1:15" x14ac:dyDescent="0.2">
      <c r="A126" s="1" t="s">
        <v>761</v>
      </c>
      <c r="B126" s="3" t="s">
        <v>49</v>
      </c>
      <c r="C126" s="2">
        <v>47596.544300000001</v>
      </c>
      <c r="D126" s="1" t="s">
        <v>688</v>
      </c>
      <c r="E126" s="1">
        <f>VLOOKUP(C126,Active!C$21:E$250,3,FALSE)</f>
        <v>3367.5064440158453</v>
      </c>
      <c r="G126" s="1">
        <v>3367</v>
      </c>
      <c r="H126" s="1">
        <v>4.1999999999999997E-3</v>
      </c>
      <c r="M126" s="1" t="s">
        <v>762</v>
      </c>
      <c r="N126" s="1" t="s">
        <v>763</v>
      </c>
      <c r="O126" s="1" t="s">
        <v>764</v>
      </c>
    </row>
    <row r="127" spans="1:15" x14ac:dyDescent="0.2">
      <c r="A127" s="1" t="s">
        <v>756</v>
      </c>
      <c r="B127" s="3" t="s">
        <v>52</v>
      </c>
      <c r="C127" s="2">
        <v>47653.408000000003</v>
      </c>
      <c r="D127" s="1" t="s">
        <v>36</v>
      </c>
      <c r="E127" s="1">
        <f>VLOOKUP(C127,Active!C$21:E$250,3,FALSE)</f>
        <v>3455.9895308569849</v>
      </c>
      <c r="G127" s="1">
        <v>3456</v>
      </c>
      <c r="H127" s="1">
        <v>-6.7000000000000002E-3</v>
      </c>
      <c r="M127" s="1" t="s">
        <v>696</v>
      </c>
      <c r="N127" s="1" t="s">
        <v>765</v>
      </c>
    </row>
    <row r="128" spans="1:15" x14ac:dyDescent="0.2">
      <c r="A128" s="1" t="s">
        <v>766</v>
      </c>
      <c r="B128" s="3" t="s">
        <v>52</v>
      </c>
      <c r="C128" s="2">
        <v>47982.447999999997</v>
      </c>
      <c r="D128" s="1" t="s">
        <v>36</v>
      </c>
      <c r="E128" s="1">
        <f>VLOOKUP(C128,Active!C$21:E$250,3,FALSE)</f>
        <v>3967.9941118850761</v>
      </c>
      <c r="G128" s="1">
        <v>3968</v>
      </c>
      <c r="H128" s="1">
        <v>-3.8E-3</v>
      </c>
      <c r="M128" s="1" t="s">
        <v>767</v>
      </c>
      <c r="N128" s="1" t="s">
        <v>768</v>
      </c>
    </row>
    <row r="129" spans="1:14" x14ac:dyDescent="0.2">
      <c r="A129" s="1" t="s">
        <v>756</v>
      </c>
      <c r="B129" s="3" t="s">
        <v>52</v>
      </c>
      <c r="C129" s="2">
        <v>48036.425999999999</v>
      </c>
      <c r="D129" s="1" t="s">
        <v>36</v>
      </c>
      <c r="E129" s="1">
        <f>VLOOKUP(C129,Active!C$21:E$250,3,FALSE)</f>
        <v>4051.9868886743307</v>
      </c>
      <c r="G129" s="1">
        <v>4052</v>
      </c>
      <c r="H129" s="1">
        <v>-8.3999999999999995E-3</v>
      </c>
      <c r="M129" s="1" t="s">
        <v>696</v>
      </c>
      <c r="N129" s="1" t="s">
        <v>768</v>
      </c>
    </row>
    <row r="130" spans="1:14" x14ac:dyDescent="0.2">
      <c r="A130" s="1" t="s">
        <v>769</v>
      </c>
      <c r="B130" s="3" t="s">
        <v>52</v>
      </c>
      <c r="C130" s="2">
        <v>48358.406000000003</v>
      </c>
      <c r="D130" s="1" t="s">
        <v>36</v>
      </c>
      <c r="E130" s="1">
        <f>VLOOKUP(C130,Active!C$21:E$250,3,FALSE)</f>
        <v>4553.0057161707746</v>
      </c>
      <c r="G130" s="1">
        <v>4553</v>
      </c>
      <c r="H130" s="1">
        <v>3.7000000000000002E-3</v>
      </c>
      <c r="M130" s="1" t="s">
        <v>770</v>
      </c>
      <c r="N130" s="1" t="s">
        <v>768</v>
      </c>
    </row>
    <row r="131" spans="1:14" x14ac:dyDescent="0.2">
      <c r="A131" s="1" t="s">
        <v>771</v>
      </c>
      <c r="B131" s="3" t="s">
        <v>49</v>
      </c>
      <c r="C131" s="2">
        <v>48359.353000000003</v>
      </c>
      <c r="D131" s="1" t="s">
        <v>36</v>
      </c>
      <c r="E131" s="1">
        <f>VLOOKUP(C131,Active!C$21:E$250,3,FALSE)</f>
        <v>4554.4793009575287</v>
      </c>
      <c r="G131" s="1">
        <v>4554</v>
      </c>
      <c r="H131" s="1">
        <v>-1.3299999999999999E-2</v>
      </c>
      <c r="M131" s="1" t="s">
        <v>772</v>
      </c>
      <c r="N131" s="1" t="s">
        <v>768</v>
      </c>
    </row>
    <row r="132" spans="1:14" x14ac:dyDescent="0.2">
      <c r="A132" s="1" t="s">
        <v>773</v>
      </c>
      <c r="B132" s="3" t="s">
        <v>52</v>
      </c>
      <c r="C132" s="2">
        <v>48385.387999999999</v>
      </c>
      <c r="D132" s="1" t="s">
        <v>688</v>
      </c>
      <c r="E132" s="1">
        <f>VLOOKUP(C132,Active!C$21:E$250,3,FALSE)</f>
        <v>4594.9912121752068</v>
      </c>
      <c r="G132" s="1">
        <v>4595</v>
      </c>
      <c r="H132" s="1">
        <v>-5.5999999999999999E-3</v>
      </c>
      <c r="M132" s="1" t="s">
        <v>774</v>
      </c>
      <c r="N132" s="1" t="s">
        <v>775</v>
      </c>
    </row>
    <row r="133" spans="1:14" x14ac:dyDescent="0.2">
      <c r="A133" s="1" t="s">
        <v>710</v>
      </c>
      <c r="B133" s="3" t="s">
        <v>49</v>
      </c>
      <c r="C133" s="2">
        <v>48733.396399999998</v>
      </c>
      <c r="D133" s="1" t="s">
        <v>406</v>
      </c>
      <c r="E133" s="1">
        <f>VLOOKUP(C133,Active!C$21:E$250,3,FALSE)</f>
        <v>5136.511680921436</v>
      </c>
      <c r="G133" s="1">
        <v>5136</v>
      </c>
      <c r="H133" s="1">
        <v>7.4999999999999997E-3</v>
      </c>
      <c r="M133" s="1" t="s">
        <v>711</v>
      </c>
      <c r="N133" s="1" t="s">
        <v>776</v>
      </c>
    </row>
    <row r="134" spans="1:14" x14ac:dyDescent="0.2">
      <c r="A134" s="1" t="s">
        <v>777</v>
      </c>
      <c r="B134" s="3" t="s">
        <v>52</v>
      </c>
      <c r="C134" s="2">
        <v>49059.529699999999</v>
      </c>
      <c r="D134" s="1" t="s">
        <v>406</v>
      </c>
      <c r="E134" s="1">
        <f>VLOOKUP(C134,Active!C$21:E$250,3,FALSE)</f>
        <v>5643.9932747270914</v>
      </c>
      <c r="G134" s="1">
        <v>5644</v>
      </c>
      <c r="H134" s="1">
        <v>-4.3E-3</v>
      </c>
      <c r="M134" s="1" t="s">
        <v>778</v>
      </c>
      <c r="N134" s="1" t="s">
        <v>779</v>
      </c>
    </row>
    <row r="135" spans="1:14" x14ac:dyDescent="0.2">
      <c r="A135" s="1" t="s">
        <v>777</v>
      </c>
      <c r="B135" s="3" t="s">
        <v>52</v>
      </c>
      <c r="C135" s="2">
        <v>49059.5308</v>
      </c>
      <c r="D135" s="1" t="s">
        <v>505</v>
      </c>
      <c r="E135" s="1">
        <f>VLOOKUP(C135,Active!C$21:E$250,3,FALSE)</f>
        <v>5643.9949863884085</v>
      </c>
      <c r="G135" s="1">
        <v>5644</v>
      </c>
      <c r="H135" s="1">
        <v>-3.2000000000000002E-3</v>
      </c>
      <c r="M135" s="1" t="s">
        <v>778</v>
      </c>
      <c r="N135" s="1" t="s">
        <v>779</v>
      </c>
    </row>
    <row r="136" spans="1:14" x14ac:dyDescent="0.2">
      <c r="A136" s="1" t="s">
        <v>780</v>
      </c>
      <c r="B136" s="3" t="s">
        <v>49</v>
      </c>
      <c r="C136" s="2">
        <v>49420.387000000002</v>
      </c>
      <c r="D136" s="1" t="s">
        <v>36</v>
      </c>
      <c r="E136" s="1">
        <f>VLOOKUP(C136,Active!C$21:E$250,3,FALSE)</f>
        <v>6205.507348084232</v>
      </c>
      <c r="G136" s="1">
        <v>6205</v>
      </c>
      <c r="H136" s="1">
        <v>4.7000000000000002E-3</v>
      </c>
      <c r="M136" s="1" t="s">
        <v>781</v>
      </c>
      <c r="N136" s="1" t="s">
        <v>782</v>
      </c>
    </row>
    <row r="137" spans="1:14" x14ac:dyDescent="0.2">
      <c r="A137" s="1" t="s">
        <v>780</v>
      </c>
      <c r="B137" s="3" t="s">
        <v>49</v>
      </c>
      <c r="C137" s="2">
        <v>49429.364000000001</v>
      </c>
      <c r="D137" s="1" t="s">
        <v>36</v>
      </c>
      <c r="E137" s="1">
        <f>VLOOKUP(C137,Active!C$21:E$250,3,FALSE)</f>
        <v>6219.4760604714456</v>
      </c>
      <c r="G137" s="1">
        <v>6219</v>
      </c>
      <c r="H137" s="1">
        <v>-1.54E-2</v>
      </c>
      <c r="M137" s="1" t="s">
        <v>781</v>
      </c>
      <c r="N137" s="1" t="s">
        <v>782</v>
      </c>
    </row>
    <row r="138" spans="1:14" x14ac:dyDescent="0.2">
      <c r="A138" s="1" t="s">
        <v>777</v>
      </c>
      <c r="B138" s="3" t="s">
        <v>52</v>
      </c>
      <c r="C138" s="2">
        <v>49471.477200000001</v>
      </c>
      <c r="D138" s="1" t="s">
        <v>505</v>
      </c>
      <c r="E138" s="1">
        <f>VLOOKUP(C138,Active!C$21:E$250,3,FALSE)</f>
        <v>6285.0065471045373</v>
      </c>
      <c r="G138" s="1">
        <v>6285</v>
      </c>
      <c r="H138" s="1">
        <v>4.1999999999999997E-3</v>
      </c>
      <c r="M138" s="1" t="s">
        <v>778</v>
      </c>
      <c r="N138" s="1" t="s">
        <v>783</v>
      </c>
    </row>
    <row r="139" spans="1:14" x14ac:dyDescent="0.2">
      <c r="A139" s="1" t="s">
        <v>777</v>
      </c>
      <c r="B139" s="3" t="s">
        <v>52</v>
      </c>
      <c r="C139" s="2">
        <v>49471.477899999998</v>
      </c>
      <c r="D139" s="1" t="s">
        <v>406</v>
      </c>
      <c r="E139" s="1">
        <f>VLOOKUP(C139,Active!C$21:E$250,3,FALSE)</f>
        <v>6285.0076363435519</v>
      </c>
      <c r="G139" s="1">
        <v>6285</v>
      </c>
      <c r="H139" s="1">
        <v>4.8999999999999998E-3</v>
      </c>
      <c r="M139" s="1" t="s">
        <v>778</v>
      </c>
      <c r="N139" s="1" t="s">
        <v>783</v>
      </c>
    </row>
    <row r="140" spans="1:14" x14ac:dyDescent="0.2">
      <c r="A140" s="1" t="s">
        <v>780</v>
      </c>
      <c r="B140" s="3" t="s">
        <v>49</v>
      </c>
      <c r="C140" s="2">
        <v>49776.42</v>
      </c>
      <c r="D140" s="1" t="s">
        <v>36</v>
      </c>
      <c r="E140" s="1">
        <f>VLOOKUP(C140,Active!C$21:E$250,3,FALSE)</f>
        <v>6759.5145417299163</v>
      </c>
      <c r="G140" s="1">
        <v>6759</v>
      </c>
      <c r="H140" s="1">
        <v>9.4000000000000004E-3</v>
      </c>
      <c r="M140" s="1" t="s">
        <v>781</v>
      </c>
      <c r="N140" s="1" t="s">
        <v>784</v>
      </c>
    </row>
    <row r="141" spans="1:14" x14ac:dyDescent="0.2">
      <c r="A141" s="1" t="s">
        <v>780</v>
      </c>
      <c r="B141" s="3" t="s">
        <v>52</v>
      </c>
      <c r="C141" s="2">
        <v>49777.387000000002</v>
      </c>
      <c r="D141" s="1" t="s">
        <v>36</v>
      </c>
      <c r="E141" s="1">
        <f>VLOOKUP(C141,Active!C$21:E$250,3,FALSE)</f>
        <v>6761.0192476314978</v>
      </c>
      <c r="G141" s="1">
        <v>6761</v>
      </c>
      <c r="H141" s="1">
        <v>1.24E-2</v>
      </c>
      <c r="M141" s="1" t="s">
        <v>781</v>
      </c>
      <c r="N141" s="1" t="s">
        <v>784</v>
      </c>
    </row>
    <row r="142" spans="1:14" x14ac:dyDescent="0.2">
      <c r="A142" s="1" t="s">
        <v>780</v>
      </c>
      <c r="B142" s="3" t="s">
        <v>52</v>
      </c>
      <c r="C142" s="2">
        <v>49811.432000000001</v>
      </c>
      <c r="D142" s="1" t="s">
        <v>36</v>
      </c>
      <c r="E142" s="1">
        <f>VLOOKUP(C142,Active!C$21:E$250,3,FALSE)</f>
        <v>6813.9951653348189</v>
      </c>
      <c r="G142" s="1">
        <v>6814</v>
      </c>
      <c r="H142" s="1">
        <v>-3.0999999999999999E-3</v>
      </c>
      <c r="M142" s="1" t="s">
        <v>781</v>
      </c>
      <c r="N142" s="1" t="s">
        <v>785</v>
      </c>
    </row>
    <row r="143" spans="1:14" x14ac:dyDescent="0.2">
      <c r="A143" s="1" t="s">
        <v>786</v>
      </c>
      <c r="B143" s="3" t="s">
        <v>52</v>
      </c>
      <c r="C143" s="2">
        <v>49865.421999999999</v>
      </c>
      <c r="D143" s="1" t="s">
        <v>787</v>
      </c>
      <c r="E143" s="1">
        <f>VLOOKUP(C143,Active!C$21:E$250,3,FALSE)</f>
        <v>6898.0066147929583</v>
      </c>
      <c r="G143" s="1">
        <v>6898</v>
      </c>
      <c r="H143" s="1">
        <v>4.3E-3</v>
      </c>
      <c r="M143" s="1" t="s">
        <v>788</v>
      </c>
      <c r="N143" s="1" t="s">
        <v>789</v>
      </c>
    </row>
    <row r="144" spans="1:14" x14ac:dyDescent="0.2">
      <c r="A144" s="1" t="s">
        <v>771</v>
      </c>
      <c r="B144" s="3" t="s">
        <v>49</v>
      </c>
      <c r="C144" s="2">
        <v>50571.370999999999</v>
      </c>
      <c r="D144" s="1" t="s">
        <v>36</v>
      </c>
      <c r="E144" s="1">
        <f>VLOOKUP(C144,Active!C$21:E$250,3,FALSE)</f>
        <v>7996.5026091164682</v>
      </c>
      <c r="G144" s="1">
        <v>7996</v>
      </c>
      <c r="H144" s="1">
        <v>1.6999999999999999E-3</v>
      </c>
      <c r="M144" s="1" t="s">
        <v>772</v>
      </c>
      <c r="N144" s="1" t="s">
        <v>790</v>
      </c>
    </row>
    <row r="145" spans="1:15" x14ac:dyDescent="0.2">
      <c r="A145" s="1" t="s">
        <v>791</v>
      </c>
      <c r="B145" s="3" t="s">
        <v>52</v>
      </c>
      <c r="C145" s="2">
        <v>50591.612000000001</v>
      </c>
      <c r="D145" s="1" t="s">
        <v>792</v>
      </c>
      <c r="E145" s="1">
        <f>VLOOKUP(C145,Active!C$21:E$250,3,FALSE)</f>
        <v>8027.998733370634</v>
      </c>
      <c r="G145" s="1">
        <v>8028</v>
      </c>
      <c r="H145" s="1">
        <v>-8.0000000000000004E-4</v>
      </c>
      <c r="M145" s="1" t="s">
        <v>793</v>
      </c>
      <c r="N145" s="1" t="s">
        <v>794</v>
      </c>
    </row>
    <row r="146" spans="1:15" x14ac:dyDescent="0.2">
      <c r="A146" s="1" t="s">
        <v>769</v>
      </c>
      <c r="B146" s="3" t="s">
        <v>52</v>
      </c>
      <c r="C146" s="2">
        <v>50597.402000000002</v>
      </c>
      <c r="D146" s="1" t="s">
        <v>36</v>
      </c>
      <c r="E146" s="1">
        <f>VLOOKUP(C146,Active!C$21:E$250,3,FALSE)</f>
        <v>8037.0082961111912</v>
      </c>
      <c r="G146" s="1">
        <v>8037</v>
      </c>
      <c r="H146" s="1">
        <v>5.3E-3</v>
      </c>
      <c r="M146" s="1" t="s">
        <v>770</v>
      </c>
      <c r="N146" s="1" t="s">
        <v>790</v>
      </c>
    </row>
    <row r="147" spans="1:15" x14ac:dyDescent="0.2">
      <c r="A147" s="1" t="s">
        <v>39</v>
      </c>
      <c r="B147" s="3" t="s">
        <v>49</v>
      </c>
      <c r="C147" s="2">
        <v>50960.817000000003</v>
      </c>
      <c r="D147" s="1" t="s">
        <v>505</v>
      </c>
      <c r="E147" s="1">
        <f>VLOOKUP(C147,Active!C$21:E$250,3,FALSE)</f>
        <v>8602.5022932371576</v>
      </c>
      <c r="G147" s="1">
        <v>8602</v>
      </c>
      <c r="H147" s="1">
        <v>1.5E-3</v>
      </c>
      <c r="M147" s="1" t="s">
        <v>795</v>
      </c>
      <c r="N147" s="1" t="s">
        <v>796</v>
      </c>
    </row>
    <row r="148" spans="1:15" x14ac:dyDescent="0.2">
      <c r="A148" s="1" t="s">
        <v>797</v>
      </c>
      <c r="B148" s="3" t="s">
        <v>49</v>
      </c>
      <c r="C148" s="2">
        <v>51301.406999999999</v>
      </c>
      <c r="D148" s="1" t="s">
        <v>36</v>
      </c>
      <c r="E148" s="1">
        <f>VLOOKUP(C148,Active!C$21:E$250,3,FALSE)</f>
        <v>9132.4793180741362</v>
      </c>
      <c r="G148" s="1">
        <v>9132</v>
      </c>
      <c r="H148" s="1">
        <v>-1.3299999999999999E-2</v>
      </c>
      <c r="M148" s="1" t="s">
        <v>798</v>
      </c>
      <c r="N148" s="1" t="s">
        <v>799</v>
      </c>
    </row>
    <row r="149" spans="1:15" x14ac:dyDescent="0.2">
      <c r="A149" s="1" t="s">
        <v>777</v>
      </c>
      <c r="B149" s="3" t="s">
        <v>49</v>
      </c>
      <c r="C149" s="2">
        <v>51301.431799999998</v>
      </c>
      <c r="D149" s="1" t="s">
        <v>800</v>
      </c>
      <c r="E149" s="1">
        <f>VLOOKUP(C149,Active!C$21:E$250,3,FALSE)</f>
        <v>9132.5179082565119</v>
      </c>
      <c r="G149" s="1">
        <v>9132</v>
      </c>
      <c r="H149" s="1">
        <v>1.15E-2</v>
      </c>
      <c r="M149" s="1" t="s">
        <v>778</v>
      </c>
      <c r="N149" s="1" t="s">
        <v>801</v>
      </c>
      <c r="O149" s="1" t="s">
        <v>802</v>
      </c>
    </row>
    <row r="150" spans="1:15" x14ac:dyDescent="0.2">
      <c r="A150" s="1" t="s">
        <v>39</v>
      </c>
      <c r="B150" s="3" t="s">
        <v>49</v>
      </c>
      <c r="C150" s="2">
        <v>51307.859700000001</v>
      </c>
      <c r="D150" s="1" t="s">
        <v>792</v>
      </c>
      <c r="E150" s="1">
        <f>VLOOKUP(C150,Active!C$21:E$250,3,FALSE)</f>
        <v>9142.5200789542741</v>
      </c>
      <c r="G150" s="1">
        <v>9142</v>
      </c>
      <c r="H150" s="1">
        <v>1.29E-2</v>
      </c>
      <c r="M150" s="1" t="s">
        <v>795</v>
      </c>
      <c r="N150" s="1" t="s">
        <v>803</v>
      </c>
    </row>
    <row r="151" spans="1:15" x14ac:dyDescent="0.2">
      <c r="A151" s="1" t="s">
        <v>39</v>
      </c>
      <c r="B151" s="3" t="s">
        <v>49</v>
      </c>
      <c r="C151" s="2">
        <v>51573.911999999997</v>
      </c>
      <c r="D151" s="1" t="s">
        <v>792</v>
      </c>
      <c r="E151" s="1">
        <f>VLOOKUP(C151,Active!C$21:E$250,3,FALSE)</f>
        <v>9556.5122877831727</v>
      </c>
      <c r="G151" s="1">
        <v>9556</v>
      </c>
      <c r="H151" s="1">
        <v>7.9000000000000008E-3</v>
      </c>
      <c r="M151" s="1" t="s">
        <v>795</v>
      </c>
      <c r="N151" s="1" t="s">
        <v>804</v>
      </c>
    </row>
    <row r="152" spans="1:15" x14ac:dyDescent="0.2">
      <c r="A152" s="1" t="s">
        <v>805</v>
      </c>
      <c r="B152" s="3" t="s">
        <v>52</v>
      </c>
      <c r="C152" s="2">
        <v>51607.644999999997</v>
      </c>
      <c r="D152" s="1" t="s">
        <v>36</v>
      </c>
      <c r="E152" s="1">
        <f>VLOOKUP(C152,Active!C$21:E$250,3,FALSE)</f>
        <v>9609.0027160952959</v>
      </c>
      <c r="G152" s="1">
        <v>9609</v>
      </c>
      <c r="H152" s="1">
        <v>1.6999999999999999E-3</v>
      </c>
      <c r="M152" s="1" t="s">
        <v>806</v>
      </c>
      <c r="N152" s="1" t="s">
        <v>807</v>
      </c>
    </row>
    <row r="153" spans="1:15" x14ac:dyDescent="0.2">
      <c r="A153" s="1" t="s">
        <v>797</v>
      </c>
      <c r="B153" s="3" t="s">
        <v>49</v>
      </c>
      <c r="C153" s="2">
        <v>51641.383999999998</v>
      </c>
      <c r="D153" s="1" t="s">
        <v>36</v>
      </c>
      <c r="E153" s="1">
        <f>VLOOKUP(C153,Active!C$21:E$250,3,FALSE)</f>
        <v>9661.5024807418686</v>
      </c>
      <c r="G153" s="1">
        <v>9661</v>
      </c>
      <c r="H153" s="1">
        <v>1.6000000000000001E-3</v>
      </c>
      <c r="M153" s="1" t="s">
        <v>798</v>
      </c>
      <c r="N153" s="1" t="s">
        <v>808</v>
      </c>
    </row>
    <row r="154" spans="1:15" x14ac:dyDescent="0.2">
      <c r="A154" s="1" t="s">
        <v>805</v>
      </c>
      <c r="B154" s="3" t="s">
        <v>52</v>
      </c>
      <c r="C154" s="2">
        <v>51992.589</v>
      </c>
      <c r="D154" s="1" t="s">
        <v>36</v>
      </c>
      <c r="E154" s="1">
        <f>VLOOKUP(C154,Active!C$21:E$250,3,FALSE)</f>
        <v>10207.997037269874</v>
      </c>
      <c r="G154" s="1">
        <v>10208</v>
      </c>
      <c r="H154" s="1">
        <v>-1.9E-3</v>
      </c>
      <c r="M154" s="1" t="s">
        <v>806</v>
      </c>
      <c r="N154" s="1" t="s">
        <v>807</v>
      </c>
    </row>
    <row r="155" spans="1:15" x14ac:dyDescent="0.2">
      <c r="A155" s="1" t="s">
        <v>797</v>
      </c>
      <c r="B155" s="3" t="s">
        <v>52</v>
      </c>
      <c r="C155" s="2">
        <v>52050.425000000003</v>
      </c>
      <c r="D155" s="1" t="s">
        <v>36</v>
      </c>
      <c r="E155" s="1">
        <f>VLOOKUP(C155,Active!C$21:E$250,3,FALSE)</f>
        <v>10297.993077108018</v>
      </c>
      <c r="G155" s="1">
        <v>10298</v>
      </c>
      <c r="H155" s="1">
        <v>-4.4000000000000003E-3</v>
      </c>
      <c r="M155" s="1" t="s">
        <v>798</v>
      </c>
      <c r="N155" s="1" t="s">
        <v>809</v>
      </c>
    </row>
    <row r="156" spans="1:15" x14ac:dyDescent="0.2">
      <c r="A156" s="1" t="s">
        <v>797</v>
      </c>
      <c r="B156" s="3" t="s">
        <v>49</v>
      </c>
      <c r="C156" s="2">
        <v>52344.46</v>
      </c>
      <c r="D156" s="1" t="s">
        <v>36</v>
      </c>
      <c r="E156" s="1">
        <f>VLOOKUP(C156,Active!C$21:E$250,3,FALSE)</f>
        <v>10755.527926921402</v>
      </c>
      <c r="G156" s="1">
        <v>10755</v>
      </c>
      <c r="H156" s="1">
        <v>1.7999999999999999E-2</v>
      </c>
      <c r="M156" s="1" t="s">
        <v>798</v>
      </c>
      <c r="N156" s="1" t="s">
        <v>810</v>
      </c>
    </row>
    <row r="157" spans="1:15" x14ac:dyDescent="0.2">
      <c r="A157" s="1" t="s">
        <v>811</v>
      </c>
      <c r="B157" s="3" t="s">
        <v>52</v>
      </c>
      <c r="C157" s="2">
        <v>52415.450299999997</v>
      </c>
      <c r="D157" s="1" t="s">
        <v>812</v>
      </c>
      <c r="E157" s="1">
        <f>VLOOKUP(C157,Active!C$21:E$250,3,FALSE)</f>
        <v>10865.992790793753</v>
      </c>
      <c r="G157" s="1">
        <v>10866</v>
      </c>
      <c r="H157" s="1">
        <v>-4.5999999999999999E-3</v>
      </c>
      <c r="M157" s="1" t="s">
        <v>813</v>
      </c>
      <c r="N157" s="1" t="s">
        <v>814</v>
      </c>
    </row>
    <row r="158" spans="1:15" x14ac:dyDescent="0.2">
      <c r="A158" s="1" t="s">
        <v>811</v>
      </c>
      <c r="B158" s="3" t="s">
        <v>52</v>
      </c>
      <c r="C158" s="2">
        <v>52417.378400000001</v>
      </c>
      <c r="D158" s="1" t="s">
        <v>812</v>
      </c>
      <c r="E158" s="1">
        <f>VLOOKUP(C158,Active!C$21:E$250,3,FALSE)</f>
        <v>10868.993021868037</v>
      </c>
      <c r="G158" s="1">
        <v>10869</v>
      </c>
      <c r="H158" s="1">
        <v>-4.4999999999999997E-3</v>
      </c>
      <c r="M158" s="1" t="s">
        <v>813</v>
      </c>
      <c r="N158" s="1" t="s">
        <v>814</v>
      </c>
    </row>
    <row r="159" spans="1:15" x14ac:dyDescent="0.2">
      <c r="A159" s="1" t="s">
        <v>797</v>
      </c>
      <c r="B159" s="3" t="s">
        <v>52</v>
      </c>
      <c r="C159" s="2">
        <v>52721.370999999999</v>
      </c>
      <c r="D159" s="1" t="s">
        <v>36</v>
      </c>
      <c r="E159" s="1">
        <f>VLOOKUP(C159,Active!C$21:E$250,3,FALSE)</f>
        <v>11342.02245232829</v>
      </c>
      <c r="G159" s="1">
        <v>11342</v>
      </c>
      <c r="H159" s="1">
        <v>1.44E-2</v>
      </c>
      <c r="M159" s="1" t="s">
        <v>798</v>
      </c>
      <c r="N159" s="1" t="s">
        <v>815</v>
      </c>
    </row>
    <row r="160" spans="1:15" x14ac:dyDescent="0.2">
      <c r="A160" s="1" t="s">
        <v>816</v>
      </c>
      <c r="B160" s="3" t="s">
        <v>52</v>
      </c>
      <c r="C160" s="2">
        <v>52747.7</v>
      </c>
      <c r="D160" s="1" t="s">
        <v>505</v>
      </c>
      <c r="E160" s="1">
        <f>VLOOKUP(C160,Active!C$21:E$250,3,FALSE)</f>
        <v>11382.991843933834</v>
      </c>
      <c r="G160" s="1">
        <v>11383</v>
      </c>
      <c r="H160" s="1">
        <v>-5.1999999999999998E-3</v>
      </c>
      <c r="M160" s="1" t="s">
        <v>762</v>
      </c>
      <c r="N160" s="1" t="s">
        <v>736</v>
      </c>
      <c r="O160" s="1" t="s">
        <v>817</v>
      </c>
    </row>
    <row r="161" spans="1:16" x14ac:dyDescent="0.2">
      <c r="A161" s="1" t="s">
        <v>818</v>
      </c>
      <c r="B161" s="3" t="s">
        <v>52</v>
      </c>
      <c r="C161" s="2">
        <v>52783.0501</v>
      </c>
      <c r="D161" s="1" t="s">
        <v>505</v>
      </c>
      <c r="E161" s="1">
        <f>VLOOKUP(C161,Active!C$21:E$250,3,FALSE)</f>
        <v>11437.99856998478</v>
      </c>
      <c r="G161" s="1">
        <v>11438</v>
      </c>
      <c r="H161" s="1">
        <v>-8.9999999999999998E-4</v>
      </c>
      <c r="M161" s="1" t="s">
        <v>819</v>
      </c>
      <c r="N161" s="1" t="s">
        <v>820</v>
      </c>
    </row>
    <row r="162" spans="1:16" x14ac:dyDescent="0.2">
      <c r="A162" s="1" t="s">
        <v>821</v>
      </c>
      <c r="B162" s="3" t="s">
        <v>52</v>
      </c>
      <c r="C162" s="2">
        <v>53036.243000000002</v>
      </c>
      <c r="D162" s="1" t="s">
        <v>36</v>
      </c>
      <c r="E162" s="1">
        <f>VLOOKUP(C162,Active!C$21:E$250,3,FALSE)</f>
        <v>11831.980835617502</v>
      </c>
      <c r="G162" s="1">
        <v>11832</v>
      </c>
      <c r="H162" s="1">
        <v>-1.23E-2</v>
      </c>
      <c r="M162" s="1" t="s">
        <v>822</v>
      </c>
      <c r="N162" s="1" t="s">
        <v>823</v>
      </c>
    </row>
    <row r="163" spans="1:16" x14ac:dyDescent="0.2">
      <c r="A163" s="1" t="s">
        <v>824</v>
      </c>
      <c r="B163" s="3" t="s">
        <v>52</v>
      </c>
      <c r="C163" s="2">
        <v>53111.448400000001</v>
      </c>
      <c r="D163" s="1" t="e">
        <f>-#NAME?</f>
        <v>#NAME?</v>
      </c>
      <c r="E163" s="1">
        <f>VLOOKUP(C163,Active!C$21:E$250,3,FALSE)</f>
        <v>11949.004630043864</v>
      </c>
      <c r="G163" s="1">
        <v>11949</v>
      </c>
      <c r="H163" s="1">
        <v>3.0000000000000001E-3</v>
      </c>
      <c r="M163" s="1" t="s">
        <v>696</v>
      </c>
      <c r="N163" s="1" t="s">
        <v>825</v>
      </c>
    </row>
    <row r="164" spans="1:16" x14ac:dyDescent="0.2">
      <c r="A164" s="1" t="s">
        <v>818</v>
      </c>
      <c r="B164" s="3" t="s">
        <v>52</v>
      </c>
      <c r="C164" s="2">
        <v>53376.218699999998</v>
      </c>
      <c r="D164" s="1" t="s">
        <v>505</v>
      </c>
      <c r="E164" s="1">
        <f>VLOOKUP(C164,Active!C$21:E$250,3,FALSE)</f>
        <v>12361.001975412764</v>
      </c>
      <c r="G164" s="1">
        <v>12361</v>
      </c>
      <c r="H164" s="1">
        <v>1.2999999999999999E-3</v>
      </c>
      <c r="M164" s="1" t="s">
        <v>826</v>
      </c>
      <c r="N164" s="1" t="s">
        <v>827</v>
      </c>
    </row>
    <row r="165" spans="1:16" x14ac:dyDescent="0.2">
      <c r="A165" s="1" t="s">
        <v>821</v>
      </c>
      <c r="B165" s="3" t="s">
        <v>52</v>
      </c>
      <c r="C165" s="2">
        <v>53407.071000000004</v>
      </c>
      <c r="D165" s="1" t="s">
        <v>36</v>
      </c>
      <c r="E165" s="1">
        <f>VLOOKUP(C165,Active!C$21:E$250,3,FALSE)</f>
        <v>12409.009873951716</v>
      </c>
      <c r="G165" s="1">
        <v>12409</v>
      </c>
      <c r="H165" s="1">
        <v>6.3E-3</v>
      </c>
      <c r="M165" s="1" t="s">
        <v>822</v>
      </c>
      <c r="N165" s="1" t="s">
        <v>828</v>
      </c>
    </row>
    <row r="166" spans="1:16" x14ac:dyDescent="0.2">
      <c r="A166" s="1" t="s">
        <v>829</v>
      </c>
      <c r="B166" s="3" t="s">
        <v>49</v>
      </c>
      <c r="C166" s="2">
        <v>53410.606599999999</v>
      </c>
      <c r="D166" s="1" t="s">
        <v>812</v>
      </c>
      <c r="E166" s="1">
        <f>VLOOKUP(C166,Active!C$21:E$250,3,FALSE)</f>
        <v>12414.51146462969</v>
      </c>
      <c r="G166" s="1">
        <v>12414</v>
      </c>
      <c r="H166" s="1">
        <v>7.4000000000000003E-3</v>
      </c>
      <c r="M166" s="1" t="s">
        <v>830</v>
      </c>
      <c r="N166" s="1" t="s">
        <v>831</v>
      </c>
    </row>
    <row r="167" spans="1:16" x14ac:dyDescent="0.2">
      <c r="A167" s="1" t="s">
        <v>829</v>
      </c>
      <c r="B167" s="3" t="s">
        <v>52</v>
      </c>
      <c r="C167" s="2">
        <v>53411.564700000003</v>
      </c>
      <c r="D167" s="1" t="s">
        <v>812</v>
      </c>
      <c r="E167" s="1">
        <f>VLOOKUP(C167,Active!C$21:E$250,3,FALSE)</f>
        <v>12416.002321635175</v>
      </c>
      <c r="G167" s="1">
        <v>12416</v>
      </c>
      <c r="H167" s="1">
        <v>1.5E-3</v>
      </c>
      <c r="M167" s="1" t="s">
        <v>830</v>
      </c>
      <c r="N167" s="1" t="s">
        <v>831</v>
      </c>
    </row>
    <row r="168" spans="1:16" x14ac:dyDescent="0.2">
      <c r="A168" s="1" t="s">
        <v>818</v>
      </c>
      <c r="B168" s="3" t="s">
        <v>52</v>
      </c>
      <c r="C168" s="2">
        <v>53432.131699999998</v>
      </c>
      <c r="D168" s="1" t="s">
        <v>832</v>
      </c>
      <c r="E168" s="1">
        <f>VLOOKUP(C168,Active!C$21:E$250,3,FALSE)</f>
        <v>12448.005720060906</v>
      </c>
      <c r="G168" s="1">
        <v>12448</v>
      </c>
      <c r="H168" s="1">
        <v>3.7000000000000002E-3</v>
      </c>
      <c r="M168" s="1" t="s">
        <v>826</v>
      </c>
      <c r="N168" s="1" t="s">
        <v>833</v>
      </c>
    </row>
    <row r="169" spans="1:16" x14ac:dyDescent="0.2">
      <c r="A169" s="1" t="s">
        <v>834</v>
      </c>
      <c r="B169" s="3" t="s">
        <v>52</v>
      </c>
      <c r="C169" s="2">
        <v>53432.770799999998</v>
      </c>
      <c r="D169" s="1" t="s">
        <v>792</v>
      </c>
      <c r="E169" s="1" t="e">
        <f>VLOOKUP(C169,Active!C$21:E$250,3,FALSE)</f>
        <v>#N/A</v>
      </c>
      <c r="G169" s="1">
        <v>12449</v>
      </c>
      <c r="H169" s="1">
        <v>1E-4</v>
      </c>
      <c r="M169" s="1" t="s">
        <v>723</v>
      </c>
      <c r="N169" s="1" t="s">
        <v>807</v>
      </c>
    </row>
    <row r="170" spans="1:16" x14ac:dyDescent="0.2">
      <c r="A170" s="1" t="s">
        <v>835</v>
      </c>
      <c r="B170" s="3" t="s">
        <v>52</v>
      </c>
      <c r="C170" s="2">
        <v>53432.771000000001</v>
      </c>
      <c r="D170" s="1" t="s">
        <v>792</v>
      </c>
      <c r="E170" s="1">
        <f>VLOOKUP(C170,Active!C$21:E$250,3,FALSE)</f>
        <v>12449.00050649615</v>
      </c>
      <c r="G170" s="1">
        <v>12449</v>
      </c>
      <c r="H170" s="1">
        <v>2.9999999999999997E-4</v>
      </c>
      <c r="M170" s="1" t="s">
        <v>836</v>
      </c>
      <c r="N170" s="1" t="s">
        <v>837</v>
      </c>
      <c r="O170" s="1" t="s">
        <v>838</v>
      </c>
      <c r="P170" s="1" t="s">
        <v>839</v>
      </c>
    </row>
    <row r="171" spans="1:16" x14ac:dyDescent="0.2">
      <c r="A171" s="1" t="s">
        <v>829</v>
      </c>
      <c r="B171" s="3" t="s">
        <v>49</v>
      </c>
      <c r="C171" s="2">
        <v>53450.4496</v>
      </c>
      <c r="D171" s="1" t="s">
        <v>840</v>
      </c>
      <c r="E171" s="1">
        <f>VLOOKUP(C171,Active!C$21:E$250,3,FALSE)</f>
        <v>12476.5093935195</v>
      </c>
      <c r="G171" s="1">
        <v>12476</v>
      </c>
      <c r="H171" s="1">
        <v>6.1000000000000004E-3</v>
      </c>
      <c r="M171" s="1" t="s">
        <v>841</v>
      </c>
      <c r="N171" s="1" t="s">
        <v>842</v>
      </c>
    </row>
    <row r="172" spans="1:16" x14ac:dyDescent="0.2">
      <c r="A172" s="1" t="s">
        <v>829</v>
      </c>
      <c r="B172" s="3" t="s">
        <v>52</v>
      </c>
      <c r="C172" s="2">
        <v>53451.408900000002</v>
      </c>
      <c r="D172" s="1" t="s">
        <v>840</v>
      </c>
      <c r="E172" s="1">
        <f>VLOOKUP(C172,Active!C$21:E$250,3,FALSE)</f>
        <v>12478.002117791872</v>
      </c>
      <c r="G172" s="1">
        <v>12478</v>
      </c>
      <c r="H172" s="1">
        <v>1.4E-3</v>
      </c>
      <c r="M172" s="1" t="s">
        <v>841</v>
      </c>
      <c r="N172" s="1" t="s">
        <v>842</v>
      </c>
    </row>
    <row r="173" spans="1:16" x14ac:dyDescent="0.2">
      <c r="A173" s="1" t="s">
        <v>835</v>
      </c>
      <c r="B173" s="3" t="s">
        <v>52</v>
      </c>
      <c r="C173" s="2">
        <v>53459.760999999999</v>
      </c>
      <c r="D173" s="1" t="s">
        <v>792</v>
      </c>
      <c r="E173" s="1">
        <f>VLOOKUP(C173,Active!C$21:E$250,3,FALSE)</f>
        <v>12490.998450946512</v>
      </c>
      <c r="G173" s="1">
        <v>12491</v>
      </c>
      <c r="H173" s="1">
        <v>-1E-3</v>
      </c>
      <c r="M173" s="1" t="s">
        <v>836</v>
      </c>
      <c r="N173" s="1" t="s">
        <v>837</v>
      </c>
      <c r="O173" s="1" t="s">
        <v>838</v>
      </c>
      <c r="P173" s="1" t="s">
        <v>839</v>
      </c>
    </row>
    <row r="174" spans="1:16" x14ac:dyDescent="0.2">
      <c r="A174" s="1" t="s">
        <v>835</v>
      </c>
      <c r="B174" s="3" t="s">
        <v>52</v>
      </c>
      <c r="C174" s="2">
        <v>53461.692600000002</v>
      </c>
      <c r="D174" s="1" t="s">
        <v>792</v>
      </c>
      <c r="E174" s="1">
        <f>VLOOKUP(C174,Active!C$21:E$250,3,FALSE)</f>
        <v>12494.004128215889</v>
      </c>
      <c r="G174" s="1">
        <v>12494</v>
      </c>
      <c r="H174" s="1">
        <v>2.7000000000000001E-3</v>
      </c>
      <c r="M174" s="1" t="s">
        <v>836</v>
      </c>
      <c r="N174" s="1" t="s">
        <v>837</v>
      </c>
      <c r="O174" s="1" t="s">
        <v>838</v>
      </c>
      <c r="P174" s="1" t="s">
        <v>839</v>
      </c>
    </row>
    <row r="175" spans="1:16" x14ac:dyDescent="0.2">
      <c r="A175" s="1" t="s">
        <v>835</v>
      </c>
      <c r="B175" s="3" t="s">
        <v>49</v>
      </c>
      <c r="C175" s="2">
        <v>53462.658499999998</v>
      </c>
      <c r="D175" s="1" t="s">
        <v>792</v>
      </c>
      <c r="E175" s="1">
        <f>VLOOKUP(C175,Active!C$21:E$250,3,FALSE)</f>
        <v>12495.507122456142</v>
      </c>
      <c r="G175" s="1">
        <v>12495</v>
      </c>
      <c r="H175" s="1">
        <v>4.5999999999999999E-3</v>
      </c>
      <c r="M175" s="1" t="s">
        <v>836</v>
      </c>
      <c r="N175" s="1" t="s">
        <v>837</v>
      </c>
      <c r="O175" s="1" t="s">
        <v>838</v>
      </c>
      <c r="P175" s="1" t="s">
        <v>839</v>
      </c>
    </row>
    <row r="176" spans="1:16" x14ac:dyDescent="0.2">
      <c r="A176" s="1" t="s">
        <v>835</v>
      </c>
      <c r="B176" s="3" t="s">
        <v>52</v>
      </c>
      <c r="C176" s="2">
        <v>53463.618399999999</v>
      </c>
      <c r="D176" s="1" t="s">
        <v>792</v>
      </c>
      <c r="E176" s="1">
        <f>VLOOKUP(C176,Active!C$21:E$250,3,FALSE)</f>
        <v>12497.000780361959</v>
      </c>
      <c r="G176" s="1">
        <v>12497</v>
      </c>
      <c r="H176" s="1">
        <v>5.0000000000000001E-4</v>
      </c>
      <c r="M176" s="1" t="s">
        <v>836</v>
      </c>
      <c r="N176" s="1" t="s">
        <v>837</v>
      </c>
      <c r="O176" s="1" t="s">
        <v>838</v>
      </c>
      <c r="P176" s="1" t="s">
        <v>839</v>
      </c>
    </row>
    <row r="177" spans="1:16" x14ac:dyDescent="0.2">
      <c r="A177" s="1" t="s">
        <v>843</v>
      </c>
      <c r="B177" s="3" t="s">
        <v>52</v>
      </c>
      <c r="C177" s="2">
        <v>53463.63</v>
      </c>
      <c r="D177" s="1" t="s">
        <v>36</v>
      </c>
      <c r="E177" s="1">
        <f>VLOOKUP(C177,Active!C$21:E$250,3,FALSE)</f>
        <v>12497.018830608551</v>
      </c>
      <c r="G177" s="1">
        <v>12497</v>
      </c>
      <c r="H177" s="1">
        <v>1.21E-2</v>
      </c>
      <c r="M177" s="1" t="s">
        <v>770</v>
      </c>
      <c r="N177" s="1" t="s">
        <v>807</v>
      </c>
    </row>
    <row r="178" spans="1:16" x14ac:dyDescent="0.2">
      <c r="A178" s="1" t="s">
        <v>844</v>
      </c>
      <c r="B178" s="3" t="s">
        <v>52</v>
      </c>
      <c r="C178" s="2">
        <v>53479.684999999998</v>
      </c>
      <c r="D178" s="1" t="s">
        <v>36</v>
      </c>
      <c r="E178" s="1">
        <f>VLOOKUP(C178,Active!C$21:E$250,3,FALSE)</f>
        <v>12522.001305530768</v>
      </c>
      <c r="G178" s="1">
        <v>12522</v>
      </c>
      <c r="H178" s="1">
        <v>8.0000000000000004E-4</v>
      </c>
      <c r="M178" s="1" t="s">
        <v>700</v>
      </c>
      <c r="N178" s="1" t="s">
        <v>807</v>
      </c>
    </row>
    <row r="179" spans="1:16" x14ac:dyDescent="0.2">
      <c r="A179" s="1" t="s">
        <v>845</v>
      </c>
      <c r="B179" s="3" t="s">
        <v>52</v>
      </c>
      <c r="C179" s="2">
        <v>53488.686000000002</v>
      </c>
      <c r="D179" s="1" t="s">
        <v>792</v>
      </c>
      <c r="E179" s="1">
        <f>VLOOKUP(C179,Active!C$21:E$250,3,FALSE)</f>
        <v>12536.007363255774</v>
      </c>
      <c r="G179" s="1">
        <v>12536</v>
      </c>
      <c r="H179" s="1">
        <v>4.7000000000000002E-3</v>
      </c>
      <c r="M179" s="1" t="s">
        <v>762</v>
      </c>
      <c r="N179" s="1" t="s">
        <v>807</v>
      </c>
    </row>
    <row r="180" spans="1:16" x14ac:dyDescent="0.2">
      <c r="A180" s="1" t="s">
        <v>843</v>
      </c>
      <c r="B180" s="3" t="s">
        <v>52</v>
      </c>
      <c r="C180" s="2">
        <v>53497.68</v>
      </c>
      <c r="D180" s="1" t="s">
        <v>36</v>
      </c>
      <c r="E180" s="1">
        <f>VLOOKUP(C180,Active!C$21:E$250,3,FALSE)</f>
        <v>12550.002528590585</v>
      </c>
      <c r="G180" s="1">
        <v>12550</v>
      </c>
      <c r="H180" s="1">
        <v>1.6000000000000001E-3</v>
      </c>
      <c r="M180" s="1" t="s">
        <v>770</v>
      </c>
      <c r="N180" s="1" t="s">
        <v>807</v>
      </c>
    </row>
    <row r="181" spans="1:16" x14ac:dyDescent="0.2">
      <c r="A181" s="1" t="s">
        <v>835</v>
      </c>
      <c r="B181" s="3" t="s">
        <v>52</v>
      </c>
      <c r="C181" s="2">
        <v>53501.5363</v>
      </c>
      <c r="D181" s="1" t="s">
        <v>792</v>
      </c>
      <c r="E181" s="1">
        <f>VLOOKUP(C181,Active!C$21:E$250,3,FALSE)</f>
        <v>12556.003146344714</v>
      </c>
      <c r="G181" s="1">
        <v>12556</v>
      </c>
      <c r="H181" s="1">
        <v>2E-3</v>
      </c>
      <c r="M181" s="1" t="s">
        <v>836</v>
      </c>
      <c r="N181" s="1" t="s">
        <v>837</v>
      </c>
      <c r="O181" s="1" t="s">
        <v>838</v>
      </c>
      <c r="P181" s="1" t="s">
        <v>839</v>
      </c>
    </row>
    <row r="182" spans="1:16" x14ac:dyDescent="0.2">
      <c r="A182" s="1" t="s">
        <v>846</v>
      </c>
      <c r="B182" s="3" t="s">
        <v>52</v>
      </c>
      <c r="C182" s="2">
        <v>53506.678</v>
      </c>
      <c r="D182" s="1" t="s">
        <v>792</v>
      </c>
      <c r="E182" s="1">
        <f>VLOOKUP(C182,Active!C$21:E$250,3,FALSE)</f>
        <v>12564.003918148361</v>
      </c>
      <c r="G182" s="1">
        <v>12564</v>
      </c>
      <c r="H182" s="1">
        <v>2.5000000000000001E-3</v>
      </c>
      <c r="M182" s="1" t="s">
        <v>847</v>
      </c>
      <c r="N182" s="1" t="s">
        <v>848</v>
      </c>
    </row>
    <row r="183" spans="1:16" x14ac:dyDescent="0.2">
      <c r="A183" s="1" t="s">
        <v>818</v>
      </c>
      <c r="B183" s="3" t="s">
        <v>52</v>
      </c>
      <c r="C183" s="2">
        <v>53815.148999999998</v>
      </c>
      <c r="D183" s="1" t="s">
        <v>544</v>
      </c>
      <c r="E183" s="1">
        <f>VLOOKUP(C183,Active!C$21:E$250,3,FALSE)</f>
        <v>13044.001988639238</v>
      </c>
      <c r="G183" s="1">
        <v>13044</v>
      </c>
      <c r="H183" s="1">
        <v>1.2999999999999999E-3</v>
      </c>
      <c r="M183" s="1" t="s">
        <v>819</v>
      </c>
      <c r="N183" s="1" t="s">
        <v>849</v>
      </c>
    </row>
    <row r="184" spans="1:16" x14ac:dyDescent="0.2">
      <c r="A184" s="1" t="s">
        <v>850</v>
      </c>
      <c r="B184" s="3" t="s">
        <v>52</v>
      </c>
      <c r="C184" s="2">
        <v>53826.706899999997</v>
      </c>
      <c r="D184" s="1" t="s">
        <v>792</v>
      </c>
      <c r="E184" s="1">
        <f>VLOOKUP(C184,Active!C$21:E$250,3,FALSE)</f>
        <v>13061.986725288474</v>
      </c>
      <c r="G184" s="1">
        <v>13062</v>
      </c>
      <c r="H184" s="1">
        <v>-8.5000000000000006E-3</v>
      </c>
      <c r="M184" s="1" t="s">
        <v>505</v>
      </c>
      <c r="N184" s="1" t="s">
        <v>807</v>
      </c>
    </row>
    <row r="185" spans="1:16" x14ac:dyDescent="0.2">
      <c r="A185" s="1" t="s">
        <v>818</v>
      </c>
      <c r="B185" s="3" t="s">
        <v>49</v>
      </c>
      <c r="C185" s="2">
        <v>54141.297200000001</v>
      </c>
      <c r="D185" s="1" t="s">
        <v>544</v>
      </c>
      <c r="E185" s="1">
        <f>VLOOKUP(C185,Active!C$21:E$250,3,FALSE)</f>
        <v>13551.506767675439</v>
      </c>
      <c r="G185" s="1">
        <v>13551</v>
      </c>
      <c r="H185" s="1">
        <v>4.4000000000000003E-3</v>
      </c>
      <c r="M185" s="1" t="s">
        <v>819</v>
      </c>
      <c r="N185" s="1" t="s">
        <v>851</v>
      </c>
    </row>
    <row r="186" spans="1:16" x14ac:dyDescent="0.2">
      <c r="A186" s="1" t="s">
        <v>834</v>
      </c>
      <c r="B186" s="3" t="s">
        <v>52</v>
      </c>
      <c r="C186" s="2">
        <v>54189.804300000003</v>
      </c>
      <c r="D186" s="1" t="s">
        <v>792</v>
      </c>
      <c r="E186" s="1">
        <f>VLOOKUP(C186,Active!C$21:E$250,3,FALSE)</f>
        <v>13626.986519111098</v>
      </c>
      <c r="G186" s="1">
        <v>13627</v>
      </c>
      <c r="H186" s="1">
        <v>-8.6999999999999994E-3</v>
      </c>
      <c r="M186" s="1" t="s">
        <v>723</v>
      </c>
      <c r="N186" s="1" t="s">
        <v>807</v>
      </c>
    </row>
    <row r="187" spans="1:16" x14ac:dyDescent="0.2">
      <c r="A187" s="1" t="s">
        <v>852</v>
      </c>
      <c r="B187" s="3" t="s">
        <v>52</v>
      </c>
      <c r="C187" s="2">
        <v>54479.643900000003</v>
      </c>
      <c r="D187" s="1" t="s">
        <v>792</v>
      </c>
      <c r="E187" s="1">
        <f>VLOOKUP(C187,Active!C$21:E$250,3,FALSE)</f>
        <v>14077.993092668576</v>
      </c>
      <c r="G187" s="1">
        <v>14078</v>
      </c>
      <c r="H187" s="1">
        <v>-4.4000000000000003E-3</v>
      </c>
      <c r="M187" s="1" t="s">
        <v>853</v>
      </c>
      <c r="N187" s="1" t="s">
        <v>854</v>
      </c>
    </row>
    <row r="188" spans="1:16" x14ac:dyDescent="0.2">
      <c r="A188" s="1" t="s">
        <v>855</v>
      </c>
      <c r="B188" s="3" t="s">
        <v>52</v>
      </c>
      <c r="C188" s="2">
        <v>54555.4764</v>
      </c>
      <c r="D188" s="1" t="e">
        <f>-#NAME?</f>
        <v>#NAME?</v>
      </c>
      <c r="E188" s="1">
        <f>VLOOKUP(C188,Active!C$21:E$250,3,FALSE)</f>
        <v>14195.992689650133</v>
      </c>
      <c r="G188" s="1">
        <v>14196</v>
      </c>
      <c r="H188" s="1">
        <v>-4.7000000000000002E-3</v>
      </c>
      <c r="M188" s="1" t="s">
        <v>856</v>
      </c>
      <c r="N188" s="1" t="s">
        <v>857</v>
      </c>
      <c r="O188" s="1">
        <v>1603</v>
      </c>
    </row>
    <row r="189" spans="1:16" x14ac:dyDescent="0.2">
      <c r="A189" s="1" t="s">
        <v>834</v>
      </c>
      <c r="B189" s="3" t="s">
        <v>52</v>
      </c>
      <c r="C189" s="2">
        <v>54592.749900000003</v>
      </c>
      <c r="D189" s="1" t="s">
        <v>792</v>
      </c>
      <c r="E189" s="1">
        <f>VLOOKUP(C189,Active!C$21:E$250,3,FALSE)</f>
        <v>14253.992333313374</v>
      </c>
      <c r="G189" s="1">
        <v>14254</v>
      </c>
      <c r="H189" s="1">
        <v>-4.8999999999999998E-3</v>
      </c>
      <c r="M189" s="1" t="s">
        <v>723</v>
      </c>
      <c r="N189" s="1" t="s">
        <v>858</v>
      </c>
    </row>
    <row r="190" spans="1:16" x14ac:dyDescent="0.2">
      <c r="A190" s="1" t="s">
        <v>859</v>
      </c>
      <c r="B190" s="3" t="s">
        <v>52</v>
      </c>
      <c r="C190" s="2">
        <v>54593.3845</v>
      </c>
      <c r="D190" s="1" t="s">
        <v>505</v>
      </c>
      <c r="E190" s="1">
        <f>VLOOKUP(C190,Active!C$21:E$250,3,FALSE)</f>
        <v>14254.979806286627</v>
      </c>
      <c r="G190" s="1">
        <v>14255</v>
      </c>
      <c r="H190" s="1">
        <v>-1.2999999999999999E-2</v>
      </c>
      <c r="M190" s="1" t="s">
        <v>860</v>
      </c>
      <c r="N190" s="1" t="s">
        <v>861</v>
      </c>
      <c r="O190" s="1" t="s">
        <v>862</v>
      </c>
    </row>
    <row r="191" spans="1:16" x14ac:dyDescent="0.2">
      <c r="A191" s="1" t="s">
        <v>863</v>
      </c>
      <c r="B191" s="3" t="s">
        <v>52</v>
      </c>
      <c r="C191" s="2">
        <v>54620.385999999999</v>
      </c>
      <c r="D191" s="1" t="s">
        <v>792</v>
      </c>
      <c r="E191" s="1">
        <f>VLOOKUP(C191,Active!C$21:E$250,3,FALSE)</f>
        <v>14296.995645378012</v>
      </c>
      <c r="G191" s="1">
        <v>14297</v>
      </c>
      <c r="H191" s="1">
        <v>-2.8E-3</v>
      </c>
      <c r="M191" s="1" t="s">
        <v>682</v>
      </c>
      <c r="N191" s="1" t="s">
        <v>864</v>
      </c>
    </row>
    <row r="192" spans="1:16" x14ac:dyDescent="0.2">
      <c r="A192" s="1" t="s">
        <v>710</v>
      </c>
      <c r="B192" s="3" t="s">
        <v>52</v>
      </c>
      <c r="C192" s="2">
        <v>54874.868799999997</v>
      </c>
      <c r="D192" s="1" t="s">
        <v>505</v>
      </c>
      <c r="E192" s="1">
        <f>VLOOKUP(C192,Active!C$21:E$250,3,FALSE)</f>
        <v>14692.985067311081</v>
      </c>
      <c r="G192" s="1">
        <v>14693</v>
      </c>
      <c r="H192" s="1">
        <v>-9.5999999999999992E-3</v>
      </c>
      <c r="M192" s="1" t="s">
        <v>711</v>
      </c>
      <c r="N192" s="1" t="s">
        <v>865</v>
      </c>
    </row>
    <row r="193" spans="1:15" x14ac:dyDescent="0.2">
      <c r="A193" s="1" t="s">
        <v>866</v>
      </c>
      <c r="B193" s="3" t="s">
        <v>52</v>
      </c>
      <c r="C193" s="2">
        <v>54914.726699999999</v>
      </c>
      <c r="D193" s="1" t="s">
        <v>792</v>
      </c>
      <c r="E193" s="1">
        <f>VLOOKUP(C193,Active!C$21:E$250,3,FALSE)</f>
        <v>14755.006181431436</v>
      </c>
      <c r="G193" s="1">
        <v>14755</v>
      </c>
      <c r="H193" s="1">
        <v>4.0000000000000001E-3</v>
      </c>
      <c r="M193" s="1" t="s">
        <v>696</v>
      </c>
      <c r="N193" s="1" t="s">
        <v>867</v>
      </c>
    </row>
    <row r="194" spans="1:15" x14ac:dyDescent="0.2">
      <c r="A194" s="1" t="s">
        <v>866</v>
      </c>
      <c r="B194" s="3" t="s">
        <v>52</v>
      </c>
      <c r="C194" s="2">
        <v>54934.650199999996</v>
      </c>
      <c r="D194" s="1" t="s">
        <v>792</v>
      </c>
      <c r="E194" s="1">
        <f>VLOOKUP(C194,Active!C$21:E$250,3,FALSE)</f>
        <v>14786.008257987818</v>
      </c>
      <c r="G194" s="1">
        <v>14786</v>
      </c>
      <c r="H194" s="1">
        <v>5.3E-3</v>
      </c>
      <c r="M194" s="1" t="s">
        <v>696</v>
      </c>
      <c r="N194" s="1" t="s">
        <v>867</v>
      </c>
    </row>
    <row r="195" spans="1:15" x14ac:dyDescent="0.2">
      <c r="A195" s="1" t="s">
        <v>868</v>
      </c>
      <c r="B195" s="3" t="s">
        <v>52</v>
      </c>
      <c r="C195" s="2">
        <v>55578.5769</v>
      </c>
      <c r="D195" s="1" t="s">
        <v>792</v>
      </c>
      <c r="E195" s="1" t="e">
        <f>VLOOKUP(C195,Active!C$21:E$250,3,FALSE)</f>
        <v>#N/A</v>
      </c>
      <c r="G195" s="1">
        <v>15788</v>
      </c>
      <c r="H195" s="1">
        <v>-3.8E-3</v>
      </c>
      <c r="M195" s="1" t="s">
        <v>869</v>
      </c>
      <c r="N195" s="1" t="s">
        <v>870</v>
      </c>
    </row>
    <row r="196" spans="1:15" x14ac:dyDescent="0.2">
      <c r="A196" s="1" t="s">
        <v>871</v>
      </c>
      <c r="B196" s="3" t="s">
        <v>52</v>
      </c>
      <c r="C196" s="2">
        <v>55607.495300000002</v>
      </c>
      <c r="D196" s="1" t="s">
        <v>526</v>
      </c>
      <c r="E196" s="1" t="e">
        <f>VLOOKUP(C196,Active!C$21:E$250,3,FALSE)</f>
        <v>#N/A</v>
      </c>
      <c r="G196" s="1">
        <v>15833</v>
      </c>
      <c r="H196" s="1">
        <v>-4.7000000000000002E-3</v>
      </c>
      <c r="M196" s="1" t="s">
        <v>872</v>
      </c>
      <c r="N196" s="1" t="s">
        <v>873</v>
      </c>
    </row>
    <row r="197" spans="1:15" x14ac:dyDescent="0.2">
      <c r="A197" s="1" t="s">
        <v>710</v>
      </c>
      <c r="B197" s="3" t="s">
        <v>49</v>
      </c>
      <c r="C197" s="2">
        <v>55607.826000000001</v>
      </c>
      <c r="D197" s="1" t="s">
        <v>505</v>
      </c>
      <c r="E197" s="1" t="e">
        <f>VLOOKUP(C197,Active!C$21:E$250,3,FALSE)</f>
        <v>#N/A</v>
      </c>
      <c r="G197" s="1">
        <v>15833</v>
      </c>
      <c r="H197" s="1">
        <v>4.7000000000000002E-3</v>
      </c>
      <c r="M197" s="1" t="s">
        <v>711</v>
      </c>
      <c r="N197" s="1" t="s">
        <v>874</v>
      </c>
    </row>
    <row r="198" spans="1:15" x14ac:dyDescent="0.2">
      <c r="A198" s="1" t="s">
        <v>855</v>
      </c>
      <c r="B198" s="3" t="s">
        <v>52</v>
      </c>
      <c r="C198" s="2">
        <v>55672.404399999999</v>
      </c>
      <c r="D198" s="1" t="s">
        <v>792</v>
      </c>
      <c r="E198" s="1" t="e">
        <f>VLOOKUP(C198,Active!C$21:E$250,3,FALSE)</f>
        <v>#N/A</v>
      </c>
      <c r="G198" s="1">
        <v>15934</v>
      </c>
      <c r="H198" s="1">
        <v>-3.3E-3</v>
      </c>
      <c r="M198" s="1" t="s">
        <v>856</v>
      </c>
      <c r="N198" s="1" t="s">
        <v>875</v>
      </c>
      <c r="O198" s="1" t="s">
        <v>876</v>
      </c>
    </row>
    <row r="199" spans="1:15" x14ac:dyDescent="0.2">
      <c r="A199" s="1" t="s">
        <v>855</v>
      </c>
      <c r="B199" s="3" t="s">
        <v>52</v>
      </c>
      <c r="C199" s="2">
        <v>55674.327400000002</v>
      </c>
      <c r="D199" s="1" t="e">
        <f>-#NAME?</f>
        <v>#NAME?</v>
      </c>
      <c r="E199" s="1" t="e">
        <f>VLOOKUP(C199,Active!C$21:E$250,3,FALSE)</f>
        <v>#N/A</v>
      </c>
      <c r="G199" s="1">
        <v>15937</v>
      </c>
      <c r="H199" s="1">
        <v>-8.2000000000000007E-3</v>
      </c>
      <c r="M199" s="1" t="s">
        <v>856</v>
      </c>
      <c r="N199" s="1" t="s">
        <v>877</v>
      </c>
      <c r="O199" s="1">
        <v>1603</v>
      </c>
    </row>
    <row r="200" spans="1:15" x14ac:dyDescent="0.2">
      <c r="A200" s="1" t="s">
        <v>710</v>
      </c>
      <c r="B200" s="3" t="s">
        <v>49</v>
      </c>
      <c r="C200" s="2">
        <v>55979.918899999997</v>
      </c>
      <c r="D200" s="1" t="s">
        <v>505</v>
      </c>
      <c r="E200" s="1" t="e">
        <f>VLOOKUP(C200,Active!C$21:E$250,3,FALSE)</f>
        <v>#N/A</v>
      </c>
      <c r="G200" s="1">
        <v>16412</v>
      </c>
      <c r="H200" s="1">
        <v>3.0000000000000001E-3</v>
      </c>
      <c r="M200" s="1" t="s">
        <v>711</v>
      </c>
      <c r="N200" s="1" t="s">
        <v>878</v>
      </c>
    </row>
    <row r="201" spans="1:15" x14ac:dyDescent="0.2">
      <c r="A201" s="1" t="s">
        <v>855</v>
      </c>
      <c r="B201" s="3" t="s">
        <v>49</v>
      </c>
      <c r="C201" s="2">
        <v>56002.422299999998</v>
      </c>
      <c r="D201" s="1" t="s">
        <v>505</v>
      </c>
      <c r="E201" s="1" t="e">
        <f>VLOOKUP(C201,Active!C$21:E$250,3,FALSE)</f>
        <v>#N/A</v>
      </c>
      <c r="G201" s="1">
        <v>16447</v>
      </c>
      <c r="H201" s="1">
        <v>1.3599999999999999E-2</v>
      </c>
      <c r="M201" s="1" t="s">
        <v>856</v>
      </c>
      <c r="N201" s="1" t="s">
        <v>879</v>
      </c>
      <c r="O201" s="1" t="s">
        <v>876</v>
      </c>
    </row>
    <row r="202" spans="1:15" x14ac:dyDescent="0.2">
      <c r="A202" s="1" t="s">
        <v>710</v>
      </c>
      <c r="B202" s="3" t="s">
        <v>49</v>
      </c>
      <c r="C202" s="2">
        <v>56039.656999999999</v>
      </c>
      <c r="D202" s="1" t="s">
        <v>505</v>
      </c>
      <c r="E202" s="1" t="e">
        <f>VLOOKUP(C202,Active!C$21:E$250,3,FALSE)</f>
        <v>#N/A</v>
      </c>
      <c r="G202" s="1">
        <v>16505</v>
      </c>
      <c r="H202" s="1">
        <v>-2.5399999999999999E-2</v>
      </c>
      <c r="M202" s="1" t="s">
        <v>711</v>
      </c>
      <c r="N202" s="1" t="s">
        <v>878</v>
      </c>
    </row>
    <row r="203" spans="1:15" x14ac:dyDescent="0.2">
      <c r="A203" s="1" t="s">
        <v>806</v>
      </c>
      <c r="B203" s="3" t="s">
        <v>52</v>
      </c>
      <c r="C203" s="2">
        <v>56362.616999999998</v>
      </c>
      <c r="D203" s="1" t="s">
        <v>36</v>
      </c>
      <c r="E203" s="1" t="e">
        <f>VLOOKUP(C203,Active!C$21:E$250,3,FALSE)</f>
        <v>#N/A</v>
      </c>
      <c r="G203" s="1">
        <v>17008</v>
      </c>
      <c r="H203" s="1">
        <v>2.7000000000000001E-3</v>
      </c>
      <c r="M203" s="1" t="s">
        <v>805</v>
      </c>
      <c r="N203" s="1" t="s">
        <v>880</v>
      </c>
    </row>
    <row r="204" spans="1:15" x14ac:dyDescent="0.2">
      <c r="A204" s="1" t="s">
        <v>742</v>
      </c>
      <c r="B204" s="3" t="s">
        <v>52</v>
      </c>
      <c r="C204" s="2">
        <v>46855.880899999996</v>
      </c>
      <c r="D204" s="1" t="s">
        <v>406</v>
      </c>
      <c r="E204" s="1" t="e">
        <f>VLOOKUP(C204,Active!C$21:E$250,3,FALSE)</f>
        <v>#N/A</v>
      </c>
      <c r="G204" s="1">
        <v>2215</v>
      </c>
      <c r="H204" s="1">
        <v>-4.5999999999999999E-3</v>
      </c>
      <c r="M204" s="1" t="s">
        <v>743</v>
      </c>
      <c r="N204" s="1" t="s">
        <v>709</v>
      </c>
    </row>
    <row r="205" spans="1:15" x14ac:dyDescent="0.2">
      <c r="A205" s="1" t="s">
        <v>742</v>
      </c>
      <c r="B205" s="3" t="s">
        <v>52</v>
      </c>
      <c r="C205" s="2">
        <v>46855.883500000004</v>
      </c>
      <c r="D205" s="1" t="s">
        <v>526</v>
      </c>
      <c r="E205" s="1" t="e">
        <f>VLOOKUP(C205,Active!C$21:E$250,3,FALSE)</f>
        <v>#N/A</v>
      </c>
      <c r="G205" s="1">
        <v>2215</v>
      </c>
      <c r="H205" s="1">
        <v>-2E-3</v>
      </c>
      <c r="M205" s="1" t="s">
        <v>743</v>
      </c>
      <c r="N205" s="1" t="s">
        <v>709</v>
      </c>
    </row>
    <row r="206" spans="1:15" x14ac:dyDescent="0.2">
      <c r="A206" s="1" t="s">
        <v>881</v>
      </c>
      <c r="B206" s="3" t="s">
        <v>52</v>
      </c>
      <c r="C206" s="2">
        <v>48500.428999999996</v>
      </c>
      <c r="D206" s="1" t="s">
        <v>505</v>
      </c>
      <c r="E206" s="1" t="e">
        <f>VLOOKUP(C206,Active!C$21:E$250,3,FALSE)</f>
        <v>#N/A</v>
      </c>
      <c r="G206" s="1">
        <v>4774</v>
      </c>
      <c r="H206" s="1">
        <v>8.9999999999999998E-4</v>
      </c>
      <c r="M206" s="1" t="s">
        <v>882</v>
      </c>
    </row>
    <row r="207" spans="1:15" x14ac:dyDescent="0.2">
      <c r="A207" s="1" t="s">
        <v>753</v>
      </c>
      <c r="B207" s="3" t="s">
        <v>52</v>
      </c>
      <c r="C207" s="2">
        <v>56682.656000000003</v>
      </c>
      <c r="D207" s="1" t="s">
        <v>792</v>
      </c>
      <c r="E207" s="1" t="e">
        <f>VLOOKUP(C207,Active!C$21:E$250,3,FALSE)</f>
        <v>#N/A</v>
      </c>
      <c r="G207" s="1">
        <v>17506</v>
      </c>
      <c r="H207" s="1">
        <v>1.6999999999999999E-3</v>
      </c>
      <c r="M207" s="1" t="s">
        <v>754</v>
      </c>
      <c r="N207" s="1" t="s">
        <v>883</v>
      </c>
    </row>
  </sheetData>
  <sheetProtection selectLockedCells="1" selectUnlockedCells="1"/>
  <hyperlinks>
    <hyperlink ref="A3" r:id="rId1" xr:uid="{00000000-0004-0000-0400-00000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Active</vt:lpstr>
      <vt:lpstr>Inactive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2022-04-03T03:02:03Z</dcterms:created>
  <dcterms:modified xsi:type="dcterms:W3CDTF">2025-01-10T05:38:18Z</dcterms:modified>
</cp:coreProperties>
</file>