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0A576C-0663-4471-A2CB-2955FAE446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A21" i="1"/>
  <c r="H20" i="1"/>
  <c r="G11" i="1"/>
  <c r="E14" i="1"/>
  <c r="E15" i="1" s="1"/>
  <c r="C17" i="1"/>
  <c r="E21" i="1"/>
  <c r="F21" i="1"/>
  <c r="G21" i="1"/>
  <c r="Q21" i="1"/>
  <c r="H21" i="1"/>
  <c r="C11" i="1"/>
  <c r="C12" i="1" l="1"/>
  <c r="C16" i="1" l="1"/>
  <c r="D18" i="1" s="1"/>
  <c r="C15" i="1"/>
  <c r="O22" i="1"/>
  <c r="S22" i="1" s="1"/>
  <c r="O21" i="1"/>
  <c r="S21" i="1" s="1"/>
  <c r="O26" i="1"/>
  <c r="S26" i="1" s="1"/>
  <c r="O25" i="1"/>
  <c r="S25" i="1" s="1"/>
  <c r="O23" i="1"/>
  <c r="S23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<sst xmlns="http://schemas.openxmlformats.org/spreadsheetml/2006/main" count="62" uniqueCount="54">
  <si>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</si>
  <si>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</si>
  <si>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</si>
  <si>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</si>
  <si>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</si>
  <si>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</si>
  <si>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</si>
  <si>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</si>
  <si>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</si>
  <si>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</si>
  <si>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</si>
  <si>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</si>
  <si>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</si>
  <si>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</si>
  <si>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</si>
  <si>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</si>
  <si>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</si>
  <si>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</si>
  <si>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</si>
  <si>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</si>
  <si>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</si>
  <si>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</si>
  <si>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</si>
  <si>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</si>
  <si>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</si>
  <si>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</si>
  <si>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</si>
  <si>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</si>
  <si>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</si>
  <si>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</si>
  <si>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</si>
  <si>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</si>
  <si>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</si>
  <si>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</si>
  <si>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</si>
  <si>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</si>
  <si>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</si>
  <si>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</si>
  <si>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</si>
  <si>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</si>
  <si>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</si>
  <si>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</si>
  <si>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G0873-0411</t>
  </si>
  <si>
    <t>G0873-0411_Vir.xls</t>
  </si>
  <si>
    <t>EB / EW</t>
  </si>
  <si>
    <t>Vir</t>
  </si>
  <si>
    <t>VSX</t>
  </si>
  <si>
    <t>IBVS 5945</t>
  </si>
  <si>
    <t>I</t>
  </si>
  <si>
    <t>IBVS 5992</t>
  </si>
  <si>
    <t>II</t>
  </si>
  <si>
    <t>IBVS 6029</t>
  </si>
  <si>
    <t>V0620 Vir / GSC 0873-0411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</si>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</sst>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5-47F6-99D8-6FD2769BCD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-1.1550000635907054E-3</c:v>
                </c:pt>
                <c:pt idx="2">
                  <c:v>-2.1125000712345354E-3</c:v>
                </c:pt>
                <c:pt idx="3">
                  <c:v>-1.947500066307839E-3</c:v>
                </c:pt>
                <c:pt idx="4">
                  <c:v>-1.1530000701895915E-3</c:v>
                </c:pt>
                <c:pt idx="5">
                  <c:v>-2.0160000640316866E-3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65-47F6-99D8-6FD2769BCD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65-47F6-99D8-6FD2769BCD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65-47F6-99D8-6FD2769BCD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65-47F6-99D8-6FD2769BCD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65-47F6-99D8-6FD2769BCD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65-47F6-99D8-6FD2769BCD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-4.6872252535052434E-5</c:v>
                </c:pt>
                <c:pt idx="1">
                  <c:v>-1.4208019940915877E-3</c:v>
                </c:pt>
                <c:pt idx="2">
                  <c:v>-1.6106759429079078E-3</c:v>
                </c:pt>
                <c:pt idx="3">
                  <c:v>-1.8130233628143512E-3</c:v>
                </c:pt>
                <c:pt idx="4">
                  <c:v>-1.8469327249630565E-3</c:v>
                </c:pt>
                <c:pt idx="5">
                  <c:v>-1.6456940580424019E-3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65-47F6-99D8-6FD2769BCD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7435</c:v>
                </c:pt>
                <c:pt idx="2">
                  <c:v>8462.5</c:v>
                </c:pt>
                <c:pt idx="3">
                  <c:v>9557.5</c:v>
                </c:pt>
                <c:pt idx="4">
                  <c:v>9741</c:v>
                </c:pt>
                <c:pt idx="5">
                  <c:v>8652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65-47F6-99D8-6FD2769B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93216"/>
        <c:axId val="1"/>
      </c:scatterChart>
      <c:valAx>
        <c:axId val="73959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9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3A6CF7-C040-3D24-A2CA-9AC9A1E36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52</v>
      </c>
      <c r="E1" s="7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6">
        <v>52764.597000000067</v>
      </c>
      <c r="D7" s="14" t="s">
        <v>46</v>
      </c>
    </row>
    <row r="8" spans="1:7" s="7" customFormat="1" ht="12.95" customHeight="1" x14ac:dyDescent="0.2">
      <c r="A8" s="7" t="s">
        <v>3</v>
      </c>
      <c r="C8" s="36">
        <v>0.33693299999999998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-4.6872252535052434E-5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-1.8479216429812176E-7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60378.819209953705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56046.659506067343</v>
      </c>
      <c r="D15" s="20" t="s">
        <v>38</v>
      </c>
      <c r="E15" s="21">
        <f ca="1">ROUND(2*(E14-$C$7)/$C$8,0)/2+E13</f>
        <v>22599.5</v>
      </c>
    </row>
    <row r="16" spans="1:7" s="7" customFormat="1" ht="12.95" customHeight="1" x14ac:dyDescent="0.2">
      <c r="A16" s="10" t="s">
        <v>4</v>
      </c>
      <c r="C16" s="24">
        <f ca="1">+C8+C12</f>
        <v>0.33693281520783569</v>
      </c>
      <c r="D16" s="20" t="s">
        <v>39</v>
      </c>
      <c r="E16" s="18">
        <f ca="1">ROUND(2*(E14-$C$15)/$C$16,0)/2+E13</f>
        <v>12858.5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45361.005943750635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56046.659506067343</v>
      </c>
      <c r="D18" s="27">
        <f ca="1">+C16</f>
        <v>0.33693281520783569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4.3850386116923659E-4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52764.597000000067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>+G21</f>
        <v>0</v>
      </c>
      <c r="O21" s="7">
        <f t="shared" ref="O21:O26" ca="1" si="3">+C$11+C$12*$F21</f>
        <v>-4.6872252535052434E-5</v>
      </c>
      <c r="Q21" s="34">
        <f t="shared" ref="Q21:Q26" si="4">+C21-15018.5</f>
        <v>37746.097000000067</v>
      </c>
      <c r="S21" s="7">
        <f t="shared" ref="S21:S26" ca="1" si="5">+(O21-G21)^2</f>
        <v>2.1970080577097293E-9</v>
      </c>
    </row>
    <row r="22" spans="1:19" s="7" customFormat="1" ht="12.95" customHeight="1" x14ac:dyDescent="0.2">
      <c r="A22" s="5" t="s">
        <v>47</v>
      </c>
      <c r="B22" s="6" t="s">
        <v>48</v>
      </c>
      <c r="C22" s="5">
        <v>55269.6927</v>
      </c>
      <c r="D22" s="5">
        <v>5.0000000000000001E-4</v>
      </c>
      <c r="E22" s="7">
        <f t="shared" si="0"/>
        <v>7434.9965720185692</v>
      </c>
      <c r="F22" s="7">
        <f t="shared" si="1"/>
        <v>7435</v>
      </c>
      <c r="G22" s="7">
        <f t="shared" si="2"/>
        <v>-1.1550000635907054E-3</v>
      </c>
      <c r="I22" s="7">
        <f>+G22</f>
        <v>-1.1550000635907054E-3</v>
      </c>
      <c r="O22" s="7">
        <f t="shared" ca="1" si="3"/>
        <v>-1.4208019940915877E-3</v>
      </c>
      <c r="Q22" s="34">
        <f t="shared" si="4"/>
        <v>40251.1927</v>
      </c>
      <c r="S22" s="7">
        <f t="shared" ca="1" si="5"/>
        <v>7.0650666257995841E-8</v>
      </c>
    </row>
    <row r="23" spans="1:19" s="7" customFormat="1" ht="12.95" customHeight="1" x14ac:dyDescent="0.2">
      <c r="A23" s="5" t="s">
        <v>49</v>
      </c>
      <c r="B23" s="6" t="s">
        <v>50</v>
      </c>
      <c r="C23" s="5">
        <v>55615.890399999997</v>
      </c>
      <c r="D23" s="5">
        <v>2.0000000000000001E-4</v>
      </c>
      <c r="E23" s="7">
        <f t="shared" si="0"/>
        <v>8462.4937302072813</v>
      </c>
      <c r="F23" s="7">
        <f t="shared" si="1"/>
        <v>8462.5</v>
      </c>
      <c r="G23" s="7">
        <f t="shared" si="2"/>
        <v>-2.1125000712345354E-3</v>
      </c>
      <c r="I23" s="7">
        <f>+G23</f>
        <v>-2.1125000712345354E-3</v>
      </c>
      <c r="O23" s="7">
        <f t="shared" ca="1" si="3"/>
        <v>-1.6106759429079078E-3</v>
      </c>
      <c r="Q23" s="34">
        <f t="shared" si="4"/>
        <v>40597.390399999997</v>
      </c>
      <c r="S23" s="7">
        <f t="shared" ca="1" si="5"/>
        <v>2.5182745577077963E-7</v>
      </c>
    </row>
    <row r="24" spans="1:19" s="7" customFormat="1" ht="12.95" customHeight="1" x14ac:dyDescent="0.2">
      <c r="A24" s="5" t="s">
        <v>51</v>
      </c>
      <c r="B24" s="6" t="s">
        <v>50</v>
      </c>
      <c r="C24" s="5">
        <v>55984.832199999997</v>
      </c>
      <c r="D24" s="5">
        <v>2.9999999999999997E-4</v>
      </c>
      <c r="E24" s="7">
        <f t="shared" si="0"/>
        <v>9557.4942199188863</v>
      </c>
      <c r="F24" s="7">
        <f t="shared" si="1"/>
        <v>9557.5</v>
      </c>
      <c r="G24" s="7">
        <f t="shared" si="2"/>
        <v>-1.947500066307839E-3</v>
      </c>
      <c r="I24" s="7">
        <f>+G24</f>
        <v>-1.947500066307839E-3</v>
      </c>
      <c r="O24" s="7">
        <f t="shared" ca="1" si="3"/>
        <v>-1.8130233628143512E-3</v>
      </c>
      <c r="Q24" s="34">
        <f t="shared" si="4"/>
        <v>40966.332199999997</v>
      </c>
      <c r="S24" s="7">
        <f t="shared" ca="1" si="5"/>
        <v>1.8083983782475424E-8</v>
      </c>
    </row>
    <row r="25" spans="1:19" s="7" customFormat="1" ht="12.95" customHeight="1" x14ac:dyDescent="0.2">
      <c r="A25" s="5" t="s">
        <v>51</v>
      </c>
      <c r="B25" s="6" t="s">
        <v>48</v>
      </c>
      <c r="C25" s="5">
        <v>56046.660199999998</v>
      </c>
      <c r="D25" s="5">
        <v>2.9999999999999997E-4</v>
      </c>
      <c r="E25" s="7">
        <f t="shared" si="0"/>
        <v>9740.9965779544636</v>
      </c>
      <c r="F25" s="7">
        <f t="shared" si="1"/>
        <v>9741</v>
      </c>
      <c r="G25" s="7">
        <f t="shared" si="2"/>
        <v>-1.1530000701895915E-3</v>
      </c>
      <c r="I25" s="7">
        <f>+G25</f>
        <v>-1.1530000701895915E-3</v>
      </c>
      <c r="O25" s="7">
        <f t="shared" ca="1" si="3"/>
        <v>-1.8469327249630565E-3</v>
      </c>
      <c r="Q25" s="34">
        <f t="shared" si="4"/>
        <v>41028.160199999998</v>
      </c>
      <c r="S25" s="7">
        <f t="shared" ca="1" si="5"/>
        <v>4.8154252936094898E-7</v>
      </c>
    </row>
    <row r="26" spans="1:19" s="7" customFormat="1" ht="12.95" customHeight="1" x14ac:dyDescent="0.2">
      <c r="A26" s="3" t="s">
        <v>49</v>
      </c>
      <c r="B26" s="4" t="s">
        <v>48</v>
      </c>
      <c r="C26" s="3">
        <v>55679.739300000001</v>
      </c>
      <c r="D26" s="3">
        <v>8.9999999999999998E-4</v>
      </c>
      <c r="E26" s="7">
        <f t="shared" si="0"/>
        <v>8651.9940166143842</v>
      </c>
      <c r="F26" s="7">
        <f t="shared" si="1"/>
        <v>8652</v>
      </c>
      <c r="G26" s="7">
        <f t="shared" si="2"/>
        <v>-2.0160000640316866E-3</v>
      </c>
      <c r="I26" s="7">
        <f>+G26</f>
        <v>-2.0160000640316866E-3</v>
      </c>
      <c r="O26" s="7">
        <f t="shared" ca="1" si="3"/>
        <v>-1.6456940580424019E-3</v>
      </c>
      <c r="Q26" s="34">
        <f t="shared" si="4"/>
        <v>40661.239300000001</v>
      </c>
      <c r="S26" s="7">
        <f t="shared" ca="1" si="5"/>
        <v>1.3712653807173617E-7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2024-03-09T06:39:39Z</dcterms:modified>
</cp:coreProperties>
</file>