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59AA6E1-F910-4148-89BA-CC466B77D1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8" i="1"/>
  <c r="Q29" i="1"/>
  <c r="Q30" i="1"/>
  <c r="Q31" i="1"/>
  <c r="Q32" i="1"/>
  <c r="Q33" i="1"/>
  <c r="Q34" i="1"/>
  <c r="F11" i="1"/>
  <c r="Q23" i="1"/>
  <c r="Q24" i="1"/>
  <c r="Q25" i="1"/>
  <c r="Q26" i="1"/>
  <c r="Q27" i="1"/>
  <c r="C21" i="1"/>
  <c r="E21" i="1"/>
  <c r="F21" i="1"/>
  <c r="G21" i="1"/>
  <c r="H21" i="1"/>
  <c r="A21" i="1"/>
  <c r="H20" i="1"/>
  <c r="G11" i="1"/>
  <c r="E14" i="1"/>
  <c r="C17" i="1"/>
  <c r="Q21" i="1"/>
  <c r="C12" i="1"/>
  <c r="C11" i="1"/>
  <c r="O25" i="1" l="1"/>
  <c r="S25" i="1" s="1"/>
  <c r="O33" i="1"/>
  <c r="S33" i="1" s="1"/>
  <c r="C15" i="1"/>
  <c r="O30" i="1"/>
  <c r="S30" i="1" s="1"/>
  <c r="O32" i="1"/>
  <c r="S32" i="1" s="1"/>
  <c r="O31" i="1"/>
  <c r="S31" i="1" s="1"/>
  <c r="O27" i="1"/>
  <c r="S27" i="1" s="1"/>
  <c r="O22" i="1"/>
  <c r="S22" i="1" s="1"/>
  <c r="O29" i="1"/>
  <c r="S29" i="1" s="1"/>
  <c r="O24" i="1"/>
  <c r="S24" i="1" s="1"/>
  <c r="O26" i="1"/>
  <c r="S26" i="1" s="1"/>
  <c r="O23" i="1"/>
  <c r="S23" i="1" s="1"/>
  <c r="O34" i="1"/>
  <c r="S34" i="1" s="1"/>
  <c r="O28" i="1"/>
  <c r="S28" i="1" s="1"/>
  <c r="O21" i="1"/>
  <c r="S21" i="1" s="1"/>
  <c r="C16" i="1"/>
  <c r="D18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<sst xmlns="http://schemas.openxmlformats.org/spreadsheetml/2006/main" count="77" uniqueCount="56">
  <si>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</si>
  <si>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</si>
  <si>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</si>
  <si>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</si>
  <si>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</si>
  <si>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</si>
  <si>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</si>
  <si>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</si>
  <si>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</si>
  <si>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</si>
  <si>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</si>
  <si>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</si>
  <si>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</si>
  <si>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</si>
  <si>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</si>
  <si>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</si>
  <si>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</si>
  <si>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</si>
  <si>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</si>
  <si>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</si>
  <si>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</si>
  <si>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</si>
  <si>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</si>
  <si>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</si>
  <si>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</si>
  <si>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</si>
  <si>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</si>
  <si>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</si>
  <si>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</si>
  <si>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</si>
  <si>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</si>
  <si>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</si>
  <si>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</si>
  <si>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</si>
  <si>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</si>
  <si>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</si>
  <si>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</si>
  <si>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</si>
  <si>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</si>
  <si>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</si>
  <si>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</si>
  <si>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</si>
  <si>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G0314-0388</t>
  </si>
  <si>
    <t>G0314-0388_Vir.xls</t>
  </si>
  <si>
    <t>EW</t>
  </si>
  <si>
    <t>Vir</t>
  </si>
  <si>
    <t>VSX</t>
  </si>
  <si>
    <t>IBVS 5894</t>
  </si>
  <si>
    <t>I</t>
  </si>
  <si>
    <t>II</t>
  </si>
  <si>
    <t>IBVS 5992</t>
  </si>
  <si>
    <t>IBVS 6029</t>
  </si>
  <si>
    <t>ASAS</t>
  </si>
  <si>
    <t>Alton 2019JAVSO..47….7</t>
  </si>
  <si>
    <t>V0647 Vir / GSC 0314-0388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</si>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</sst>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Times New Roman"/>
      <family val="1"/>
    </font>
    <font>
      <sz val="6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V0647 Vir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B-4258-AF3C-3AD4C26E76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2.5559999994584359E-3</c:v>
                </c:pt>
                <c:pt idx="2">
                  <c:v>2.3799999980838038E-3</c:v>
                </c:pt>
                <c:pt idx="3">
                  <c:v>1.0320000001229346E-3</c:v>
                </c:pt>
                <c:pt idx="4">
                  <c:v>1.1200000008102506E-3</c:v>
                </c:pt>
                <c:pt idx="5">
                  <c:v>1.3279999984661117E-3</c:v>
                </c:pt>
                <c:pt idx="6">
                  <c:v>2.4279999997816049E-3</c:v>
                </c:pt>
                <c:pt idx="7">
                  <c:v>2.6679999937186949E-3</c:v>
                </c:pt>
                <c:pt idx="8">
                  <c:v>1.7799999986891635E-3</c:v>
                </c:pt>
                <c:pt idx="9">
                  <c:v>2.3920000021462329E-3</c:v>
                </c:pt>
                <c:pt idx="10">
                  <c:v>2.6679999937186949E-3</c:v>
                </c:pt>
                <c:pt idx="11">
                  <c:v>2.9399999984889291E-3</c:v>
                </c:pt>
                <c:pt idx="12">
                  <c:v>2.0759999970323406E-3</c:v>
                </c:pt>
                <c:pt idx="13">
                  <c:v>1.3279999984661117E-3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B-4258-AF3C-3AD4C26E76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8B-4258-AF3C-3AD4C26E76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8B-4258-AF3C-3AD4C26E76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8B-4258-AF3C-3AD4C26E76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8B-4258-AF3C-3AD4C26E76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8B-4258-AF3C-3AD4C26E76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1.3682932720966228E-3</c:v>
                </c:pt>
                <c:pt idx="1">
                  <c:v>1.387844566666925E-3</c:v>
                </c:pt>
                <c:pt idx="2">
                  <c:v>1.4779186323804366E-3</c:v>
                </c:pt>
                <c:pt idx="3">
                  <c:v>1.4779617919710995E-3</c:v>
                </c:pt>
                <c:pt idx="4">
                  <c:v>1.6481832175456513E-3</c:v>
                </c:pt>
                <c:pt idx="5">
                  <c:v>1.6613037331071785E-3</c:v>
                </c:pt>
                <c:pt idx="6">
                  <c:v>1.7389909963004325E-3</c:v>
                </c:pt>
                <c:pt idx="7">
                  <c:v>2.2707171532675924E-3</c:v>
                </c:pt>
                <c:pt idx="8">
                  <c:v>2.2709761108115696E-3</c:v>
                </c:pt>
                <c:pt idx="9">
                  <c:v>2.2712350683555473E-3</c:v>
                </c:pt>
                <c:pt idx="10">
                  <c:v>2.2739541225673112E-3</c:v>
                </c:pt>
                <c:pt idx="11">
                  <c:v>2.2809028166640411E-3</c:v>
                </c:pt>
                <c:pt idx="12">
                  <c:v>2.2838376688291196E-3</c:v>
                </c:pt>
                <c:pt idx="13">
                  <c:v>2.2838808284197823E-3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8B-4258-AF3C-3AD4C26E76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226.5</c:v>
                </c:pt>
                <c:pt idx="2">
                  <c:v>1270</c:v>
                </c:pt>
                <c:pt idx="3">
                  <c:v>1270.5</c:v>
                </c:pt>
                <c:pt idx="4">
                  <c:v>3242.5</c:v>
                </c:pt>
                <c:pt idx="5">
                  <c:v>3394.5</c:v>
                </c:pt>
                <c:pt idx="6">
                  <c:v>4294.5</c:v>
                </c:pt>
                <c:pt idx="7">
                  <c:v>10454.5</c:v>
                </c:pt>
                <c:pt idx="8">
                  <c:v>10457.5</c:v>
                </c:pt>
                <c:pt idx="9">
                  <c:v>10460.5</c:v>
                </c:pt>
                <c:pt idx="10">
                  <c:v>10492</c:v>
                </c:pt>
                <c:pt idx="11">
                  <c:v>10572.5</c:v>
                </c:pt>
                <c:pt idx="12">
                  <c:v>10606.5</c:v>
                </c:pt>
                <c:pt idx="13">
                  <c:v>10607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8B-4258-AF3C-3AD4C26E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627664"/>
        <c:axId val="1"/>
      </c:scatterChart>
      <c:valAx>
        <c:axId val="733627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627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06EF21-8F70-246A-03DF-200FE1864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 x14ac:dyDescent="0.2">
      <c r="A1" s="38" t="s">
        <v>54</v>
      </c>
      <c r="E1" s="7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9">
        <v>54506.847000000002</v>
      </c>
      <c r="D7" s="14" t="s">
        <v>46</v>
      </c>
    </row>
    <row r="8" spans="1:7" s="7" customFormat="1" ht="12.95" customHeight="1" x14ac:dyDescent="0.2">
      <c r="A8" s="7" t="s">
        <v>3</v>
      </c>
      <c r="C8" s="39">
        <v>0.34789599999999998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1.3682932720966228E-3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8.6319181325837615E-8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60378.831704050921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58196.982155880825</v>
      </c>
      <c r="D15" s="20" t="s">
        <v>38</v>
      </c>
      <c r="E15" s="21">
        <f ca="1">ROUND(2*(E14-$C$7)/$C$8,0)/2+E13</f>
        <v>16879.5</v>
      </c>
    </row>
    <row r="16" spans="1:7" s="7" customFormat="1" ht="12.95" customHeight="1" x14ac:dyDescent="0.2">
      <c r="A16" s="10" t="s">
        <v>4</v>
      </c>
      <c r="C16" s="24">
        <f ca="1">+C8+C12</f>
        <v>0.34789608631918129</v>
      </c>
      <c r="D16" s="20" t="s">
        <v>39</v>
      </c>
      <c r="E16" s="18">
        <f ca="1">ROUND(2*(E14-$C$15)/$C$16,0)/2+E13</f>
        <v>6272.5</v>
      </c>
    </row>
    <row r="17" spans="1:19" s="7" customFormat="1" ht="12.95" customHeight="1" thickBot="1" x14ac:dyDescent="0.25">
      <c r="A17" s="20" t="s">
        <v>29</v>
      </c>
      <c r="C17" s="7">
        <f>COUNT(C21:C2191)</f>
        <v>14</v>
      </c>
      <c r="D17" s="20" t="s">
        <v>33</v>
      </c>
      <c r="E17" s="25">
        <f ca="1">+$C$15+$C$16*E16-15018.5-$C$9/24</f>
        <v>45361.056190651223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58196.982155880825</v>
      </c>
      <c r="D18" s="27">
        <f ca="1">+C16</f>
        <v>0.34789608631918129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7.3768399897061526E-4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55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54506.847000000002</v>
      </c>
      <c r="D21" s="13" t="s">
        <v>13</v>
      </c>
      <c r="E21" s="7">
        <f t="shared" ref="E21:E34" si="0">+(C21-C$7)/C$8</f>
        <v>0</v>
      </c>
      <c r="F21" s="7">
        <f t="shared" ref="F21:F34" si="1">ROUND(2*E21,0)/2</f>
        <v>0</v>
      </c>
      <c r="G21" s="7">
        <f t="shared" ref="G21:G34" si="2">+C21-(C$7+F21*C$8)</f>
        <v>0</v>
      </c>
      <c r="H21" s="7">
        <f>+G21</f>
        <v>0</v>
      </c>
      <c r="O21" s="7">
        <f t="shared" ref="O21:O34" ca="1" si="3">+C$11+C$12*$F21</f>
        <v>1.3682932720966228E-3</v>
      </c>
      <c r="Q21" s="34">
        <f t="shared" ref="Q21:Q34" si="4">+C21-15018.5</f>
        <v>39488.347000000002</v>
      </c>
      <c r="S21" s="7">
        <f t="shared" ref="S21:S34" ca="1" si="5">+(O21-G21)^2</f>
        <v>1.8722264784648828E-6</v>
      </c>
    </row>
    <row r="22" spans="1:19" s="7" customFormat="1" ht="12.95" customHeight="1" x14ac:dyDescent="0.2">
      <c r="A22" s="3" t="s">
        <v>52</v>
      </c>
      <c r="C22" s="13">
        <v>54585.648000000001</v>
      </c>
      <c r="D22" s="13">
        <v>8.9999999999999998E-4</v>
      </c>
      <c r="E22" s="7">
        <f t="shared" si="0"/>
        <v>226.50734702324684</v>
      </c>
      <c r="F22" s="7">
        <f t="shared" si="1"/>
        <v>226.5</v>
      </c>
      <c r="G22" s="7">
        <f t="shared" si="2"/>
        <v>2.5559999994584359E-3</v>
      </c>
      <c r="I22" s="7">
        <f t="shared" ref="I22:I34" si="6">+G22</f>
        <v>2.5559999994584359E-3</v>
      </c>
      <c r="O22" s="7">
        <f t="shared" ca="1" si="3"/>
        <v>1.387844566666925E-3</v>
      </c>
      <c r="Q22" s="34">
        <f t="shared" si="4"/>
        <v>39567.148000000001</v>
      </c>
      <c r="S22" s="7">
        <f t="shared" ca="1" si="5"/>
        <v>1.3645871151603221E-6</v>
      </c>
    </row>
    <row r="23" spans="1:19" s="7" customFormat="1" ht="12.95" customHeight="1" x14ac:dyDescent="0.2">
      <c r="A23" s="3" t="s">
        <v>47</v>
      </c>
      <c r="B23" s="4" t="s">
        <v>48</v>
      </c>
      <c r="C23" s="3">
        <v>54948.677300000003</v>
      </c>
      <c r="D23" s="3">
        <v>5.9999999999999995E-4</v>
      </c>
      <c r="E23" s="7">
        <f t="shared" si="0"/>
        <v>1270.0068411249381</v>
      </c>
      <c r="F23" s="7">
        <f t="shared" si="1"/>
        <v>1270</v>
      </c>
      <c r="G23" s="7">
        <f t="shared" si="2"/>
        <v>2.3799999980838038E-3</v>
      </c>
      <c r="I23" s="7">
        <f t="shared" si="6"/>
        <v>2.3799999980838038E-3</v>
      </c>
      <c r="O23" s="7">
        <f t="shared" ca="1" si="3"/>
        <v>1.4779186323804366E-3</v>
      </c>
      <c r="Q23" s="34">
        <f t="shared" si="4"/>
        <v>39930.177300000003</v>
      </c>
      <c r="S23" s="7">
        <f t="shared" ca="1" si="5"/>
        <v>8.1375079034925217E-7</v>
      </c>
    </row>
    <row r="24" spans="1:19" s="7" customFormat="1" ht="12.95" customHeight="1" x14ac:dyDescent="0.2">
      <c r="A24" s="3" t="s">
        <v>47</v>
      </c>
      <c r="B24" s="4" t="s">
        <v>49</v>
      </c>
      <c r="C24" s="3">
        <v>54948.849900000001</v>
      </c>
      <c r="D24" s="3">
        <v>1E-4</v>
      </c>
      <c r="E24" s="7">
        <f t="shared" si="0"/>
        <v>1270.5029664037515</v>
      </c>
      <c r="F24" s="7">
        <f t="shared" si="1"/>
        <v>1270.5</v>
      </c>
      <c r="G24" s="7">
        <f t="shared" si="2"/>
        <v>1.0320000001229346E-3</v>
      </c>
      <c r="I24" s="7">
        <f t="shared" si="6"/>
        <v>1.0320000001229346E-3</v>
      </c>
      <c r="O24" s="7">
        <f t="shared" ca="1" si="3"/>
        <v>1.4779617919710995E-3</v>
      </c>
      <c r="Q24" s="34">
        <f t="shared" si="4"/>
        <v>39930.349900000001</v>
      </c>
      <c r="S24" s="7">
        <f t="shared" ca="1" si="5"/>
        <v>1.9888191978842593E-7</v>
      </c>
    </row>
    <row r="25" spans="1:19" s="7" customFormat="1" ht="12.95" customHeight="1" x14ac:dyDescent="0.2">
      <c r="A25" s="3" t="s">
        <v>50</v>
      </c>
      <c r="B25" s="4" t="s">
        <v>49</v>
      </c>
      <c r="C25" s="3">
        <v>55634.900900000001</v>
      </c>
      <c r="D25" s="3">
        <v>1E-4</v>
      </c>
      <c r="E25" s="7">
        <f t="shared" si="0"/>
        <v>3242.5032193529073</v>
      </c>
      <c r="F25" s="7">
        <f t="shared" si="1"/>
        <v>3242.5</v>
      </c>
      <c r="G25" s="7">
        <f t="shared" si="2"/>
        <v>1.1200000008102506E-3</v>
      </c>
      <c r="I25" s="7">
        <f t="shared" si="6"/>
        <v>1.1200000008102506E-3</v>
      </c>
      <c r="O25" s="7">
        <f t="shared" ca="1" si="3"/>
        <v>1.6481832175456513E-3</v>
      </c>
      <c r="Q25" s="34">
        <f t="shared" si="4"/>
        <v>40616.400900000001</v>
      </c>
      <c r="S25" s="7">
        <f t="shared" ca="1" si="5"/>
        <v>2.7897751044095524E-7</v>
      </c>
    </row>
    <row r="26" spans="1:19" s="7" customFormat="1" ht="12.95" customHeight="1" x14ac:dyDescent="0.2">
      <c r="A26" s="3" t="s">
        <v>50</v>
      </c>
      <c r="B26" s="4" t="s">
        <v>49</v>
      </c>
      <c r="C26" s="3">
        <v>55687.781300000002</v>
      </c>
      <c r="D26" s="3">
        <v>2.0000000000000001E-4</v>
      </c>
      <c r="E26" s="7">
        <f t="shared" si="0"/>
        <v>3394.5038172327386</v>
      </c>
      <c r="F26" s="7">
        <f t="shared" si="1"/>
        <v>3394.5</v>
      </c>
      <c r="G26" s="7">
        <f t="shared" si="2"/>
        <v>1.3279999984661117E-3</v>
      </c>
      <c r="I26" s="7">
        <f t="shared" si="6"/>
        <v>1.3279999984661117E-3</v>
      </c>
      <c r="O26" s="7">
        <f t="shared" ca="1" si="3"/>
        <v>1.6613037331071785E-3</v>
      </c>
      <c r="Q26" s="34">
        <f t="shared" si="4"/>
        <v>40669.281300000002</v>
      </c>
      <c r="S26" s="7">
        <f t="shared" ca="1" si="5"/>
        <v>1.1109137952568267E-7</v>
      </c>
    </row>
    <row r="27" spans="1:19" s="7" customFormat="1" ht="12.95" customHeight="1" x14ac:dyDescent="0.2">
      <c r="A27" s="3" t="s">
        <v>51</v>
      </c>
      <c r="B27" s="4" t="s">
        <v>49</v>
      </c>
      <c r="C27" s="3">
        <v>56000.888800000001</v>
      </c>
      <c r="D27" s="3">
        <v>2.0000000000000001E-4</v>
      </c>
      <c r="E27" s="7">
        <f t="shared" si="0"/>
        <v>4294.5069790971993</v>
      </c>
      <c r="F27" s="7">
        <f t="shared" si="1"/>
        <v>4294.5</v>
      </c>
      <c r="G27" s="7">
        <f t="shared" si="2"/>
        <v>2.4279999997816049E-3</v>
      </c>
      <c r="I27" s="7">
        <f t="shared" si="6"/>
        <v>2.4279999997816049E-3</v>
      </c>
      <c r="O27" s="7">
        <f t="shared" ca="1" si="3"/>
        <v>1.7389909963004325E-3</v>
      </c>
      <c r="Q27" s="34">
        <f t="shared" si="4"/>
        <v>40982.388800000001</v>
      </c>
      <c r="S27" s="7">
        <f t="shared" ca="1" si="5"/>
        <v>4.7473340687811819E-7</v>
      </c>
    </row>
    <row r="28" spans="1:19" s="7" customFormat="1" ht="12.95" customHeight="1" x14ac:dyDescent="0.2">
      <c r="A28" s="3" t="s">
        <v>53</v>
      </c>
      <c r="B28" s="9" t="s">
        <v>49</v>
      </c>
      <c r="C28" s="13">
        <v>58143.928399999997</v>
      </c>
      <c r="D28" s="13">
        <v>1E-4</v>
      </c>
      <c r="E28" s="7">
        <f t="shared" si="0"/>
        <v>10454.507668958528</v>
      </c>
      <c r="F28" s="7">
        <f t="shared" si="1"/>
        <v>10454.5</v>
      </c>
      <c r="G28" s="7">
        <f t="shared" si="2"/>
        <v>2.6679999937186949E-3</v>
      </c>
      <c r="I28" s="7">
        <f t="shared" si="6"/>
        <v>2.6679999937186949E-3</v>
      </c>
      <c r="O28" s="7">
        <f t="shared" ca="1" si="3"/>
        <v>2.2707171532675924E-3</v>
      </c>
      <c r="Q28" s="34">
        <f t="shared" si="4"/>
        <v>43125.428399999997</v>
      </c>
      <c r="S28" s="7">
        <f t="shared" ca="1" si="5"/>
        <v>1.5783365531689615E-7</v>
      </c>
    </row>
    <row r="29" spans="1:19" s="7" customFormat="1" ht="12.95" customHeight="1" x14ac:dyDescent="0.2">
      <c r="A29" s="3" t="s">
        <v>53</v>
      </c>
      <c r="B29" s="9" t="s">
        <v>49</v>
      </c>
      <c r="C29" s="13">
        <v>58144.9712</v>
      </c>
      <c r="D29" s="13">
        <v>2.0000000000000001E-4</v>
      </c>
      <c r="E29" s="7">
        <f t="shared" si="0"/>
        <v>10457.505116471584</v>
      </c>
      <c r="F29" s="7">
        <f t="shared" si="1"/>
        <v>10457.5</v>
      </c>
      <c r="G29" s="7">
        <f t="shared" si="2"/>
        <v>1.7799999986891635E-3</v>
      </c>
      <c r="I29" s="7">
        <f t="shared" si="6"/>
        <v>1.7799999986891635E-3</v>
      </c>
      <c r="O29" s="7">
        <f t="shared" ca="1" si="3"/>
        <v>2.2709761108115696E-3</v>
      </c>
      <c r="Q29" s="34">
        <f t="shared" si="4"/>
        <v>43126.4712</v>
      </c>
      <c r="S29" s="7">
        <f t="shared" ca="1" si="5"/>
        <v>2.4105754267483352E-7</v>
      </c>
    </row>
    <row r="30" spans="1:19" s="7" customFormat="1" ht="12.95" customHeight="1" x14ac:dyDescent="0.2">
      <c r="A30" s="3" t="s">
        <v>53</v>
      </c>
      <c r="B30" s="9" t="s">
        <v>49</v>
      </c>
      <c r="C30" s="35">
        <v>58146.015500000001</v>
      </c>
      <c r="D30" s="13">
        <v>1E-4</v>
      </c>
      <c r="E30" s="7">
        <f t="shared" si="0"/>
        <v>10460.506875618001</v>
      </c>
      <c r="F30" s="7">
        <f t="shared" si="1"/>
        <v>10460.5</v>
      </c>
      <c r="G30" s="7">
        <f t="shared" si="2"/>
        <v>2.3920000021462329E-3</v>
      </c>
      <c r="I30" s="7">
        <f t="shared" si="6"/>
        <v>2.3920000021462329E-3</v>
      </c>
      <c r="O30" s="7">
        <f t="shared" ca="1" si="3"/>
        <v>2.2712350683555473E-3</v>
      </c>
      <c r="Q30" s="34">
        <f t="shared" si="4"/>
        <v>43127.515500000001</v>
      </c>
      <c r="S30" s="7">
        <f t="shared" ca="1" si="5"/>
        <v>1.4584169233468677E-8</v>
      </c>
    </row>
    <row r="31" spans="1:19" s="7" customFormat="1" ht="12.95" customHeight="1" x14ac:dyDescent="0.2">
      <c r="A31" s="3" t="s">
        <v>53</v>
      </c>
      <c r="B31" s="9" t="s">
        <v>48</v>
      </c>
      <c r="C31" s="35">
        <v>58156.974499999997</v>
      </c>
      <c r="D31" s="13">
        <v>2.0000000000000001E-4</v>
      </c>
      <c r="E31" s="7">
        <f t="shared" si="0"/>
        <v>10492.007668958526</v>
      </c>
      <c r="F31" s="7">
        <f t="shared" si="1"/>
        <v>10492</v>
      </c>
      <c r="G31" s="7">
        <f t="shared" si="2"/>
        <v>2.6679999937186949E-3</v>
      </c>
      <c r="I31" s="7">
        <f t="shared" si="6"/>
        <v>2.6679999937186949E-3</v>
      </c>
      <c r="O31" s="7">
        <f t="shared" ca="1" si="3"/>
        <v>2.2739541225673112E-3</v>
      </c>
      <c r="Q31" s="34">
        <f t="shared" si="4"/>
        <v>43138.474499999997</v>
      </c>
      <c r="S31" s="7">
        <f t="shared" ca="1" si="5"/>
        <v>1.5527214857145284E-7</v>
      </c>
    </row>
    <row r="32" spans="1:19" s="7" customFormat="1" ht="12.95" customHeight="1" x14ac:dyDescent="0.2">
      <c r="A32" s="3" t="s">
        <v>53</v>
      </c>
      <c r="B32" s="9" t="s">
        <v>49</v>
      </c>
      <c r="C32" s="35">
        <v>58184.9804</v>
      </c>
      <c r="D32" s="13">
        <v>1E-4</v>
      </c>
      <c r="E32" s="7">
        <f t="shared" si="0"/>
        <v>10572.508450801386</v>
      </c>
      <c r="F32" s="7">
        <f t="shared" si="1"/>
        <v>10572.5</v>
      </c>
      <c r="G32" s="7">
        <f t="shared" si="2"/>
        <v>2.9399999984889291E-3</v>
      </c>
      <c r="I32" s="7">
        <f t="shared" si="6"/>
        <v>2.9399999984889291E-3</v>
      </c>
      <c r="O32" s="7">
        <f t="shared" ca="1" si="3"/>
        <v>2.2809028166640411E-3</v>
      </c>
      <c r="Q32" s="34">
        <f t="shared" si="4"/>
        <v>43166.4804</v>
      </c>
      <c r="S32" s="7">
        <f t="shared" ca="1" si="5"/>
        <v>4.344090950895095E-7</v>
      </c>
    </row>
    <row r="33" spans="1:19" s="7" customFormat="1" ht="12.95" customHeight="1" x14ac:dyDescent="0.2">
      <c r="A33" s="3" t="s">
        <v>53</v>
      </c>
      <c r="B33" s="9" t="s">
        <v>49</v>
      </c>
      <c r="C33" s="35">
        <v>58196.807999999997</v>
      </c>
      <c r="D33" s="13">
        <v>2.0000000000000001E-4</v>
      </c>
      <c r="E33" s="7">
        <f t="shared" si="0"/>
        <v>10606.50596730056</v>
      </c>
      <c r="F33" s="7">
        <f t="shared" si="1"/>
        <v>10606.5</v>
      </c>
      <c r="G33" s="7">
        <f t="shared" si="2"/>
        <v>2.0759999970323406E-3</v>
      </c>
      <c r="I33" s="7">
        <f t="shared" si="6"/>
        <v>2.0759999970323406E-3</v>
      </c>
      <c r="O33" s="7">
        <f t="shared" ca="1" si="3"/>
        <v>2.2838376688291196E-3</v>
      </c>
      <c r="Q33" s="34">
        <f t="shared" si="4"/>
        <v>43178.307999999997</v>
      </c>
      <c r="S33" s="7">
        <f t="shared" ca="1" si="5"/>
        <v>4.319649781790563E-8</v>
      </c>
    </row>
    <row r="34" spans="1:19" s="7" customFormat="1" ht="12.95" customHeight="1" x14ac:dyDescent="0.2">
      <c r="A34" s="3" t="s">
        <v>53</v>
      </c>
      <c r="B34" s="9" t="s">
        <v>48</v>
      </c>
      <c r="C34" s="35">
        <v>58196.981200000002</v>
      </c>
      <c r="D34" s="13">
        <v>2.9999999999999997E-4</v>
      </c>
      <c r="E34" s="7">
        <f t="shared" si="0"/>
        <v>10607.003817232739</v>
      </c>
      <c r="F34" s="7">
        <f t="shared" si="1"/>
        <v>10607</v>
      </c>
      <c r="G34" s="7">
        <f t="shared" si="2"/>
        <v>1.3279999984661117E-3</v>
      </c>
      <c r="I34" s="7">
        <f t="shared" si="6"/>
        <v>1.3279999984661117E-3</v>
      </c>
      <c r="O34" s="7">
        <f t="shared" ca="1" si="3"/>
        <v>2.2838808284197823E-3</v>
      </c>
      <c r="Q34" s="34">
        <f t="shared" si="4"/>
        <v>43178.481200000002</v>
      </c>
      <c r="S34" s="7">
        <f t="shared" ca="1" si="5"/>
        <v>9.137081610729181E-7</v>
      </c>
    </row>
    <row r="35" spans="1:19" s="7" customFormat="1" ht="12.95" customHeight="1" x14ac:dyDescent="0.2">
      <c r="C35" s="36"/>
      <c r="D35" s="13"/>
    </row>
    <row r="36" spans="1:19" s="7" customFormat="1" ht="12.95" customHeight="1" x14ac:dyDescent="0.2">
      <c r="C36" s="37"/>
      <c r="D36" s="13"/>
    </row>
    <row r="37" spans="1:19" x14ac:dyDescent="0.2">
      <c r="C37" s="5"/>
      <c r="D37" s="1"/>
    </row>
    <row r="38" spans="1:19" x14ac:dyDescent="0.2">
      <c r="C38" s="5"/>
      <c r="D38" s="1"/>
    </row>
    <row r="39" spans="1:19" x14ac:dyDescent="0.2">
      <c r="C39" s="5"/>
      <c r="D39" s="1"/>
    </row>
    <row r="40" spans="1:19" x14ac:dyDescent="0.2">
      <c r="C40" s="5"/>
      <c r="D40" s="1"/>
    </row>
    <row r="41" spans="1:19" x14ac:dyDescent="0.2">
      <c r="C41" s="6"/>
      <c r="D41" s="1"/>
    </row>
    <row r="42" spans="1:19" x14ac:dyDescent="0.2">
      <c r="C42" s="5"/>
      <c r="D42" s="1"/>
    </row>
    <row r="43" spans="1:19" x14ac:dyDescent="0.2">
      <c r="C43" s="5"/>
      <c r="D43" s="1"/>
    </row>
    <row r="44" spans="1:19" x14ac:dyDescent="0.2">
      <c r="C44" s="5"/>
      <c r="D44" s="1"/>
    </row>
    <row r="45" spans="1:19" x14ac:dyDescent="0.2">
      <c r="C45" s="5"/>
      <c r="D45" s="1"/>
    </row>
    <row r="46" spans="1:19" x14ac:dyDescent="0.2">
      <c r="C46" s="5"/>
      <c r="D46" s="1"/>
    </row>
    <row r="47" spans="1:19" x14ac:dyDescent="0.2">
      <c r="C47" s="5"/>
      <c r="D47" s="1"/>
    </row>
    <row r="48" spans="1:19" x14ac:dyDescent="0.2">
      <c r="C48" s="5"/>
      <c r="D48" s="1"/>
    </row>
    <row r="49" spans="3:4" x14ac:dyDescent="0.2">
      <c r="C49" s="5"/>
      <c r="D49" s="1"/>
    </row>
    <row r="50" spans="3:4" x14ac:dyDescent="0.2">
      <c r="C50" s="5"/>
      <c r="D50" s="1"/>
    </row>
    <row r="51" spans="3:4" x14ac:dyDescent="0.2">
      <c r="C51" s="5"/>
      <c r="D51" s="1"/>
    </row>
    <row r="52" spans="3:4" x14ac:dyDescent="0.2">
      <c r="C52" s="5"/>
      <c r="D52" s="1"/>
    </row>
    <row r="53" spans="3:4" x14ac:dyDescent="0.2">
      <c r="C53" s="5"/>
      <c r="D53" s="1"/>
    </row>
    <row r="54" spans="3:4" x14ac:dyDescent="0.2">
      <c r="C54" s="5"/>
      <c r="D54" s="1"/>
    </row>
    <row r="55" spans="3:4" x14ac:dyDescent="0.2">
      <c r="C55" s="5"/>
      <c r="D55" s="1"/>
    </row>
    <row r="56" spans="3:4" x14ac:dyDescent="0.2">
      <c r="C56" s="5"/>
      <c r="D56" s="1"/>
    </row>
    <row r="57" spans="3:4" x14ac:dyDescent="0.2">
      <c r="C57" s="5"/>
      <c r="D57" s="1"/>
    </row>
    <row r="58" spans="3:4" x14ac:dyDescent="0.2">
      <c r="C58" s="5"/>
      <c r="D58" s="1"/>
    </row>
    <row r="59" spans="3:4" x14ac:dyDescent="0.2">
      <c r="C59" s="5"/>
      <c r="D59" s="1"/>
    </row>
    <row r="60" spans="3:4" x14ac:dyDescent="0.2">
      <c r="C60" s="5"/>
      <c r="D60" s="1"/>
    </row>
    <row r="61" spans="3:4" x14ac:dyDescent="0.2">
      <c r="C61" s="5"/>
      <c r="D61" s="1"/>
    </row>
    <row r="62" spans="3:4" x14ac:dyDescent="0.2">
      <c r="C62" s="5"/>
      <c r="D62" s="1"/>
    </row>
    <row r="63" spans="3:4" x14ac:dyDescent="0.2">
      <c r="C63" s="5"/>
      <c r="D63" s="1"/>
    </row>
    <row r="64" spans="3:4" x14ac:dyDescent="0.2">
      <c r="C64" s="5"/>
      <c r="D64" s="1"/>
    </row>
    <row r="65" spans="3:4" x14ac:dyDescent="0.2">
      <c r="C65" s="5"/>
      <c r="D65" s="1"/>
    </row>
    <row r="66" spans="3:4" x14ac:dyDescent="0.2">
      <c r="C66" s="5"/>
      <c r="D66" s="1"/>
    </row>
    <row r="67" spans="3:4" x14ac:dyDescent="0.2">
      <c r="C67" s="5"/>
      <c r="D67" s="1"/>
    </row>
    <row r="68" spans="3:4" x14ac:dyDescent="0.2">
      <c r="C68" s="5"/>
      <c r="D68" s="1"/>
    </row>
    <row r="69" spans="3:4" x14ac:dyDescent="0.2">
      <c r="C69" s="5"/>
      <c r="D69" s="1"/>
    </row>
    <row r="70" spans="3:4" x14ac:dyDescent="0.2">
      <c r="C70" s="5"/>
      <c r="D70" s="1"/>
    </row>
    <row r="71" spans="3:4" x14ac:dyDescent="0.2">
      <c r="C71" s="5"/>
      <c r="D71" s="1"/>
    </row>
    <row r="72" spans="3:4" x14ac:dyDescent="0.2">
      <c r="C72" s="5"/>
      <c r="D72" s="1"/>
    </row>
    <row r="73" spans="3:4" x14ac:dyDescent="0.2">
      <c r="C73" s="5"/>
      <c r="D73" s="1"/>
    </row>
    <row r="74" spans="3:4" x14ac:dyDescent="0.2">
      <c r="C74" s="5"/>
      <c r="D74" s="1"/>
    </row>
    <row r="75" spans="3:4" x14ac:dyDescent="0.2">
      <c r="C75" s="5"/>
      <c r="D75" s="1"/>
    </row>
    <row r="76" spans="3:4" x14ac:dyDescent="0.2">
      <c r="C76" s="5"/>
      <c r="D76" s="1"/>
    </row>
    <row r="77" spans="3:4" x14ac:dyDescent="0.2">
      <c r="C77" s="5"/>
      <c r="D77" s="1"/>
    </row>
    <row r="78" spans="3:4" x14ac:dyDescent="0.2">
      <c r="C78" s="5"/>
      <c r="D78" s="1"/>
    </row>
    <row r="79" spans="3:4" x14ac:dyDescent="0.2">
      <c r="C79" s="5"/>
      <c r="D79" s="1"/>
    </row>
    <row r="80" spans="3:4" x14ac:dyDescent="0.2">
      <c r="C80" s="5"/>
      <c r="D80" s="1"/>
    </row>
    <row r="81" spans="3:4" x14ac:dyDescent="0.2">
      <c r="C81" s="5"/>
      <c r="D81" s="1"/>
    </row>
    <row r="82" spans="3:4" x14ac:dyDescent="0.2">
      <c r="C82" s="5"/>
      <c r="D82" s="1"/>
    </row>
    <row r="83" spans="3:4" x14ac:dyDescent="0.2">
      <c r="C83" s="5"/>
      <c r="D83" s="1"/>
    </row>
    <row r="84" spans="3:4" x14ac:dyDescent="0.2">
      <c r="C84" s="5"/>
      <c r="D84" s="1"/>
    </row>
    <row r="85" spans="3:4" x14ac:dyDescent="0.2">
      <c r="C85" s="5"/>
      <c r="D85" s="1"/>
    </row>
    <row r="86" spans="3:4" x14ac:dyDescent="0.2">
      <c r="C86" s="5"/>
      <c r="D86" s="1"/>
    </row>
    <row r="87" spans="3:4" x14ac:dyDescent="0.2">
      <c r="C87" s="5"/>
      <c r="D87" s="1"/>
    </row>
    <row r="88" spans="3:4" x14ac:dyDescent="0.2">
      <c r="C88" s="5"/>
      <c r="D88" s="1"/>
    </row>
    <row r="89" spans="3:4" x14ac:dyDescent="0.2">
      <c r="C89" s="5"/>
      <c r="D89" s="1"/>
    </row>
    <row r="90" spans="3:4" x14ac:dyDescent="0.2">
      <c r="C90" s="5"/>
      <c r="D90" s="1"/>
    </row>
    <row r="91" spans="3:4" x14ac:dyDescent="0.2">
      <c r="C91" s="5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2024-03-09T06:57:39Z</dcterms:modified>
</cp:coreProperties>
</file>