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DBFD14F-3765-45A9-8E84-6999E002F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I25" i="1" s="1"/>
  <c r="Q25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1" i="1"/>
  <c r="C12" i="1"/>
  <c r="C16" i="1" l="1"/>
  <c r="D18" i="1" s="1"/>
  <c r="O25" i="1"/>
  <c r="S25" i="1" s="1"/>
  <c r="O21" i="1"/>
  <c r="S21" i="1" s="1"/>
  <c r="O24" i="1"/>
  <c r="S24" i="1" s="1"/>
  <c r="C15" i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<sst xmlns="http://schemas.openxmlformats.org/spreadsheetml/2006/main" count="60" uniqueCount="53">
  <si>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</si>
  <si>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</si>
  <si>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</si>
  <si>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</si>
  <si>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</si>
  <si>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</si>
  <si>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</si>
  <si>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</si>
  <si>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</si>
  <si>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</si>
  <si>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</si>
  <si>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</si>
  <si>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</si>
  <si>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</si>
  <si>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</si>
  <si>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</si>
  <si>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</si>
  <si>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</si>
  <si>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</si>
  <si>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</si>
  <si>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</si>
  <si>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</si>
  <si>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</si>
  <si>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</si>
  <si>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</si>
  <si>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</si>
  <si>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</si>
  <si>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</si>
  <si>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</si>
  <si>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</si>
  <si>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</si>
  <si>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</si>
  <si>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</si>
  <si>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</si>
  <si>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</si>
  <si>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</si>
  <si>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</si>
  <si>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</si>
  <si>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</si>
  <si>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</si>
  <si>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</si>
  <si>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</si>
  <si>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G0886-0340</t>
  </si>
  <si>
    <t>G0886-0340_Vir.xls</t>
  </si>
  <si>
    <t>EA</t>
  </si>
  <si>
    <t>Vir</t>
  </si>
  <si>
    <t>VSX</t>
  </si>
  <si>
    <t>IBVS 5992</t>
  </si>
  <si>
    <t>I</t>
  </si>
  <si>
    <t>IBVS 6029</t>
  </si>
  <si>
    <t>OEJV 234</t>
  </si>
  <si>
    <t>V0687 Vir / GSC 0886-0340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</si>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</sst>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/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V0687 Vir / GSC 0886-0340 -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8C-4EA4-8A90-B6CCC57923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3.1919999164529145E-3</c:v>
                </c:pt>
                <c:pt idx="2">
                  <c:v>2.6189999189227819E-3</c:v>
                </c:pt>
                <c:pt idx="3">
                  <c:v>6.0799999191658571E-3</c:v>
                </c:pt>
                <c:pt idx="4">
                  <c:v>1.3118999922880903E-2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8C-4EA4-8A90-B6CCC57923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8C-4EA4-8A90-B6CCC57923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8C-4EA4-8A90-B6CCC57923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8C-4EA4-8A90-B6CCC57923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8C-4EA4-8A90-B6CCC57923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8C-4EA4-8A90-B6CCC57923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-1.6253221085642949E-4</c:v>
                </c:pt>
                <c:pt idx="1">
                  <c:v>3.3846916340872714E-3</c:v>
                </c:pt>
                <c:pt idx="2">
                  <c:v>4.288864664331489E-3</c:v>
                </c:pt>
                <c:pt idx="3">
                  <c:v>4.4180322400806634E-3</c:v>
                </c:pt>
                <c:pt idx="4">
                  <c:v>1.3080943349779463E-2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8C-4EA4-8A90-B6CCC579233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8C-4EA4-8A90-B6CCC579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09016"/>
        <c:axId val="1"/>
      </c:scatterChart>
      <c:valAx>
        <c:axId val="1120409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409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FFB25D-FE4C-10E4-3A30-7FEA7AE15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8">
        <v>54142.813000000082</v>
      </c>
      <c r="D7" s="13" t="s">
        <v>46</v>
      </c>
    </row>
    <row r="8" spans="1:7" s="6" customFormat="1" ht="12.95" customHeight="1" x14ac:dyDescent="0.2">
      <c r="A8" s="6" t="s">
        <v>3</v>
      </c>
      <c r="C8" s="38">
        <v>0.45258100000000001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-1.6253221085642949E-4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1.0854418130182684E-6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60367.531460879625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59664.766861943433</v>
      </c>
      <c r="D15" s="19" t="s">
        <v>38</v>
      </c>
      <c r="E15" s="20">
        <f ca="1">ROUND(2*(E14-$C$7)/$C$8,0)/2+E13</f>
        <v>13755</v>
      </c>
    </row>
    <row r="16" spans="1:7" s="6" customFormat="1" ht="12.95" customHeight="1" x14ac:dyDescent="0.2">
      <c r="A16" s="9" t="s">
        <v>4</v>
      </c>
      <c r="C16" s="23">
        <f ca="1">+C8+C12</f>
        <v>0.45258208544181305</v>
      </c>
      <c r="D16" s="19" t="s">
        <v>39</v>
      </c>
      <c r="E16" s="17">
        <f ca="1">ROUND(2*(E14-$C$15)/$C$16,0)/2+E13</f>
        <v>1554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45349.975256053345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59664.766861943433</v>
      </c>
      <c r="D18" s="26">
        <f ca="1">+C16</f>
        <v>0.45258208544181305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1.1848607465278034E-3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54142.813000000082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-1.6253221085642949E-4</v>
      </c>
      <c r="Q21" s="33">
        <f>+C21-15018.5</f>
        <v>39124.313000000082</v>
      </c>
      <c r="S21" s="6">
        <f ca="1">+(O21-G21)^2</f>
        <v>2.6416719565878857E-8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55621.850899999998</v>
      </c>
      <c r="D22" s="3">
        <v>1E-4</v>
      </c>
      <c r="E22" s="6">
        <f>+(C22-C$7)/C$8</f>
        <v>3268.0070528809551</v>
      </c>
      <c r="F22" s="6">
        <f>ROUND(2*E22,0)/2</f>
        <v>3268</v>
      </c>
      <c r="G22" s="6">
        <f>+C22-(C$7+F22*C$8)</f>
        <v>3.1919999164529145E-3</v>
      </c>
      <c r="I22" s="6">
        <f>+G22</f>
        <v>3.1919999164529145E-3</v>
      </c>
      <c r="O22" s="6">
        <f ca="1">+C$11+C$12*$F22</f>
        <v>3.3846916340872714E-3</v>
      </c>
      <c r="Q22" s="33">
        <f>+C22-15018.5</f>
        <v>40603.350899999998</v>
      </c>
      <c r="S22" s="6">
        <f ca="1">+(O22-G22)^2</f>
        <v>3.7130098044878744E-8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55998.850299999998</v>
      </c>
      <c r="D23" s="3">
        <v>5.0000000000000001E-4</v>
      </c>
      <c r="E23" s="6">
        <f>+(C23-C$7)/C$8</f>
        <v>4101.0057868092481</v>
      </c>
      <c r="F23" s="6">
        <f>ROUND(2*E23,0)/2</f>
        <v>4101</v>
      </c>
      <c r="G23" s="6">
        <f>+C23-(C$7+F23*C$8)</f>
        <v>2.6189999189227819E-3</v>
      </c>
      <c r="I23" s="6">
        <f>+G23</f>
        <v>2.6189999189227819E-3</v>
      </c>
      <c r="O23" s="6">
        <f ca="1">+C$11+C$12*$F23</f>
        <v>4.288864664331489E-3</v>
      </c>
      <c r="Q23" s="33">
        <f>+C23-15018.5</f>
        <v>40980.350299999998</v>
      </c>
      <c r="S23" s="6">
        <f ca="1">+(O23-G23)^2</f>
        <v>2.7884482679588859E-6</v>
      </c>
    </row>
    <row r="24" spans="1:19" s="6" customFormat="1" ht="12.95" customHeight="1" x14ac:dyDescent="0.2">
      <c r="A24" s="3" t="s">
        <v>49</v>
      </c>
      <c r="B24" s="4" t="s">
        <v>48</v>
      </c>
      <c r="C24" s="3">
        <v>56052.710899999998</v>
      </c>
      <c r="D24" s="3">
        <v>5.0000000000000001E-4</v>
      </c>
      <c r="E24" s="6">
        <f>+(C24-C$7)/C$8</f>
        <v>4220.0134340591321</v>
      </c>
      <c r="F24" s="6">
        <f>ROUND(2*E24,0)/2</f>
        <v>4220</v>
      </c>
      <c r="G24" s="6">
        <f>+C24-(C$7+F24*C$8)</f>
        <v>6.0799999191658571E-3</v>
      </c>
      <c r="I24" s="6">
        <f>+G24</f>
        <v>6.0799999191658571E-3</v>
      </c>
      <c r="O24" s="6">
        <f ca="1">+C$11+C$12*$F24</f>
        <v>4.4180322400806634E-3</v>
      </c>
      <c r="Q24" s="33">
        <f>+C24-15018.5</f>
        <v>41034.210899999998</v>
      </c>
      <c r="S24" s="6">
        <f ca="1">+(O24-G24)^2</f>
        <v>2.7621365663238254E-6</v>
      </c>
    </row>
    <row r="25" spans="1:19" s="6" customFormat="1" ht="12.95" customHeight="1" x14ac:dyDescent="0.2">
      <c r="A25" s="5" t="s">
        <v>50</v>
      </c>
      <c r="B25" s="34" t="s">
        <v>48</v>
      </c>
      <c r="C25" s="35">
        <v>59664.766900000002</v>
      </c>
      <c r="D25" s="36">
        <v>1E-4</v>
      </c>
      <c r="E25" s="6">
        <f>+(C25-C$7)/C$8</f>
        <v>12201.02898707617</v>
      </c>
      <c r="F25" s="6">
        <f>ROUND(2*E25,0)/2</f>
        <v>12201</v>
      </c>
      <c r="G25" s="6">
        <f>+C25-(C$7+F25*C$8)</f>
        <v>1.3118999922880903E-2</v>
      </c>
      <c r="I25" s="6">
        <f>+G25</f>
        <v>1.3118999922880903E-2</v>
      </c>
      <c r="O25" s="6">
        <f ca="1">+C$11+C$12*$F25</f>
        <v>1.3080943349779463E-2</v>
      </c>
      <c r="Q25" s="33">
        <f>+C25-15018.5</f>
        <v>44646.266900000002</v>
      </c>
      <c r="S25" s="6">
        <f ca="1">+(O25-G25)^2</f>
        <v>1.4483027562252026E-9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2024-02-26T23:45:18Z</dcterms:modified>
</cp:coreProperties>
</file>