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926F59-CBE4-49A3-9B61-8A67ECA3E7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G21" i="1"/>
  <c r="H21" i="1"/>
  <c r="Q21" i="1"/>
  <c r="C17" i="1"/>
  <c r="C11" i="1"/>
  <c r="C12" i="1"/>
  <c r="C16" i="1" l="1"/>
  <c r="D18" i="1" s="1"/>
  <c r="O21" i="1"/>
  <c r="S21" i="1" s="1"/>
  <c r="C15" i="1"/>
  <c r="O24" i="1"/>
  <c r="S24" i="1" s="1"/>
  <c r="O23" i="1"/>
  <c r="S23" i="1" s="1"/>
  <c r="O22" i="1"/>
  <c r="S22" i="1" s="1"/>
  <c r="E16" i="1" l="1"/>
  <c r="E17" i="1"/>
  <c r="C18" i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<sst xmlns="http://schemas.openxmlformats.org/spreadsheetml/2006/main" count="58" uniqueCount="53">
  <si>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</si>
  <si>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</si>
  <si>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</si>
  <si>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</si>
  <si>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</si>
  <si>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</si>
  <si>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</si>
  <si>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</si>
  <si>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</si>
  <si>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</si>
  <si>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</si>
  <si>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</si>
  <si>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</si>
  <si>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</si>
  <si>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</si>
  <si>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</si>
  <si>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</si>
  <si>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</si>
  <si>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</si>
  <si>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</si>
  <si>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</si>
  <si>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</si>
  <si>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</si>
  <si>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</si>
  <si>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</si>
  <si>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</si>
  <si>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</si>
  <si>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</si>
  <si>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</si>
  <si>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</si>
  <si>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</si>
  <si>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</si>
  <si>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</si>
  <si>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</si>
  <si>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</si>
  <si>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</si>
  <si>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</si>
  <si>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</si>
  <si>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</si>
  <si>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</si>
  <si>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</si>
  <si>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</si>
  <si>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G5542-0599</t>
  </si>
  <si>
    <t>G5542-0599_Vir.xls</t>
  </si>
  <si>
    <t>EC</t>
  </si>
  <si>
    <t>Vir</t>
  </si>
  <si>
    <t>VSX</t>
  </si>
  <si>
    <t>IBVS 5992</t>
  </si>
  <si>
    <t>II</t>
  </si>
  <si>
    <t>IBVS 6029</t>
  </si>
  <si>
    <t>I</t>
  </si>
  <si>
    <t>V0690 Vir / GSC 5542-0599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</si>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</sst>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V0690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C-4578-B13E-A523509449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-7.8480000738636591E-3</c:v>
                </c:pt>
                <c:pt idx="2">
                  <c:v>-6.8520000713760965E-3</c:v>
                </c:pt>
                <c:pt idx="3">
                  <c:v>-5.6800000747898594E-3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6C-4578-B13E-A523509449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6C-4578-B13E-A523509449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6C-4578-B13E-A523509449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6C-4578-B13E-A523509449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6C-4578-B13E-A523509449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6C-4578-B13E-A523509449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-2.3760545998258279E-2</c:v>
                </c:pt>
                <c:pt idx="1">
                  <c:v>-7.9223946121317716E-3</c:v>
                </c:pt>
                <c:pt idx="2">
                  <c:v>-6.3706339927949648E-3</c:v>
                </c:pt>
                <c:pt idx="3">
                  <c:v>-6.0869716151028853E-3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6C-4578-B13E-A523509449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12966</c:v>
                </c:pt>
                <c:pt idx="3">
                  <c:v>13177.5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6C-4578-B13E-A52350944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810832"/>
        <c:axId val="1"/>
      </c:scatterChart>
      <c:valAx>
        <c:axId val="74681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810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3C3DB5-3D42-7037-8C78-EA8B863E9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5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6">
        <v>51887.080000000075</v>
      </c>
      <c r="D7" s="12" t="s">
        <v>46</v>
      </c>
    </row>
    <row r="8" spans="1:7" s="5" customFormat="1" ht="12.95" customHeight="1" x14ac:dyDescent="0.2">
      <c r="A8" s="5" t="s">
        <v>3</v>
      </c>
      <c r="C8" s="36">
        <v>0.316272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-2.3760545998258279E-2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1.3411932751398515E-6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60379.544785648148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56054.590056357862</v>
      </c>
      <c r="D15" s="18" t="s">
        <v>38</v>
      </c>
      <c r="E15" s="19">
        <f ca="1">ROUND(2*(E14-$C$7)/$C$8,0)/2+E13</f>
        <v>26853</v>
      </c>
    </row>
    <row r="16" spans="1:7" s="5" customFormat="1" ht="12.95" customHeight="1" x14ac:dyDescent="0.2">
      <c r="A16" s="8" t="s">
        <v>4</v>
      </c>
      <c r="C16" s="22">
        <f ca="1">+C8+C12</f>
        <v>0.31627334119327516</v>
      </c>
      <c r="D16" s="18" t="s">
        <v>39</v>
      </c>
      <c r="E16" s="16">
        <f ca="1">ROUND(2*(E14-$C$15)/$C$16,0)/2+E13</f>
        <v>13675.5</v>
      </c>
    </row>
    <row r="17" spans="1:19" s="5" customFormat="1" ht="12.95" customHeight="1" thickBot="1" x14ac:dyDescent="0.25">
      <c r="A17" s="18" t="s">
        <v>29</v>
      </c>
      <c r="C17" s="5">
        <f>COUNT(C21:C2191)</f>
        <v>4</v>
      </c>
      <c r="D17" s="18" t="s">
        <v>33</v>
      </c>
      <c r="E17" s="23">
        <f ca="1">+$C$15+$C$16*E16-15018.5-$C$9/24</f>
        <v>45361.681967179829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56054.590056357862</v>
      </c>
      <c r="D18" s="25">
        <f ca="1">+C16</f>
        <v>0.31627334119327516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1.3723051407745837E-2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51887.080000000075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-2.3760545998258279E-2</v>
      </c>
      <c r="Q21" s="32">
        <f>+C21-15018.5</f>
        <v>36868.580000000075</v>
      </c>
      <c r="S21" s="5">
        <f ca="1">+(O21-G21)^2</f>
        <v>5.6456354613534747E-4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55621.928200000002</v>
      </c>
      <c r="D22" s="3">
        <v>4.0000000000000002E-4</v>
      </c>
      <c r="E22" s="5">
        <f>+(C22-C$7)/C$8</f>
        <v>11808.975185915691</v>
      </c>
      <c r="F22" s="5">
        <f>ROUND(2*E22,0)/2</f>
        <v>11809</v>
      </c>
      <c r="G22" s="5">
        <f>+C22-(C$7+F22*C$8)</f>
        <v>-7.8480000738636591E-3</v>
      </c>
      <c r="I22" s="5">
        <f>+G22</f>
        <v>-7.8480000738636591E-3</v>
      </c>
      <c r="O22" s="5">
        <f ca="1">+C$11+C$12*$F22</f>
        <v>-7.9223946121317716E-3</v>
      </c>
      <c r="Q22" s="32">
        <f>+C22-15018.5</f>
        <v>40603.428200000002</v>
      </c>
      <c r="S22" s="5">
        <f ca="1">+(O22-G22)^2</f>
        <v>5.5345473241256656E-9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55987.855900000002</v>
      </c>
      <c r="D23" s="3">
        <v>2.9999999999999997E-4</v>
      </c>
      <c r="E23" s="5">
        <f>+(C23-C$7)/C$8</f>
        <v>12965.978335103733</v>
      </c>
      <c r="F23" s="5">
        <f>ROUND(2*E23,0)/2</f>
        <v>12966</v>
      </c>
      <c r="G23" s="5">
        <f>+C23-(C$7+F23*C$8)</f>
        <v>-6.8520000713760965E-3</v>
      </c>
      <c r="I23" s="5">
        <f>+G23</f>
        <v>-6.8520000713760965E-3</v>
      </c>
      <c r="O23" s="5">
        <f ca="1">+C$11+C$12*$F23</f>
        <v>-6.3706339927949648E-3</v>
      </c>
      <c r="Q23" s="32">
        <f>+C23-15018.5</f>
        <v>40969.355900000002</v>
      </c>
      <c r="S23" s="5">
        <f ca="1">+(O23-G23)^2</f>
        <v>2.3171330160857619E-7</v>
      </c>
    </row>
    <row r="24" spans="1:19" s="5" customFormat="1" ht="12.95" customHeight="1" x14ac:dyDescent="0.2">
      <c r="A24" s="33" t="s">
        <v>49</v>
      </c>
      <c r="B24" s="34" t="s">
        <v>50</v>
      </c>
      <c r="C24" s="33">
        <v>56054.748599999999</v>
      </c>
      <c r="D24" s="33">
        <v>6.9999999999999999E-4</v>
      </c>
      <c r="E24" s="5">
        <f>+(C24-C$7)/C$8</f>
        <v>13177.48204077479</v>
      </c>
      <c r="F24" s="5">
        <f>ROUND(2*E24,0)/2</f>
        <v>13177.5</v>
      </c>
      <c r="G24" s="5">
        <f>+C24-(C$7+F24*C$8)</f>
        <v>-5.6800000747898594E-3</v>
      </c>
      <c r="I24" s="5">
        <f>+G24</f>
        <v>-5.6800000747898594E-3</v>
      </c>
      <c r="O24" s="5">
        <f ca="1">+C$11+C$12*$F24</f>
        <v>-6.0869716151028853E-3</v>
      </c>
      <c r="Q24" s="32">
        <f>+C24-15018.5</f>
        <v>41036.248599999999</v>
      </c>
      <c r="S24" s="5">
        <f ca="1">+(O24-G24)^2</f>
        <v>1.6562583462475693E-7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2024-03-10T00:04:29Z</dcterms:modified>
</cp:coreProperties>
</file>