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49478B7-6A24-4B3C-96BD-3A2210D88D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3" i="1"/>
  <c r="S23" i="1" s="1"/>
  <c r="O21" i="1"/>
  <c r="S21" i="1" s="1"/>
  <c r="O22" i="1"/>
  <c r="S22" i="1" s="1"/>
  <c r="C15" i="1"/>
  <c r="E16" i="1" s="1"/>
  <c r="S19" i="1" l="1"/>
  <c r="E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<sst xmlns="http://schemas.openxmlformats.org/spreadsheetml/2006/main" count="56" uniqueCount="52">
  <si>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</si>
  <si>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</si>
  <si>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</si>
  <si>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</si>
  <si>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</si>
  <si>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</si>
  <si>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</si>
  <si>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</si>
  <si>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</si>
  <si>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</si>
  <si>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</si>
  <si>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</si>
  <si>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</si>
  <si>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</si>
  <si>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</si>
  <si>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</si>
  <si>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</si>
  <si>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</si>
  <si>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</si>
  <si>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</si>
  <si>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</si>
  <si>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</si>
  <si>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</si>
  <si>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</si>
  <si>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</si>
  <si>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</si>
  <si>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</si>
  <si>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</si>
  <si>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</si>
  <si>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</si>
  <si>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</si>
  <si>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</si>
  <si>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</si>
  <si>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</si>
  <si>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</si>
  <si>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</si>
  <si>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</si>
  <si>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</si>
  <si>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</si>
  <si>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</si>
  <si>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</si>
  <si>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</si>
  <si>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G5548-1080</t>
  </si>
  <si>
    <t>G5548-1080_Vir.xls</t>
  </si>
  <si>
    <t>ED</t>
  </si>
  <si>
    <t>Vir</t>
  </si>
  <si>
    <t>VSX</t>
  </si>
  <si>
    <t>IBVS 5992</t>
  </si>
  <si>
    <t>I</t>
  </si>
  <si>
    <t>IBVS 6029</t>
  </si>
  <si>
    <t>V0710 GSC 5548-1080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</si>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</sst>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V0710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E5-45B5-BC82-4721041671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9.5200001524062827E-3</c:v>
                </c:pt>
                <c:pt idx="2">
                  <c:v>3.5680001456057653E-3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E5-45B5-BC82-4721041671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E5-45B5-BC82-4721041671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E5-45B5-BC82-4721041671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E5-45B5-BC82-4721041671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E5-45B5-BC82-4721041671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E5-45B5-BC82-4721041671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6.5925581612201883E-2</c:v>
                </c:pt>
                <c:pt idx="1">
                  <c:v>9.5200001524062827E-3</c:v>
                </c:pt>
                <c:pt idx="2">
                  <c:v>3.5680001456057653E-3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E5-45B5-BC82-4721041671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1630</c:v>
                </c:pt>
                <c:pt idx="2">
                  <c:v>1802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E5-45B5-BC82-47210416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4336"/>
        <c:axId val="1"/>
      </c:scatterChart>
      <c:valAx>
        <c:axId val="74669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4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9F26CD-A712-35F0-82E6-63CDAFB95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50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51887.089999999851</v>
      </c>
      <c r="D7" s="12" t="s">
        <v>46</v>
      </c>
    </row>
    <row r="8" spans="1:7" s="5" customFormat="1" ht="12.95" customHeight="1" x14ac:dyDescent="0.2">
      <c r="A8" s="5" t="s">
        <v>3</v>
      </c>
      <c r="C8" s="34">
        <v>2.3127659999999999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6.5925581612201883E-2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-3.4604651202328589E-5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60379.551427546292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56054.697899999999</v>
      </c>
      <c r="D15" s="18" t="s">
        <v>38</v>
      </c>
      <c r="E15" s="19">
        <f ca="1">ROUND(2*(E14-$C$7)/$C$8,0)/2+E13</f>
        <v>3673</v>
      </c>
    </row>
    <row r="16" spans="1:7" s="5" customFormat="1" ht="12.95" customHeight="1" x14ac:dyDescent="0.2">
      <c r="A16" s="8" t="s">
        <v>4</v>
      </c>
      <c r="C16" s="22">
        <f ca="1">+C8+C12</f>
        <v>2.3127313953487976</v>
      </c>
      <c r="D16" s="18" t="s">
        <v>39</v>
      </c>
      <c r="E16" s="16">
        <f ca="1">ROUND(2*(E14-$C$15)/$C$16,0)/2+E13</f>
        <v>1871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 t="s">
        <v>33</v>
      </c>
      <c r="E17" s="23">
        <f ca="1">+$C$15+$C$16*E16-15018.5-$C$9/24</f>
        <v>45363.714174030938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56054.697899999999</v>
      </c>
      <c r="D18" s="25">
        <f ca="1">+C16</f>
        <v>2.3127313953487976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4.6616425811655121E-2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51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51887.089999999851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6.5925581612201883E-2</v>
      </c>
      <c r="Q21" s="32">
        <f>+C21-15018.5</f>
        <v>36868.589999999851</v>
      </c>
      <c r="S21" s="5">
        <f ca="1">+(O21-G21)^2</f>
        <v>4.3461823109070914E-3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55656.908100000001</v>
      </c>
      <c r="D22" s="3">
        <v>2.0000000000000001E-4</v>
      </c>
      <c r="E22" s="5">
        <f>+(C22-C$7)/C$8</f>
        <v>1630.0041162833377</v>
      </c>
      <c r="F22" s="5">
        <f>ROUND(2*E22,0)/2</f>
        <v>1630</v>
      </c>
      <c r="G22" s="5">
        <f>+C22-(C$7+F22*C$8)</f>
        <v>9.5200001524062827E-3</v>
      </c>
      <c r="I22" s="5">
        <f>+G22</f>
        <v>9.5200001524062827E-3</v>
      </c>
      <c r="O22" s="5">
        <f ca="1">+C$11+C$12*$F22</f>
        <v>9.5200001524062827E-3</v>
      </c>
      <c r="Q22" s="32">
        <f>+C22-15018.5</f>
        <v>40638.408100000001</v>
      </c>
      <c r="S22" s="5">
        <f ca="1">+(O22-G22)^2</f>
        <v>0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56054.697899999999</v>
      </c>
      <c r="D23" s="3">
        <v>1.8E-3</v>
      </c>
      <c r="E23" s="5">
        <f>+(C23-C$7)/C$8</f>
        <v>1802.0015427415262</v>
      </c>
      <c r="F23" s="5">
        <f>ROUND(2*E23,0)/2</f>
        <v>1802</v>
      </c>
      <c r="G23" s="5">
        <f>+C23-(C$7+F23*C$8)</f>
        <v>3.5680001456057653E-3</v>
      </c>
      <c r="I23" s="5">
        <f>+G23</f>
        <v>3.5680001456057653E-3</v>
      </c>
      <c r="O23" s="5">
        <f ca="1">+C$11+C$12*$F23</f>
        <v>3.5680001456057653E-3</v>
      </c>
      <c r="Q23" s="32">
        <f>+C23-15018.5</f>
        <v>41036.197899999999</v>
      </c>
      <c r="S23" s="5">
        <f ca="1">+(O23-G23)^2</f>
        <v>0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2024-03-10T00:14:03Z</dcterms:modified>
</cp:coreProperties>
</file>