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FD632A7-691A-464A-8CD8-18507CA6C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356" i="1" l="1"/>
  <c r="F356" i="1" s="1"/>
  <c r="G356" i="1" s="1"/>
  <c r="K356" i="1" s="1"/>
  <c r="Q356" i="1"/>
  <c r="E355" i="1"/>
  <c r="F355" i="1" s="1"/>
  <c r="G355" i="1" s="1"/>
  <c r="K355" i="1" s="1"/>
  <c r="Q355" i="1"/>
  <c r="F14" i="1"/>
  <c r="E354" i="1"/>
  <c r="F354" i="1" s="1"/>
  <c r="G354" i="1" s="1"/>
  <c r="K354" i="1" s="1"/>
  <c r="Q354" i="1"/>
  <c r="E350" i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 s="1"/>
  <c r="G352" i="1" s="1"/>
  <c r="K352" i="1" s="1"/>
  <c r="Q352" i="1"/>
  <c r="E353" i="1"/>
  <c r="F353" i="1"/>
  <c r="G353" i="1"/>
  <c r="K353" i="1" s="1"/>
  <c r="Q353" i="1"/>
  <c r="E342" i="1"/>
  <c r="F342" i="1" s="1"/>
  <c r="G342" i="1" s="1"/>
  <c r="K342" i="1" s="1"/>
  <c r="Q342" i="1"/>
  <c r="E348" i="1"/>
  <c r="F348" i="1" s="1"/>
  <c r="G348" i="1" s="1"/>
  <c r="K348" i="1" s="1"/>
  <c r="Q348" i="1"/>
  <c r="E349" i="1"/>
  <c r="F349" i="1" s="1"/>
  <c r="G349" i="1" s="1"/>
  <c r="K349" i="1" s="1"/>
  <c r="Q349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C9" i="1"/>
  <c r="D9" i="1"/>
  <c r="C17" i="1"/>
  <c r="E21" i="1"/>
  <c r="F21" i="1"/>
  <c r="G21" i="1"/>
  <c r="H21" i="1" s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/>
  <c r="G61" i="1" s="1"/>
  <c r="H61" i="1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/>
  <c r="G98" i="1" s="1"/>
  <c r="H98" i="1" s="1"/>
  <c r="Q98" i="1"/>
  <c r="E99" i="1"/>
  <c r="F99" i="1" s="1"/>
  <c r="G99" i="1" s="1"/>
  <c r="H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 s="1"/>
  <c r="G102" i="1" s="1"/>
  <c r="H102" i="1" s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 s="1"/>
  <c r="G107" i="1" s="1"/>
  <c r="H107" i="1" s="1"/>
  <c r="Q107" i="1"/>
  <c r="E108" i="1"/>
  <c r="F108" i="1" s="1"/>
  <c r="G108" i="1" s="1"/>
  <c r="H108" i="1" s="1"/>
  <c r="Q108" i="1"/>
  <c r="E109" i="1"/>
  <c r="F109" i="1" s="1"/>
  <c r="G109" i="1" s="1"/>
  <c r="H109" i="1" s="1"/>
  <c r="Q109" i="1"/>
  <c r="E110" i="1"/>
  <c r="F110" i="1" s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/>
  <c r="Q112" i="1"/>
  <c r="E113" i="1"/>
  <c r="F113" i="1" s="1"/>
  <c r="G113" i="1" s="1"/>
  <c r="H113" i="1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N123" i="1" s="1"/>
  <c r="Q123" i="1"/>
  <c r="E124" i="1"/>
  <c r="F124" i="1" s="1"/>
  <c r="G124" i="1" s="1"/>
  <c r="I124" i="1" s="1"/>
  <c r="Q124" i="1"/>
  <c r="E125" i="1"/>
  <c r="F125" i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J128" i="1" s="1"/>
  <c r="Q128" i="1"/>
  <c r="E129" i="1"/>
  <c r="F129" i="1" s="1"/>
  <c r="G129" i="1" s="1"/>
  <c r="H129" i="1" s="1"/>
  <c r="Q129" i="1"/>
  <c r="E130" i="1"/>
  <c r="F130" i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J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J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/>
  <c r="Q179" i="1"/>
  <c r="E180" i="1"/>
  <c r="F180" i="1" s="1"/>
  <c r="G180" i="1" s="1"/>
  <c r="I180" i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/>
  <c r="G247" i="1" s="1"/>
  <c r="I247" i="1" s="1"/>
  <c r="Q247" i="1"/>
  <c r="E248" i="1"/>
  <c r="F248" i="1" s="1"/>
  <c r="G248" i="1" s="1"/>
  <c r="I248" i="1" s="1"/>
  <c r="Q248" i="1"/>
  <c r="E249" i="1"/>
  <c r="F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/>
  <c r="G262" i="1" s="1"/>
  <c r="I262" i="1" s="1"/>
  <c r="Q262" i="1"/>
  <c r="E263" i="1"/>
  <c r="F263" i="1"/>
  <c r="G263" i="1" s="1"/>
  <c r="I263" i="1" s="1"/>
  <c r="Q263" i="1"/>
  <c r="E264" i="1"/>
  <c r="F264" i="1" s="1"/>
  <c r="G264" i="1" s="1"/>
  <c r="J264" i="1" s="1"/>
  <c r="Q264" i="1"/>
  <c r="E265" i="1"/>
  <c r="F265" i="1" s="1"/>
  <c r="G265" i="1" s="1"/>
  <c r="J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K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K284" i="1" s="1"/>
  <c r="Q284" i="1"/>
  <c r="E285" i="1"/>
  <c r="F285" i="1" s="1"/>
  <c r="G285" i="1" s="1"/>
  <c r="K285" i="1" s="1"/>
  <c r="Q285" i="1"/>
  <c r="E286" i="1"/>
  <c r="F286" i="1"/>
  <c r="G286" i="1" s="1"/>
  <c r="K286" i="1" s="1"/>
  <c r="Q286" i="1"/>
  <c r="E287" i="1"/>
  <c r="F287" i="1" s="1"/>
  <c r="G287" i="1" s="1"/>
  <c r="I287" i="1" s="1"/>
  <c r="Q287" i="1"/>
  <c r="E288" i="1"/>
  <c r="F288" i="1" s="1"/>
  <c r="G288" i="1" s="1"/>
  <c r="K288" i="1" s="1"/>
  <c r="Q288" i="1"/>
  <c r="E289" i="1"/>
  <c r="F289" i="1"/>
  <c r="G289" i="1" s="1"/>
  <c r="K289" i="1" s="1"/>
  <c r="Q289" i="1"/>
  <c r="E290" i="1"/>
  <c r="F290" i="1" s="1"/>
  <c r="G290" i="1" s="1"/>
  <c r="I290" i="1" s="1"/>
  <c r="Q290" i="1"/>
  <c r="E291" i="1"/>
  <c r="F291" i="1" s="1"/>
  <c r="G291" i="1" s="1"/>
  <c r="J291" i="1" s="1"/>
  <c r="Q291" i="1"/>
  <c r="E292" i="1"/>
  <c r="F292" i="1" s="1"/>
  <c r="G292" i="1" s="1"/>
  <c r="J292" i="1" s="1"/>
  <c r="Q292" i="1"/>
  <c r="E293" i="1"/>
  <c r="F293" i="1" s="1"/>
  <c r="G293" i="1" s="1"/>
  <c r="I293" i="1" s="1"/>
  <c r="Q293" i="1"/>
  <c r="E294" i="1"/>
  <c r="F294" i="1" s="1"/>
  <c r="G294" i="1" s="1"/>
  <c r="K294" i="1" s="1"/>
  <c r="Q294" i="1"/>
  <c r="E295" i="1"/>
  <c r="F295" i="1" s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I298" i="1" s="1"/>
  <c r="Q298" i="1"/>
  <c r="E299" i="1"/>
  <c r="F299" i="1" s="1"/>
  <c r="G299" i="1" s="1"/>
  <c r="K299" i="1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F302" i="1" s="1"/>
  <c r="G302" i="1" s="1"/>
  <c r="K302" i="1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J315" i="1" s="1"/>
  <c r="Q315" i="1"/>
  <c r="E316" i="1"/>
  <c r="F316" i="1" s="1"/>
  <c r="G316" i="1" s="1"/>
  <c r="K316" i="1" s="1"/>
  <c r="Q316" i="1"/>
  <c r="E317" i="1"/>
  <c r="F317" i="1" s="1"/>
  <c r="G317" i="1" s="1"/>
  <c r="J317" i="1" s="1"/>
  <c r="Q317" i="1"/>
  <c r="E318" i="1"/>
  <c r="F318" i="1"/>
  <c r="G318" i="1" s="1"/>
  <c r="K318" i="1" s="1"/>
  <c r="Q318" i="1"/>
  <c r="E319" i="1"/>
  <c r="F319" i="1" s="1"/>
  <c r="G319" i="1" s="1"/>
  <c r="J319" i="1" s="1"/>
  <c r="Q319" i="1"/>
  <c r="E320" i="1"/>
  <c r="F320" i="1" s="1"/>
  <c r="G320" i="1" s="1"/>
  <c r="J320" i="1" s="1"/>
  <c r="Q320" i="1"/>
  <c r="E321" i="1"/>
  <c r="F321" i="1" s="1"/>
  <c r="G321" i="1" s="1"/>
  <c r="J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K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/>
  <c r="G334" i="1" s="1"/>
  <c r="K334" i="1" s="1"/>
  <c r="Q334" i="1"/>
  <c r="E337" i="1"/>
  <c r="F337" i="1"/>
  <c r="G337" i="1" s="1"/>
  <c r="K337" i="1" s="1"/>
  <c r="Q337" i="1"/>
  <c r="E335" i="1"/>
  <c r="F335" i="1" s="1"/>
  <c r="G335" i="1" s="1"/>
  <c r="K335" i="1" s="1"/>
  <c r="Q335" i="1"/>
  <c r="E336" i="1"/>
  <c r="F336" i="1" s="1"/>
  <c r="G336" i="1" s="1"/>
  <c r="K336" i="1" s="1"/>
  <c r="Q336" i="1"/>
  <c r="E338" i="1"/>
  <c r="F338" i="1" s="1"/>
  <c r="G338" i="1" s="1"/>
  <c r="K338" i="1" s="1"/>
  <c r="Q338" i="1"/>
  <c r="E339" i="1"/>
  <c r="F339" i="1" s="1"/>
  <c r="G339" i="1" s="1"/>
  <c r="K339" i="1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B14" i="2"/>
  <c r="C14" i="2"/>
  <c r="E14" i="2"/>
  <c r="D14" i="2"/>
  <c r="G14" i="2"/>
  <c r="H14" i="2"/>
  <c r="A15" i="2"/>
  <c r="B15" i="2"/>
  <c r="C15" i="2"/>
  <c r="E15" i="2"/>
  <c r="D15" i="2"/>
  <c r="G15" i="2"/>
  <c r="H15" i="2"/>
  <c r="A16" i="2"/>
  <c r="B16" i="2"/>
  <c r="C16" i="2"/>
  <c r="E16" i="2"/>
  <c r="D16" i="2"/>
  <c r="G16" i="2"/>
  <c r="H16" i="2"/>
  <c r="A17" i="2"/>
  <c r="D17" i="2"/>
  <c r="G17" i="2"/>
  <c r="C17" i="2"/>
  <c r="H17" i="2"/>
  <c r="B17" i="2"/>
  <c r="A18" i="2"/>
  <c r="D18" i="2"/>
  <c r="G18" i="2"/>
  <c r="C18" i="2"/>
  <c r="E18" i="2"/>
  <c r="H18" i="2"/>
  <c r="B18" i="2"/>
  <c r="A19" i="2"/>
  <c r="D19" i="2"/>
  <c r="E19" i="2"/>
  <c r="G19" i="2"/>
  <c r="C19" i="2"/>
  <c r="H19" i="2"/>
  <c r="B19" i="2"/>
  <c r="A20" i="2"/>
  <c r="D20" i="2"/>
  <c r="G20" i="2"/>
  <c r="C20" i="2"/>
  <c r="E20" i="2"/>
  <c r="H20" i="2"/>
  <c r="B20" i="2"/>
  <c r="A21" i="2"/>
  <c r="B21" i="2"/>
  <c r="C21" i="2"/>
  <c r="E21" i="2"/>
  <c r="D21" i="2"/>
  <c r="G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B24" i="2"/>
  <c r="C24" i="2"/>
  <c r="D24" i="2"/>
  <c r="E24" i="2"/>
  <c r="G24" i="2"/>
  <c r="H24" i="2"/>
  <c r="A25" i="2"/>
  <c r="C25" i="2"/>
  <c r="E25" i="2"/>
  <c r="D25" i="2"/>
  <c r="G25" i="2"/>
  <c r="H25" i="2"/>
  <c r="B25" i="2"/>
  <c r="A26" i="2"/>
  <c r="D26" i="2"/>
  <c r="G26" i="2"/>
  <c r="C26" i="2"/>
  <c r="H26" i="2"/>
  <c r="B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G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E32" i="2"/>
  <c r="D32" i="2"/>
  <c r="G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D35" i="2"/>
  <c r="E35" i="2"/>
  <c r="G35" i="2"/>
  <c r="C35" i="2"/>
  <c r="H35" i="2"/>
  <c r="B35" i="2"/>
  <c r="A36" i="2"/>
  <c r="D36" i="2"/>
  <c r="G36" i="2"/>
  <c r="C36" i="2"/>
  <c r="E36" i="2"/>
  <c r="H36" i="2"/>
  <c r="B36" i="2"/>
  <c r="A37" i="2"/>
  <c r="C37" i="2"/>
  <c r="D37" i="2"/>
  <c r="G37" i="2"/>
  <c r="H37" i="2"/>
  <c r="B37" i="2"/>
  <c r="A38" i="2"/>
  <c r="B38" i="2"/>
  <c r="C38" i="2"/>
  <c r="E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D41" i="2"/>
  <c r="G41" i="2"/>
  <c r="C41" i="2"/>
  <c r="E41" i="2"/>
  <c r="H41" i="2"/>
  <c r="B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E44" i="2"/>
  <c r="H44" i="2"/>
  <c r="B44" i="2"/>
  <c r="A45" i="2"/>
  <c r="B45" i="2"/>
  <c r="C45" i="2"/>
  <c r="E45" i="2"/>
  <c r="D45" i="2"/>
  <c r="G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E48" i="2"/>
  <c r="G48" i="2"/>
  <c r="H48" i="2"/>
  <c r="A49" i="2"/>
  <c r="C49" i="2"/>
  <c r="E49" i="2"/>
  <c r="D49" i="2"/>
  <c r="G49" i="2"/>
  <c r="H49" i="2"/>
  <c r="B49" i="2"/>
  <c r="A50" i="2"/>
  <c r="D50" i="2"/>
  <c r="E50" i="2"/>
  <c r="G50" i="2"/>
  <c r="C50" i="2"/>
  <c r="H50" i="2"/>
  <c r="B50" i="2"/>
  <c r="A51" i="2"/>
  <c r="D51" i="2"/>
  <c r="E51" i="2"/>
  <c r="G51" i="2"/>
  <c r="C51" i="2"/>
  <c r="H51" i="2"/>
  <c r="B51" i="2"/>
  <c r="A52" i="2"/>
  <c r="D52" i="2"/>
  <c r="G52" i="2"/>
  <c r="C52" i="2"/>
  <c r="E52" i="2"/>
  <c r="H52" i="2"/>
  <c r="B52" i="2"/>
  <c r="A53" i="2"/>
  <c r="B53" i="2"/>
  <c r="C53" i="2"/>
  <c r="E53" i="2"/>
  <c r="D53" i="2"/>
  <c r="G53" i="2"/>
  <c r="H53" i="2"/>
  <c r="A54" i="2"/>
  <c r="B54" i="2"/>
  <c r="C54" i="2"/>
  <c r="E54" i="2"/>
  <c r="D54" i="2"/>
  <c r="G54" i="2"/>
  <c r="H54" i="2"/>
  <c r="A55" i="2"/>
  <c r="B55" i="2"/>
  <c r="C55" i="2"/>
  <c r="E55" i="2"/>
  <c r="D55" i="2"/>
  <c r="G55" i="2"/>
  <c r="H55" i="2"/>
  <c r="A56" i="2"/>
  <c r="B56" i="2"/>
  <c r="C56" i="2"/>
  <c r="D56" i="2"/>
  <c r="G56" i="2"/>
  <c r="H56" i="2"/>
  <c r="A57" i="2"/>
  <c r="D57" i="2"/>
  <c r="G57" i="2"/>
  <c r="C57" i="2"/>
  <c r="E57" i="2"/>
  <c r="H57" i="2"/>
  <c r="B57" i="2"/>
  <c r="A58" i="2"/>
  <c r="D58" i="2"/>
  <c r="E58" i="2"/>
  <c r="G58" i="2"/>
  <c r="C58" i="2"/>
  <c r="H58" i="2"/>
  <c r="B58" i="2"/>
  <c r="A59" i="2"/>
  <c r="D59" i="2"/>
  <c r="E59" i="2"/>
  <c r="G59" i="2"/>
  <c r="C59" i="2"/>
  <c r="H59" i="2"/>
  <c r="B59" i="2"/>
  <c r="A60" i="2"/>
  <c r="D60" i="2"/>
  <c r="G60" i="2"/>
  <c r="C60" i="2"/>
  <c r="E60" i="2"/>
  <c r="H60" i="2"/>
  <c r="B60" i="2"/>
  <c r="A61" i="2"/>
  <c r="B61" i="2"/>
  <c r="C61" i="2"/>
  <c r="D61" i="2"/>
  <c r="G61" i="2"/>
  <c r="H61" i="2"/>
  <c r="A62" i="2"/>
  <c r="B62" i="2"/>
  <c r="C62" i="2"/>
  <c r="D62" i="2"/>
  <c r="G62" i="2"/>
  <c r="H62" i="2"/>
  <c r="A63" i="2"/>
  <c r="B63" i="2"/>
  <c r="C63" i="2"/>
  <c r="E63" i="2"/>
  <c r="D63" i="2"/>
  <c r="G63" i="2"/>
  <c r="H63" i="2"/>
  <c r="A64" i="2"/>
  <c r="B64" i="2"/>
  <c r="C64" i="2"/>
  <c r="D64" i="2"/>
  <c r="E64" i="2"/>
  <c r="G64" i="2"/>
  <c r="H64" i="2"/>
  <c r="A65" i="2"/>
  <c r="C65" i="2"/>
  <c r="D65" i="2"/>
  <c r="E65" i="2"/>
  <c r="G65" i="2"/>
  <c r="H65" i="2"/>
  <c r="B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D68" i="2"/>
  <c r="G68" i="2"/>
  <c r="C68" i="2"/>
  <c r="E68" i="2"/>
  <c r="H68" i="2"/>
  <c r="B68" i="2"/>
  <c r="A69" i="2"/>
  <c r="B69" i="2"/>
  <c r="C69" i="2"/>
  <c r="E69" i="2"/>
  <c r="D69" i="2"/>
  <c r="G69" i="2"/>
  <c r="H69" i="2"/>
  <c r="A70" i="2"/>
  <c r="B70" i="2"/>
  <c r="C70" i="2"/>
  <c r="D70" i="2"/>
  <c r="G70" i="2"/>
  <c r="H70" i="2"/>
  <c r="A71" i="2"/>
  <c r="B71" i="2"/>
  <c r="C71" i="2"/>
  <c r="E71" i="2"/>
  <c r="D71" i="2"/>
  <c r="G71" i="2"/>
  <c r="H71" i="2"/>
  <c r="A72" i="2"/>
  <c r="B72" i="2"/>
  <c r="C72" i="2"/>
  <c r="E72" i="2"/>
  <c r="D72" i="2"/>
  <c r="G72" i="2"/>
  <c r="H72" i="2"/>
  <c r="A73" i="2"/>
  <c r="C73" i="2"/>
  <c r="D73" i="2"/>
  <c r="G73" i="2"/>
  <c r="H73" i="2"/>
  <c r="B73" i="2"/>
  <c r="A74" i="2"/>
  <c r="D74" i="2"/>
  <c r="G74" i="2"/>
  <c r="C74" i="2"/>
  <c r="E74" i="2"/>
  <c r="H74" i="2"/>
  <c r="B74" i="2"/>
  <c r="A75" i="2"/>
  <c r="D75" i="2"/>
  <c r="G75" i="2"/>
  <c r="C75" i="2"/>
  <c r="E75" i="2"/>
  <c r="H75" i="2"/>
  <c r="B75" i="2"/>
  <c r="A76" i="2"/>
  <c r="D76" i="2"/>
  <c r="G76" i="2"/>
  <c r="C76" i="2"/>
  <c r="E76" i="2"/>
  <c r="H76" i="2"/>
  <c r="B76" i="2"/>
  <c r="A77" i="2"/>
  <c r="C77" i="2"/>
  <c r="E77" i="2"/>
  <c r="D77" i="2"/>
  <c r="G77" i="2"/>
  <c r="H77" i="2"/>
  <c r="B77" i="2"/>
  <c r="A78" i="2"/>
  <c r="B78" i="2"/>
  <c r="C78" i="2"/>
  <c r="E78" i="2"/>
  <c r="D78" i="2"/>
  <c r="G78" i="2"/>
  <c r="H78" i="2"/>
  <c r="A79" i="2"/>
  <c r="B79" i="2"/>
  <c r="C79" i="2"/>
  <c r="E79" i="2"/>
  <c r="D79" i="2"/>
  <c r="G79" i="2"/>
  <c r="H79" i="2"/>
  <c r="A80" i="2"/>
  <c r="B80" i="2"/>
  <c r="C80" i="2"/>
  <c r="E80" i="2"/>
  <c r="D80" i="2"/>
  <c r="G80" i="2"/>
  <c r="H80" i="2"/>
  <c r="A81" i="2"/>
  <c r="D81" i="2"/>
  <c r="G81" i="2"/>
  <c r="C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C86" i="2"/>
  <c r="E86" i="2"/>
  <c r="D86" i="2"/>
  <c r="G86" i="2"/>
  <c r="H86" i="2"/>
  <c r="A87" i="2"/>
  <c r="B87" i="2"/>
  <c r="C87" i="2"/>
  <c r="E87" i="2"/>
  <c r="D87" i="2"/>
  <c r="G87" i="2"/>
  <c r="H87" i="2"/>
  <c r="A88" i="2"/>
  <c r="B88" i="2"/>
  <c r="C88" i="2"/>
  <c r="D88" i="2"/>
  <c r="G88" i="2"/>
  <c r="H88" i="2"/>
  <c r="A89" i="2"/>
  <c r="D89" i="2"/>
  <c r="G89" i="2"/>
  <c r="C89" i="2"/>
  <c r="E89" i="2"/>
  <c r="H89" i="2"/>
  <c r="B89" i="2"/>
  <c r="A90" i="2"/>
  <c r="D90" i="2"/>
  <c r="G90" i="2"/>
  <c r="C90" i="2"/>
  <c r="H90" i="2"/>
  <c r="B90" i="2"/>
  <c r="A91" i="2"/>
  <c r="D91" i="2"/>
  <c r="G91" i="2"/>
  <c r="C91" i="2"/>
  <c r="E91" i="2"/>
  <c r="H91" i="2"/>
  <c r="B91" i="2"/>
  <c r="A92" i="2"/>
  <c r="D92" i="2"/>
  <c r="G92" i="2"/>
  <c r="C92" i="2"/>
  <c r="E92" i="2"/>
  <c r="H92" i="2"/>
  <c r="B92" i="2"/>
  <c r="A93" i="2"/>
  <c r="C93" i="2"/>
  <c r="D93" i="2"/>
  <c r="G93" i="2"/>
  <c r="H93" i="2"/>
  <c r="B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B96" i="2"/>
  <c r="C96" i="2"/>
  <c r="E96" i="2"/>
  <c r="D96" i="2"/>
  <c r="G96" i="2"/>
  <c r="H96" i="2"/>
  <c r="A97" i="2"/>
  <c r="C97" i="2"/>
  <c r="D97" i="2"/>
  <c r="G97" i="2"/>
  <c r="H97" i="2"/>
  <c r="B97" i="2"/>
  <c r="A98" i="2"/>
  <c r="D98" i="2"/>
  <c r="G98" i="2"/>
  <c r="C98" i="2"/>
  <c r="E98" i="2"/>
  <c r="H98" i="2"/>
  <c r="B98" i="2"/>
  <c r="A99" i="2"/>
  <c r="D99" i="2"/>
  <c r="G99" i="2"/>
  <c r="C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C102" i="2"/>
  <c r="D102" i="2"/>
  <c r="G102" i="2"/>
  <c r="H102" i="2"/>
  <c r="A103" i="2"/>
  <c r="B103" i="2"/>
  <c r="C103" i="2"/>
  <c r="E103" i="2"/>
  <c r="D103" i="2"/>
  <c r="G103" i="2"/>
  <c r="H103" i="2"/>
  <c r="A104" i="2"/>
  <c r="B104" i="2"/>
  <c r="C104" i="2"/>
  <c r="E104" i="2"/>
  <c r="D104" i="2"/>
  <c r="G104" i="2"/>
  <c r="H104" i="2"/>
  <c r="A105" i="2"/>
  <c r="D105" i="2"/>
  <c r="G105" i="2"/>
  <c r="C105" i="2"/>
  <c r="H105" i="2"/>
  <c r="B105" i="2"/>
  <c r="A106" i="2"/>
  <c r="D106" i="2"/>
  <c r="E106" i="2"/>
  <c r="G106" i="2"/>
  <c r="C106" i="2"/>
  <c r="H106" i="2"/>
  <c r="B106" i="2"/>
  <c r="A107" i="2"/>
  <c r="D107" i="2"/>
  <c r="G107" i="2"/>
  <c r="C107" i="2"/>
  <c r="H107" i="2"/>
  <c r="B107" i="2"/>
  <c r="A108" i="2"/>
  <c r="D108" i="2"/>
  <c r="G108" i="2"/>
  <c r="C108" i="2"/>
  <c r="E108" i="2"/>
  <c r="H108" i="2"/>
  <c r="B108" i="2"/>
  <c r="A109" i="2"/>
  <c r="C109" i="2"/>
  <c r="D109" i="2"/>
  <c r="G109" i="2"/>
  <c r="H109" i="2"/>
  <c r="B109" i="2"/>
  <c r="A110" i="2"/>
  <c r="B110" i="2"/>
  <c r="C110" i="2"/>
  <c r="E110" i="2"/>
  <c r="D110" i="2"/>
  <c r="G110" i="2"/>
  <c r="H110" i="2"/>
  <c r="A111" i="2"/>
  <c r="B111" i="2"/>
  <c r="C111" i="2"/>
  <c r="D111" i="2"/>
  <c r="G111" i="2"/>
  <c r="H111" i="2"/>
  <c r="A112" i="2"/>
  <c r="B112" i="2"/>
  <c r="C112" i="2"/>
  <c r="E112" i="2"/>
  <c r="D112" i="2"/>
  <c r="G112" i="2"/>
  <c r="H112" i="2"/>
  <c r="A113" i="2"/>
  <c r="D113" i="2"/>
  <c r="E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E115" i="2"/>
  <c r="G115" i="2"/>
  <c r="C115" i="2"/>
  <c r="H115" i="2"/>
  <c r="B115" i="2"/>
  <c r="A116" i="2"/>
  <c r="D116" i="2"/>
  <c r="G116" i="2"/>
  <c r="C116" i="2"/>
  <c r="E116" i="2"/>
  <c r="H116" i="2"/>
  <c r="B116" i="2"/>
  <c r="A117" i="2"/>
  <c r="B117" i="2"/>
  <c r="C117" i="2"/>
  <c r="E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B120" i="2"/>
  <c r="D120" i="2"/>
  <c r="G120" i="2"/>
  <c r="C120" i="2"/>
  <c r="H120" i="2"/>
  <c r="A121" i="2"/>
  <c r="D121" i="2"/>
  <c r="G121" i="2"/>
  <c r="C121" i="2"/>
  <c r="E121" i="2"/>
  <c r="H121" i="2"/>
  <c r="B121" i="2"/>
  <c r="A122" i="2"/>
  <c r="C122" i="2"/>
  <c r="D122" i="2"/>
  <c r="E122" i="2"/>
  <c r="G122" i="2"/>
  <c r="H122" i="2"/>
  <c r="B122" i="2"/>
  <c r="A123" i="2"/>
  <c r="D123" i="2"/>
  <c r="G123" i="2"/>
  <c r="C123" i="2"/>
  <c r="E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C126" i="2"/>
  <c r="E126" i="2"/>
  <c r="D126" i="2"/>
  <c r="G126" i="2"/>
  <c r="H126" i="2"/>
  <c r="A127" i="2"/>
  <c r="B127" i="2"/>
  <c r="C127" i="2"/>
  <c r="E127" i="2"/>
  <c r="D127" i="2"/>
  <c r="G127" i="2"/>
  <c r="H127" i="2"/>
  <c r="A128" i="2"/>
  <c r="B128" i="2"/>
  <c r="C128" i="2"/>
  <c r="D128" i="2"/>
  <c r="G128" i="2"/>
  <c r="H128" i="2"/>
  <c r="A129" i="2"/>
  <c r="C129" i="2"/>
  <c r="E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D131" i="2"/>
  <c r="G131" i="2"/>
  <c r="C131" i="2"/>
  <c r="E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B136" i="2"/>
  <c r="C136" i="2"/>
  <c r="E136" i="2"/>
  <c r="D136" i="2"/>
  <c r="G136" i="2"/>
  <c r="H136" i="2"/>
  <c r="A137" i="2"/>
  <c r="C137" i="2"/>
  <c r="E137" i="2"/>
  <c r="D137" i="2"/>
  <c r="G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E139" i="2"/>
  <c r="H139" i="2"/>
  <c r="B139" i="2"/>
  <c r="A140" i="2"/>
  <c r="D140" i="2"/>
  <c r="G140" i="2"/>
  <c r="C140" i="2"/>
  <c r="E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B144" i="2"/>
  <c r="C144" i="2"/>
  <c r="E144" i="2"/>
  <c r="D144" i="2"/>
  <c r="G144" i="2"/>
  <c r="H144" i="2"/>
  <c r="A145" i="2"/>
  <c r="C145" i="2"/>
  <c r="E145" i="2"/>
  <c r="D145" i="2"/>
  <c r="G145" i="2"/>
  <c r="H145" i="2"/>
  <c r="B145" i="2"/>
  <c r="A146" i="2"/>
  <c r="B146" i="2"/>
  <c r="D146" i="2"/>
  <c r="G146" i="2"/>
  <c r="C146" i="2"/>
  <c r="H146" i="2"/>
  <c r="A147" i="2"/>
  <c r="D147" i="2"/>
  <c r="G147" i="2"/>
  <c r="C147" i="2"/>
  <c r="H147" i="2"/>
  <c r="B147" i="2"/>
  <c r="A148" i="2"/>
  <c r="D148" i="2"/>
  <c r="G148" i="2"/>
  <c r="C148" i="2"/>
  <c r="E148" i="2"/>
  <c r="H148" i="2"/>
  <c r="B148" i="2"/>
  <c r="A149" i="2"/>
  <c r="C149" i="2"/>
  <c r="D149" i="2"/>
  <c r="G149" i="2"/>
  <c r="H149" i="2"/>
  <c r="B149" i="2"/>
  <c r="A150" i="2"/>
  <c r="B150" i="2"/>
  <c r="D150" i="2"/>
  <c r="G150" i="2"/>
  <c r="C150" i="2"/>
  <c r="H150" i="2"/>
  <c r="A151" i="2"/>
  <c r="B151" i="2"/>
  <c r="C151" i="2"/>
  <c r="E151" i="2"/>
  <c r="D151" i="2"/>
  <c r="G151" i="2"/>
  <c r="H151" i="2"/>
  <c r="A152" i="2"/>
  <c r="B152" i="2"/>
  <c r="C152" i="2"/>
  <c r="E152" i="2"/>
  <c r="D152" i="2"/>
  <c r="G152" i="2"/>
  <c r="H152" i="2"/>
  <c r="A153" i="2"/>
  <c r="C153" i="2"/>
  <c r="D153" i="2"/>
  <c r="G153" i="2"/>
  <c r="H153" i="2"/>
  <c r="B153" i="2"/>
  <c r="A154" i="2"/>
  <c r="B154" i="2"/>
  <c r="D154" i="2"/>
  <c r="G154" i="2"/>
  <c r="C154" i="2"/>
  <c r="E154" i="2"/>
  <c r="H154" i="2"/>
  <c r="A155" i="2"/>
  <c r="D155" i="2"/>
  <c r="G155" i="2"/>
  <c r="C155" i="2"/>
  <c r="H155" i="2"/>
  <c r="B155" i="2"/>
  <c r="A156" i="2"/>
  <c r="D156" i="2"/>
  <c r="G156" i="2"/>
  <c r="C156" i="2"/>
  <c r="E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B160" i="2"/>
  <c r="C160" i="2"/>
  <c r="D160" i="2"/>
  <c r="G160" i="2"/>
  <c r="H160" i="2"/>
  <c r="A161" i="2"/>
  <c r="C161" i="2"/>
  <c r="E161" i="2"/>
  <c r="D161" i="2"/>
  <c r="G161" i="2"/>
  <c r="H161" i="2"/>
  <c r="B161" i="2"/>
  <c r="A162" i="2"/>
  <c r="B162" i="2"/>
  <c r="D162" i="2"/>
  <c r="E162" i="2"/>
  <c r="G162" i="2"/>
  <c r="C162" i="2"/>
  <c r="H162" i="2"/>
  <c r="A163" i="2"/>
  <c r="D163" i="2"/>
  <c r="G163" i="2"/>
  <c r="C163" i="2"/>
  <c r="E163" i="2"/>
  <c r="H163" i="2"/>
  <c r="B163" i="2"/>
  <c r="A164" i="2"/>
  <c r="D164" i="2"/>
  <c r="G164" i="2"/>
  <c r="C164" i="2"/>
  <c r="E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B168" i="2"/>
  <c r="C168" i="2"/>
  <c r="D168" i="2"/>
  <c r="G168" i="2"/>
  <c r="H168" i="2"/>
  <c r="A169" i="2"/>
  <c r="C169" i="2"/>
  <c r="E169" i="2"/>
  <c r="D169" i="2"/>
  <c r="G169" i="2"/>
  <c r="H169" i="2"/>
  <c r="B169" i="2"/>
  <c r="A170" i="2"/>
  <c r="B170" i="2"/>
  <c r="D170" i="2"/>
  <c r="E170" i="2"/>
  <c r="G170" i="2"/>
  <c r="C170" i="2"/>
  <c r="H170" i="2"/>
  <c r="A171" i="2"/>
  <c r="C171" i="2"/>
  <c r="E171" i="2"/>
  <c r="D171" i="2"/>
  <c r="G171" i="2"/>
  <c r="H171" i="2"/>
  <c r="B171" i="2"/>
  <c r="A172" i="2"/>
  <c r="D172" i="2"/>
  <c r="G172" i="2"/>
  <c r="C172" i="2"/>
  <c r="E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H174" i="2"/>
  <c r="A175" i="2"/>
  <c r="C175" i="2"/>
  <c r="E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C177" i="2"/>
  <c r="D177" i="2"/>
  <c r="G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D180" i="2"/>
  <c r="G180" i="2"/>
  <c r="C180" i="2"/>
  <c r="E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B184" i="2"/>
  <c r="C184" i="2"/>
  <c r="D184" i="2"/>
  <c r="G184" i="2"/>
  <c r="H184" i="2"/>
  <c r="A185" i="2"/>
  <c r="C185" i="2"/>
  <c r="E185" i="2"/>
  <c r="D185" i="2"/>
  <c r="G185" i="2"/>
  <c r="H185" i="2"/>
  <c r="B185" i="2"/>
  <c r="A186" i="2"/>
  <c r="B186" i="2"/>
  <c r="D186" i="2"/>
  <c r="E186" i="2"/>
  <c r="G186" i="2"/>
  <c r="C186" i="2"/>
  <c r="H186" i="2"/>
  <c r="A187" i="2"/>
  <c r="C187" i="2"/>
  <c r="E187" i="2"/>
  <c r="D187" i="2"/>
  <c r="G187" i="2"/>
  <c r="H187" i="2"/>
  <c r="B187" i="2"/>
  <c r="A188" i="2"/>
  <c r="D188" i="2"/>
  <c r="G188" i="2"/>
  <c r="C188" i="2"/>
  <c r="E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B192" i="2"/>
  <c r="C192" i="2"/>
  <c r="D192" i="2"/>
  <c r="G192" i="2"/>
  <c r="H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D195" i="2"/>
  <c r="G195" i="2"/>
  <c r="C195" i="2"/>
  <c r="E195" i="2"/>
  <c r="H195" i="2"/>
  <c r="B195" i="2"/>
  <c r="A196" i="2"/>
  <c r="D196" i="2"/>
  <c r="G196" i="2"/>
  <c r="C196" i="2"/>
  <c r="E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H198" i="2"/>
  <c r="A199" i="2"/>
  <c r="C199" i="2"/>
  <c r="E199" i="2"/>
  <c r="D199" i="2"/>
  <c r="G199" i="2"/>
  <c r="H199" i="2"/>
  <c r="B199" i="2"/>
  <c r="A200" i="2"/>
  <c r="B200" i="2"/>
  <c r="C200" i="2"/>
  <c r="E200" i="2"/>
  <c r="D200" i="2"/>
  <c r="G200" i="2"/>
  <c r="H200" i="2"/>
  <c r="A201" i="2"/>
  <c r="C201" i="2"/>
  <c r="D201" i="2"/>
  <c r="E201" i="2"/>
  <c r="G201" i="2"/>
  <c r="H201" i="2"/>
  <c r="B201" i="2"/>
  <c r="A202" i="2"/>
  <c r="B202" i="2"/>
  <c r="D202" i="2"/>
  <c r="E202" i="2"/>
  <c r="G202" i="2"/>
  <c r="C202" i="2"/>
  <c r="H202" i="2"/>
  <c r="A203" i="2"/>
  <c r="C203" i="2"/>
  <c r="E203" i="2"/>
  <c r="D203" i="2"/>
  <c r="G203" i="2"/>
  <c r="H203" i="2"/>
  <c r="B203" i="2"/>
  <c r="A204" i="2"/>
  <c r="D204" i="2"/>
  <c r="G204" i="2"/>
  <c r="C204" i="2"/>
  <c r="E204" i="2"/>
  <c r="H204" i="2"/>
  <c r="B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B207" i="2"/>
  <c r="C207" i="2"/>
  <c r="D207" i="2"/>
  <c r="G207" i="2"/>
  <c r="H207" i="2"/>
  <c r="A208" i="2"/>
  <c r="B208" i="2"/>
  <c r="C208" i="2"/>
  <c r="E208" i="2"/>
  <c r="D208" i="2"/>
  <c r="G208" i="2"/>
  <c r="H208" i="2"/>
  <c r="A209" i="2"/>
  <c r="C209" i="2"/>
  <c r="E209" i="2"/>
  <c r="D209" i="2"/>
  <c r="G209" i="2"/>
  <c r="H209" i="2"/>
  <c r="B209" i="2"/>
  <c r="A210" i="2"/>
  <c r="B210" i="2"/>
  <c r="D210" i="2"/>
  <c r="G210" i="2"/>
  <c r="C210" i="2"/>
  <c r="H210" i="2"/>
  <c r="A211" i="2"/>
  <c r="D211" i="2"/>
  <c r="G211" i="2"/>
  <c r="C211" i="2"/>
  <c r="E211" i="2"/>
  <c r="H211" i="2"/>
  <c r="B211" i="2"/>
  <c r="A212" i="2"/>
  <c r="D212" i="2"/>
  <c r="G212" i="2"/>
  <c r="C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B216" i="2"/>
  <c r="C216" i="2"/>
  <c r="E216" i="2"/>
  <c r="D216" i="2"/>
  <c r="G216" i="2"/>
  <c r="H216" i="2"/>
  <c r="A217" i="2"/>
  <c r="C217" i="2"/>
  <c r="D217" i="2"/>
  <c r="G217" i="2"/>
  <c r="H217" i="2"/>
  <c r="B217" i="2"/>
  <c r="A218" i="2"/>
  <c r="B218" i="2"/>
  <c r="D218" i="2"/>
  <c r="E218" i="2"/>
  <c r="G218" i="2"/>
  <c r="C218" i="2"/>
  <c r="H218" i="2"/>
  <c r="A219" i="2"/>
  <c r="C219" i="2"/>
  <c r="D219" i="2"/>
  <c r="G219" i="2"/>
  <c r="H219" i="2"/>
  <c r="B219" i="2"/>
  <c r="A220" i="2"/>
  <c r="D220" i="2"/>
  <c r="G220" i="2"/>
  <c r="C220" i="2"/>
  <c r="E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G222" i="2"/>
  <c r="C222" i="2"/>
  <c r="E222" i="2"/>
  <c r="H222" i="2"/>
  <c r="A223" i="2"/>
  <c r="B223" i="2"/>
  <c r="C223" i="2"/>
  <c r="D223" i="2"/>
  <c r="G223" i="2"/>
  <c r="H223" i="2"/>
  <c r="A224" i="2"/>
  <c r="B224" i="2"/>
  <c r="C224" i="2"/>
  <c r="E224" i="2"/>
  <c r="D224" i="2"/>
  <c r="G224" i="2"/>
  <c r="H224" i="2"/>
  <c r="A225" i="2"/>
  <c r="C225" i="2"/>
  <c r="D225" i="2"/>
  <c r="E225" i="2"/>
  <c r="G225" i="2"/>
  <c r="H225" i="2"/>
  <c r="B225" i="2"/>
  <c r="A226" i="2"/>
  <c r="B226" i="2"/>
  <c r="D226" i="2"/>
  <c r="G226" i="2"/>
  <c r="C226" i="2"/>
  <c r="H226" i="2"/>
  <c r="A227" i="2"/>
  <c r="D227" i="2"/>
  <c r="G227" i="2"/>
  <c r="C227" i="2"/>
  <c r="E227" i="2"/>
  <c r="H227" i="2"/>
  <c r="B227" i="2"/>
  <c r="A228" i="2"/>
  <c r="D228" i="2"/>
  <c r="F228" i="2"/>
  <c r="G228" i="2"/>
  <c r="C228" i="2"/>
  <c r="E228" i="2"/>
  <c r="H228" i="2"/>
  <c r="B228" i="2"/>
  <c r="A229" i="2"/>
  <c r="D229" i="2"/>
  <c r="F229" i="2"/>
  <c r="G229" i="2"/>
  <c r="C229" i="2"/>
  <c r="E229" i="2"/>
  <c r="H229" i="2"/>
  <c r="B229" i="2"/>
  <c r="A230" i="2"/>
  <c r="D230" i="2"/>
  <c r="F230" i="2"/>
  <c r="G230" i="2"/>
  <c r="C230" i="2"/>
  <c r="E230" i="2"/>
  <c r="H230" i="2"/>
  <c r="B230" i="2"/>
  <c r="A231" i="2"/>
  <c r="B231" i="2"/>
  <c r="D231" i="2"/>
  <c r="F231" i="2"/>
  <c r="G231" i="2"/>
  <c r="C231" i="2"/>
  <c r="E231" i="2"/>
  <c r="H231" i="2"/>
  <c r="A232" i="2"/>
  <c r="D232" i="2"/>
  <c r="F232" i="2"/>
  <c r="G232" i="2"/>
  <c r="C232" i="2"/>
  <c r="E232" i="2"/>
  <c r="H232" i="2"/>
  <c r="B232" i="2"/>
  <c r="A233" i="2"/>
  <c r="D233" i="2"/>
  <c r="G233" i="2"/>
  <c r="C233" i="2"/>
  <c r="E233" i="2"/>
  <c r="H233" i="2"/>
  <c r="B233" i="2"/>
  <c r="A234" i="2"/>
  <c r="C234" i="2"/>
  <c r="D234" i="2"/>
  <c r="G234" i="2"/>
  <c r="H234" i="2"/>
  <c r="B234" i="2"/>
  <c r="A235" i="2"/>
  <c r="B235" i="2"/>
  <c r="D235" i="2"/>
  <c r="G235" i="2"/>
  <c r="C235" i="2"/>
  <c r="E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C238" i="2"/>
  <c r="E238" i="2"/>
  <c r="D238" i="2"/>
  <c r="G238" i="2"/>
  <c r="H238" i="2"/>
  <c r="B238" i="2"/>
  <c r="A239" i="2"/>
  <c r="B239" i="2"/>
  <c r="D239" i="2"/>
  <c r="E239" i="2"/>
  <c r="G239" i="2"/>
  <c r="C239" i="2"/>
  <c r="H239" i="2"/>
  <c r="A240" i="2"/>
  <c r="C240" i="2"/>
  <c r="D240" i="2"/>
  <c r="E240" i="2"/>
  <c r="G240" i="2"/>
  <c r="H240" i="2"/>
  <c r="B240" i="2"/>
  <c r="A241" i="2"/>
  <c r="B241" i="2"/>
  <c r="D241" i="2"/>
  <c r="G241" i="2"/>
  <c r="C241" i="2"/>
  <c r="E241" i="2"/>
  <c r="H241" i="2"/>
  <c r="A242" i="2"/>
  <c r="C242" i="2"/>
  <c r="D242" i="2"/>
  <c r="E242" i="2"/>
  <c r="G242" i="2"/>
  <c r="H242" i="2"/>
  <c r="B242" i="2"/>
  <c r="A243" i="2"/>
  <c r="B243" i="2"/>
  <c r="D243" i="2"/>
  <c r="G243" i="2"/>
  <c r="C243" i="2"/>
  <c r="E243" i="2"/>
  <c r="H243" i="2"/>
  <c r="A244" i="2"/>
  <c r="B244" i="2"/>
  <c r="C244" i="2"/>
  <c r="D244" i="2"/>
  <c r="G244" i="2"/>
  <c r="H244" i="2"/>
  <c r="A245" i="2"/>
  <c r="B245" i="2"/>
  <c r="D245" i="2"/>
  <c r="G245" i="2"/>
  <c r="C245" i="2"/>
  <c r="E245" i="2"/>
  <c r="H245" i="2"/>
  <c r="A246" i="2"/>
  <c r="C246" i="2"/>
  <c r="D246" i="2"/>
  <c r="E246" i="2"/>
  <c r="G246" i="2"/>
  <c r="H246" i="2"/>
  <c r="B246" i="2"/>
  <c r="A247" i="2"/>
  <c r="D247" i="2"/>
  <c r="G247" i="2"/>
  <c r="C247" i="2"/>
  <c r="H247" i="2"/>
  <c r="B247" i="2"/>
  <c r="A248" i="2"/>
  <c r="D248" i="2"/>
  <c r="G248" i="2"/>
  <c r="C248" i="2"/>
  <c r="H248" i="2"/>
  <c r="B248" i="2"/>
  <c r="A249" i="2"/>
  <c r="D249" i="2"/>
  <c r="G249" i="2"/>
  <c r="C249" i="2"/>
  <c r="E249" i="2"/>
  <c r="H249" i="2"/>
  <c r="B249" i="2"/>
  <c r="A250" i="2"/>
  <c r="B250" i="2"/>
  <c r="C250" i="2"/>
  <c r="D250" i="2"/>
  <c r="E250" i="2"/>
  <c r="G250" i="2"/>
  <c r="H250" i="2"/>
  <c r="A251" i="2"/>
  <c r="B251" i="2"/>
  <c r="C251" i="2"/>
  <c r="D251" i="2"/>
  <c r="G251" i="2"/>
  <c r="H251" i="2"/>
  <c r="A252" i="2"/>
  <c r="C252" i="2"/>
  <c r="D252" i="2"/>
  <c r="E252" i="2"/>
  <c r="G252" i="2"/>
  <c r="H252" i="2"/>
  <c r="B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B255" i="2"/>
  <c r="D255" i="2"/>
  <c r="G255" i="2"/>
  <c r="C255" i="2"/>
  <c r="E255" i="2"/>
  <c r="H255" i="2"/>
  <c r="A256" i="2"/>
  <c r="D256" i="2"/>
  <c r="G256" i="2"/>
  <c r="C256" i="2"/>
  <c r="E256" i="2"/>
  <c r="H256" i="2"/>
  <c r="B256" i="2"/>
  <c r="A257" i="2"/>
  <c r="D257" i="2"/>
  <c r="G257" i="2"/>
  <c r="C257" i="2"/>
  <c r="E257" i="2"/>
  <c r="H257" i="2"/>
  <c r="B257" i="2"/>
  <c r="A258" i="2"/>
  <c r="B258" i="2"/>
  <c r="C258" i="2"/>
  <c r="E258" i="2"/>
  <c r="D258" i="2"/>
  <c r="G258" i="2"/>
  <c r="H258" i="2"/>
  <c r="A259" i="2"/>
  <c r="B259" i="2"/>
  <c r="C259" i="2"/>
  <c r="D259" i="2"/>
  <c r="G259" i="2"/>
  <c r="H259" i="2"/>
  <c r="A260" i="2"/>
  <c r="C260" i="2"/>
  <c r="E260" i="2"/>
  <c r="D260" i="2"/>
  <c r="G260" i="2"/>
  <c r="H260" i="2"/>
  <c r="B260" i="2"/>
  <c r="A261" i="2"/>
  <c r="B261" i="2"/>
  <c r="D261" i="2"/>
  <c r="G261" i="2"/>
  <c r="C261" i="2"/>
  <c r="E261" i="2"/>
  <c r="H261" i="2"/>
  <c r="A262" i="2"/>
  <c r="D262" i="2"/>
  <c r="G262" i="2"/>
  <c r="C262" i="2"/>
  <c r="H262" i="2"/>
  <c r="B262" i="2"/>
  <c r="A263" i="2"/>
  <c r="D263" i="2"/>
  <c r="G263" i="2"/>
  <c r="C263" i="2"/>
  <c r="E263" i="2"/>
  <c r="H263" i="2"/>
  <c r="B263" i="2"/>
  <c r="A264" i="2"/>
  <c r="D264" i="2"/>
  <c r="G264" i="2"/>
  <c r="C264" i="2"/>
  <c r="H264" i="2"/>
  <c r="B264" i="2"/>
  <c r="A265" i="2"/>
  <c r="D265" i="2"/>
  <c r="G265" i="2"/>
  <c r="C265" i="2"/>
  <c r="E265" i="2"/>
  <c r="H265" i="2"/>
  <c r="B265" i="2"/>
  <c r="A266" i="2"/>
  <c r="B266" i="2"/>
  <c r="C266" i="2"/>
  <c r="D266" i="2"/>
  <c r="E266" i="2"/>
  <c r="G266" i="2"/>
  <c r="H266" i="2"/>
  <c r="A267" i="2"/>
  <c r="B267" i="2"/>
  <c r="D267" i="2"/>
  <c r="G267" i="2"/>
  <c r="C267" i="2"/>
  <c r="E267" i="2"/>
  <c r="H267" i="2"/>
  <c r="A268" i="2"/>
  <c r="C268" i="2"/>
  <c r="E268" i="2"/>
  <c r="D268" i="2"/>
  <c r="G268" i="2"/>
  <c r="H268" i="2"/>
  <c r="B268" i="2"/>
  <c r="A269" i="2"/>
  <c r="B269" i="2"/>
  <c r="D269" i="2"/>
  <c r="G269" i="2"/>
  <c r="C269" i="2"/>
  <c r="E269" i="2"/>
  <c r="H269" i="2"/>
  <c r="A270" i="2"/>
  <c r="D270" i="2"/>
  <c r="G270" i="2"/>
  <c r="C270" i="2"/>
  <c r="E270" i="2"/>
  <c r="H270" i="2"/>
  <c r="B270" i="2"/>
  <c r="A271" i="2"/>
  <c r="D271" i="2"/>
  <c r="G271" i="2"/>
  <c r="C271" i="2"/>
  <c r="E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E274" i="2"/>
  <c r="D274" i="2"/>
  <c r="G274" i="2"/>
  <c r="H274" i="2"/>
  <c r="A275" i="2"/>
  <c r="B275" i="2"/>
  <c r="D275" i="2"/>
  <c r="G275" i="2"/>
  <c r="C275" i="2"/>
  <c r="E275" i="2"/>
  <c r="H275" i="2"/>
  <c r="A276" i="2"/>
  <c r="C276" i="2"/>
  <c r="D276" i="2"/>
  <c r="E276" i="2"/>
  <c r="G276" i="2"/>
  <c r="H276" i="2"/>
  <c r="B276" i="2"/>
  <c r="A277" i="2"/>
  <c r="B277" i="2"/>
  <c r="D277" i="2"/>
  <c r="G277" i="2"/>
  <c r="C277" i="2"/>
  <c r="H277" i="2"/>
  <c r="A278" i="2"/>
  <c r="D278" i="2"/>
  <c r="G278" i="2"/>
  <c r="C278" i="2"/>
  <c r="E278" i="2"/>
  <c r="H278" i="2"/>
  <c r="B278" i="2"/>
  <c r="A279" i="2"/>
  <c r="D279" i="2"/>
  <c r="G279" i="2"/>
  <c r="C279" i="2"/>
  <c r="E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E281" i="2"/>
  <c r="H281" i="2"/>
  <c r="B281" i="2"/>
  <c r="A282" i="2"/>
  <c r="B282" i="2"/>
  <c r="C282" i="2"/>
  <c r="D282" i="2"/>
  <c r="E282" i="2"/>
  <c r="G282" i="2"/>
  <c r="H282" i="2"/>
  <c r="A283" i="2"/>
  <c r="B283" i="2"/>
  <c r="C283" i="2"/>
  <c r="E283" i="2"/>
  <c r="D283" i="2"/>
  <c r="G283" i="2"/>
  <c r="H283" i="2"/>
  <c r="A284" i="2"/>
  <c r="C284" i="2"/>
  <c r="D284" i="2"/>
  <c r="E284" i="2"/>
  <c r="G284" i="2"/>
  <c r="H284" i="2"/>
  <c r="B284" i="2"/>
  <c r="A285" i="2"/>
  <c r="B285" i="2"/>
  <c r="D285" i="2"/>
  <c r="G285" i="2"/>
  <c r="C285" i="2"/>
  <c r="E285" i="2"/>
  <c r="H285" i="2"/>
  <c r="A286" i="2"/>
  <c r="D286" i="2"/>
  <c r="G286" i="2"/>
  <c r="C286" i="2"/>
  <c r="H286" i="2"/>
  <c r="B286" i="2"/>
  <c r="A287" i="2"/>
  <c r="B287" i="2"/>
  <c r="D287" i="2"/>
  <c r="E287" i="2"/>
  <c r="G287" i="2"/>
  <c r="C287" i="2"/>
  <c r="H287" i="2"/>
  <c r="A288" i="2"/>
  <c r="C288" i="2"/>
  <c r="E288" i="2"/>
  <c r="D288" i="2"/>
  <c r="G288" i="2"/>
  <c r="H288" i="2"/>
  <c r="B288" i="2"/>
  <c r="A289" i="2"/>
  <c r="B289" i="2"/>
  <c r="C289" i="2"/>
  <c r="E289" i="2"/>
  <c r="D289" i="2"/>
  <c r="G289" i="2"/>
  <c r="H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B292" i="2"/>
  <c r="D292" i="2"/>
  <c r="G292" i="2"/>
  <c r="C292" i="2"/>
  <c r="E292" i="2"/>
  <c r="H292" i="2"/>
  <c r="E13" i="4"/>
  <c r="F13" i="4"/>
  <c r="E24" i="4"/>
  <c r="F24" i="4"/>
  <c r="C12" i="1"/>
  <c r="C11" i="1"/>
  <c r="O356" i="1" l="1"/>
  <c r="O355" i="1"/>
  <c r="F15" i="1"/>
  <c r="O354" i="1"/>
  <c r="O352" i="1"/>
  <c r="O351" i="1"/>
  <c r="O350" i="1"/>
  <c r="O353" i="1"/>
  <c r="E244" i="2"/>
  <c r="E237" i="2"/>
  <c r="E234" i="2"/>
  <c r="E107" i="2"/>
  <c r="E97" i="2"/>
  <c r="E43" i="2"/>
  <c r="E29" i="2"/>
  <c r="E251" i="2"/>
  <c r="E147" i="2"/>
  <c r="E81" i="2"/>
  <c r="E66" i="2"/>
  <c r="E212" i="2"/>
  <c r="E168" i="2"/>
  <c r="E153" i="2"/>
  <c r="E99" i="2"/>
  <c r="E247" i="2"/>
  <c r="E219" i="2"/>
  <c r="E184" i="2"/>
  <c r="E47" i="2"/>
  <c r="E11" i="2"/>
  <c r="E150" i="2"/>
  <c r="E138" i="2"/>
  <c r="E102" i="2"/>
  <c r="E56" i="2"/>
  <c r="E174" i="2"/>
  <c r="E132" i="2"/>
  <c r="E124" i="2"/>
  <c r="E105" i="2"/>
  <c r="E198" i="2"/>
  <c r="E128" i="2"/>
  <c r="E143" i="2"/>
  <c r="E90" i="2"/>
  <c r="E37" i="2"/>
  <c r="E22" i="2"/>
  <c r="E277" i="2"/>
  <c r="E259" i="2"/>
  <c r="E146" i="2"/>
  <c r="E70" i="2"/>
  <c r="E62" i="2"/>
  <c r="E40" i="2"/>
  <c r="E223" i="2"/>
  <c r="E207" i="2"/>
  <c r="E85" i="2"/>
  <c r="E17" i="2"/>
  <c r="E286" i="2"/>
  <c r="E262" i="2"/>
  <c r="E254" i="2"/>
  <c r="E226" i="2"/>
  <c r="E210" i="2"/>
  <c r="E192" i="2"/>
  <c r="E160" i="2"/>
  <c r="E125" i="2"/>
  <c r="E93" i="2"/>
  <c r="E264" i="2"/>
  <c r="E248" i="2"/>
  <c r="E217" i="2"/>
  <c r="E177" i="2"/>
  <c r="E111" i="2"/>
  <c r="E73" i="2"/>
  <c r="E67" i="2"/>
  <c r="E26" i="2"/>
  <c r="E155" i="2"/>
  <c r="E142" i="2"/>
  <c r="E83" i="2"/>
  <c r="E149" i="2"/>
  <c r="E133" i="2"/>
  <c r="E61" i="2"/>
  <c r="E120" i="2"/>
  <c r="E109" i="2"/>
  <c r="E88" i="2"/>
  <c r="O349" i="1"/>
  <c r="O348" i="1"/>
  <c r="O342" i="1"/>
  <c r="O264" i="1"/>
  <c r="O285" i="1"/>
  <c r="O237" i="1"/>
  <c r="O246" i="1"/>
  <c r="O169" i="1"/>
  <c r="O156" i="1"/>
  <c r="O220" i="1"/>
  <c r="O150" i="1"/>
  <c r="O98" i="1"/>
  <c r="O170" i="1"/>
  <c r="O333" i="1"/>
  <c r="O233" i="1"/>
  <c r="O304" i="1"/>
  <c r="O300" i="1"/>
  <c r="O299" i="1"/>
  <c r="O282" i="1"/>
  <c r="O269" i="1"/>
  <c r="O280" i="1"/>
  <c r="O97" i="1"/>
  <c r="O263" i="1"/>
  <c r="O129" i="1"/>
  <c r="O341" i="1"/>
  <c r="O286" i="1"/>
  <c r="O279" i="1"/>
  <c r="O91" i="1"/>
  <c r="O179" i="1"/>
  <c r="O132" i="1"/>
  <c r="O209" i="1"/>
  <c r="O224" i="1"/>
  <c r="O102" i="1"/>
  <c r="O281" i="1"/>
  <c r="O104" i="1"/>
  <c r="O194" i="1"/>
  <c r="C15" i="1"/>
  <c r="O289" i="1"/>
  <c r="O177" i="1"/>
  <c r="O138" i="1"/>
  <c r="O134" i="1"/>
  <c r="O254" i="1"/>
  <c r="O260" i="1"/>
  <c r="O324" i="1"/>
  <c r="O257" i="1"/>
  <c r="O249" i="1"/>
  <c r="O226" i="1"/>
  <c r="O118" i="1"/>
  <c r="O146" i="1"/>
  <c r="O127" i="1"/>
  <c r="O283" i="1"/>
  <c r="O140" i="1"/>
  <c r="O294" i="1"/>
  <c r="O94" i="1"/>
  <c r="O212" i="1"/>
  <c r="O271" i="1"/>
  <c r="O316" i="1"/>
  <c r="O232" i="1"/>
  <c r="O108" i="1"/>
  <c r="O93" i="1"/>
  <c r="O292" i="1"/>
  <c r="O163" i="1"/>
  <c r="O293" i="1"/>
  <c r="O216" i="1"/>
  <c r="O315" i="1"/>
  <c r="O117" i="1"/>
  <c r="O317" i="1"/>
  <c r="O151" i="1"/>
  <c r="O191" i="1"/>
  <c r="O270" i="1"/>
  <c r="O133" i="1"/>
  <c r="O325" i="1"/>
  <c r="O211" i="1"/>
  <c r="O157" i="1"/>
  <c r="O164" i="1"/>
  <c r="O205" i="1"/>
  <c r="O261" i="1"/>
  <c r="O139" i="1"/>
  <c r="O142" i="1"/>
  <c r="O113" i="1"/>
  <c r="O119" i="1"/>
  <c r="O183" i="1"/>
  <c r="O114" i="1"/>
  <c r="O147" i="1"/>
  <c r="O335" i="1"/>
  <c r="O308" i="1"/>
  <c r="O322" i="1"/>
  <c r="O196" i="1"/>
  <c r="O265" i="1"/>
  <c r="O131" i="1"/>
  <c r="O176" i="1"/>
  <c r="O178" i="1"/>
  <c r="O242" i="1"/>
  <c r="O245" i="1"/>
  <c r="O309" i="1"/>
  <c r="O262" i="1"/>
  <c r="O231" i="1"/>
  <c r="O221" i="1"/>
  <c r="O92" i="1"/>
  <c r="O235" i="1"/>
  <c r="O123" i="1"/>
  <c r="O96" i="1"/>
  <c r="O122" i="1"/>
  <c r="O200" i="1"/>
  <c r="O215" i="1"/>
  <c r="O274" i="1"/>
  <c r="O185" i="1"/>
  <c r="O243" i="1"/>
  <c r="O208" i="1"/>
  <c r="O195" i="1"/>
  <c r="O203" i="1"/>
  <c r="O197" i="1"/>
  <c r="O275" i="1"/>
  <c r="O228" i="1"/>
  <c r="O124" i="1"/>
  <c r="O188" i="1"/>
  <c r="O297" i="1"/>
  <c r="O120" i="1"/>
  <c r="O295" i="1"/>
  <c r="O180" i="1"/>
  <c r="O89" i="1"/>
  <c r="O171" i="1"/>
  <c r="O339" i="1"/>
  <c r="O258" i="1"/>
  <c r="O204" i="1"/>
  <c r="O103" i="1"/>
  <c r="O199" i="1"/>
  <c r="O266" i="1"/>
  <c r="O272" i="1"/>
  <c r="O167" i="1"/>
  <c r="O332" i="1"/>
  <c r="O327" i="1"/>
  <c r="O112" i="1"/>
  <c r="O149" i="1"/>
  <c r="O101" i="1"/>
  <c r="O184" i="1"/>
  <c r="O166" i="1"/>
  <c r="O252" i="1"/>
  <c r="O323" i="1"/>
  <c r="O125" i="1"/>
  <c r="O291" i="1"/>
  <c r="O248" i="1"/>
  <c r="O251" i="1"/>
  <c r="O130" i="1"/>
  <c r="O137" i="1"/>
  <c r="O210" i="1"/>
  <c r="O105" i="1"/>
  <c r="O320" i="1"/>
  <c r="O100" i="1"/>
  <c r="O338" i="1"/>
  <c r="O244" i="1"/>
  <c r="O198" i="1"/>
  <c r="O144" i="1"/>
  <c r="O284" i="1"/>
  <c r="O307" i="1"/>
  <c r="O172" i="1"/>
  <c r="O193" i="1"/>
  <c r="O158" i="1"/>
  <c r="O247" i="1"/>
  <c r="O305" i="1"/>
  <c r="O303" i="1"/>
  <c r="O90" i="1"/>
  <c r="O301" i="1"/>
  <c r="O343" i="1"/>
  <c r="O173" i="1"/>
  <c r="O192" i="1"/>
  <c r="O107" i="1"/>
  <c r="O186" i="1"/>
  <c r="O330" i="1"/>
  <c r="O310" i="1"/>
  <c r="O346" i="1"/>
  <c r="O227" i="1"/>
  <c r="O296" i="1"/>
  <c r="O87" i="1"/>
  <c r="O288" i="1"/>
  <c r="O126" i="1"/>
  <c r="O337" i="1"/>
  <c r="O331" i="1"/>
  <c r="O340" i="1"/>
  <c r="O321" i="1"/>
  <c r="O207" i="1"/>
  <c r="O160" i="1"/>
  <c r="O336" i="1"/>
  <c r="O268" i="1"/>
  <c r="O168" i="1"/>
  <c r="O213" i="1"/>
  <c r="O314" i="1"/>
  <c r="O217" i="1"/>
  <c r="O311" i="1"/>
  <c r="O253" i="1"/>
  <c r="O153" i="1"/>
  <c r="O318" i="1"/>
  <c r="O229" i="1"/>
  <c r="O219" i="1"/>
  <c r="O182" i="1"/>
  <c r="O344" i="1"/>
  <c r="O136" i="1"/>
  <c r="O298" i="1"/>
  <c r="O241" i="1"/>
  <c r="O165" i="1"/>
  <c r="O116" i="1"/>
  <c r="O278" i="1"/>
  <c r="O159" i="1"/>
  <c r="O145" i="1"/>
  <c r="O306" i="1"/>
  <c r="O109" i="1"/>
  <c r="O326" i="1"/>
  <c r="O115" i="1"/>
  <c r="O259" i="1"/>
  <c r="O106" i="1"/>
  <c r="O273" i="1"/>
  <c r="O135" i="1"/>
  <c r="O239" i="1"/>
  <c r="O240" i="1"/>
  <c r="O161" i="1"/>
  <c r="O128" i="1"/>
  <c r="O111" i="1"/>
  <c r="O202" i="1"/>
  <c r="O287" i="1"/>
  <c r="O162" i="1"/>
  <c r="O155" i="1"/>
  <c r="O152" i="1"/>
  <c r="O276" i="1"/>
  <c r="O181" i="1"/>
  <c r="O230" i="1"/>
  <c r="O189" i="1"/>
  <c r="O225" i="1"/>
  <c r="O121" i="1"/>
  <c r="O110" i="1"/>
  <c r="O218" i="1"/>
  <c r="O141" i="1"/>
  <c r="O238" i="1"/>
  <c r="O313" i="1"/>
  <c r="O267" i="1"/>
  <c r="O99" i="1"/>
  <c r="O302" i="1"/>
  <c r="O201" i="1"/>
  <c r="O175" i="1"/>
  <c r="O255" i="1"/>
  <c r="O328" i="1"/>
  <c r="O277" i="1"/>
  <c r="O223" i="1"/>
  <c r="O312" i="1"/>
  <c r="O347" i="1"/>
  <c r="O88" i="1"/>
  <c r="O214" i="1"/>
  <c r="O236" i="1"/>
  <c r="O174" i="1"/>
  <c r="O187" i="1"/>
  <c r="O154" i="1"/>
  <c r="O148" i="1"/>
  <c r="O250" i="1"/>
  <c r="O234" i="1"/>
  <c r="O329" i="1"/>
  <c r="O256" i="1"/>
  <c r="O143" i="1"/>
  <c r="O190" i="1"/>
  <c r="O95" i="1"/>
  <c r="O334" i="1"/>
  <c r="O206" i="1"/>
  <c r="O345" i="1"/>
  <c r="O319" i="1"/>
  <c r="O290" i="1"/>
  <c r="O222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<sst xmlns="http://schemas.openxmlformats.org/spreadsheetml/2006/main" count="2955" uniqueCount="1097">
  <si>
    <t>BE Vul / GSC 02164-00497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</si>
  <si>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</si>
  <si>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</si>
  <si>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</si>
  <si>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</si>
  <si>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</si>
  <si>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</si>
  <si>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</si>
  <si>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</si>
  <si>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</si>
  <si>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</si>
  <si>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</si>
  <si>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</si>
  <si>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</si>
  <si>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</si>
  <si>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</si>
  <si>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</si>
  <si>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</si>
  <si>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</si>
  <si>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</si>
  <si>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</si>
  <si>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</si>
  <si>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</si>
  <si>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</si>
  <si>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</si>
  <si>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</si>
  <si>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</si>
  <si>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</si>
  <si>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</si>
  <si>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</si>
  <si>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</si>
  <si>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</si>
  <si>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</si>
  <si>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</si>
  <si>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</si>
  <si>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Misc</t>
  </si>
  <si>
    <t>Lin Fit</t>
  </si>
  <si>
    <t>Q. Fit</t>
  </si>
  <si>
    <t>Date</t>
  </si>
  <si>
    <t>BAD?</t>
  </si>
  <si>
    <t> IODE 4.3.102 </t>
  </si>
  <si>
    <t>I</t>
  </si>
  <si>
    <t> AC 23.4 </t>
  </si>
  <si>
    <t> AN 255.182 </t>
  </si>
  <si>
    <t> INFC 1.5 </t>
  </si>
  <si>
    <t> AN 259.192 </t>
  </si>
  <si>
    <t> AAC 4.83 </t>
  </si>
  <si>
    <t> AAAN 11.5.44 </t>
  </si>
  <si>
    <t> AA 26.347 </t>
  </si>
  <si>
    <t> AAC 3.131 </t>
  </si>
  <si>
    <t> AC 219.31 </t>
  </si>
  <si>
    <t> HA 113 </t>
  </si>
  <si>
    <t> AAC 4.115 </t>
  </si>
  <si>
    <t> AAC 5.6 </t>
  </si>
  <si>
    <t> AAC 5.9 </t>
  </si>
  <si>
    <t> BTOK 49.385 </t>
  </si>
  <si>
    <t> AAC 5.12 </t>
  </si>
  <si>
    <t> AAC 5.54 </t>
  </si>
  <si>
    <t> AJ 67.462 </t>
  </si>
  <si>
    <t> AAC 5.192 </t>
  </si>
  <si>
    <t> AA 6.143 </t>
  </si>
  <si>
    <t> AC 174.18 </t>
  </si>
  <si>
    <t> AA 7.191 </t>
  </si>
  <si>
    <t> AA 8.192 </t>
  </si>
  <si>
    <t> MVS 3.122 </t>
  </si>
  <si>
    <t> AA 9.49 </t>
  </si>
  <si>
    <t> HABZ 15 </t>
  </si>
  <si>
    <t> AA 10.70 </t>
  </si>
  <si>
    <t> EBC 1-32 </t>
  </si>
  <si>
    <t> AA 18.332 </t>
  </si>
  <si>
    <t>IBVS 1255</t>
  </si>
  <si>
    <t> AA 16.158 </t>
  </si>
  <si>
    <t> AN 289.191 </t>
  </si>
  <si>
    <t> SAC 44.105 </t>
  </si>
  <si>
    <t>BAVM 23 </t>
  </si>
  <si>
    <t> AN 291.113 </t>
  </si>
  <si>
    <t> AA 20.139 </t>
  </si>
  <si>
    <t>GCVS 4</t>
  </si>
  <si>
    <t>IBVS 0573</t>
  </si>
  <si>
    <t>IBVS 0584</t>
  </si>
  <si>
    <t>BBSAG Bull.2</t>
  </si>
  <si>
    <t>Locher K</t>
  </si>
  <si>
    <t>B</t>
  </si>
  <si>
    <t>BBSAG Bull.3</t>
  </si>
  <si>
    <t>Mallama 1980</t>
  </si>
  <si>
    <t>BBSAG Bull.5</t>
  </si>
  <si>
    <t>IBVS 0786</t>
  </si>
  <si>
    <t>BBSAG Bull.6</t>
  </si>
  <si>
    <t>Diethelm R</t>
  </si>
  <si>
    <t> BBS 6 </t>
  </si>
  <si>
    <t>BBSAG Bull.11</t>
  </si>
  <si>
    <t>IBVS 0937</t>
  </si>
  <si>
    <t>BBSAG Bull.17</t>
  </si>
  <si>
    <t>BBSAG Bull.29</t>
  </si>
  <si>
    <t>Peter H</t>
  </si>
  <si>
    <t>OMT #4</t>
  </si>
  <si>
    <t>BBSAG Bull.38</t>
  </si>
  <si>
    <t>BBSAG Bull.39</t>
  </si>
  <si>
    <t>MVS 9,18</t>
  </si>
  <si>
    <t>v</t>
  </si>
  <si>
    <t>K</t>
  </si>
  <si>
    <t>BBSAG Bull.45</t>
  </si>
  <si>
    <t>BBSAG Bull.48</t>
  </si>
  <si>
    <t>BBSAG Bull.49</t>
  </si>
  <si>
    <t>BBSAG Bull.51</t>
  </si>
  <si>
    <t>BBSAG Bull.52</t>
  </si>
  <si>
    <t>BBSAG Bull.56</t>
  </si>
  <si>
    <t>BBSAG Bull.62</t>
  </si>
  <si>
    <t>Kohl M</t>
  </si>
  <si>
    <t>BBSAG Bull.66</t>
  </si>
  <si>
    <t>BBSAG Bull.67</t>
  </si>
  <si>
    <t>BBSAG Bull.69</t>
  </si>
  <si>
    <t>BBSAG Bull.74</t>
  </si>
  <si>
    <t>Germann R</t>
  </si>
  <si>
    <t>BBSAG Bull.75</t>
  </si>
  <si>
    <t>VSB 47 </t>
  </si>
  <si>
    <t>BBSAG Bull.77</t>
  </si>
  <si>
    <t>BBSAG Bull.78</t>
  </si>
  <si>
    <t>Mavrofridis G</t>
  </si>
  <si>
    <t>BRNO 28</t>
  </si>
  <si>
    <t>BAAVSS 70</t>
  </si>
  <si>
    <t>BBSAG Bull.86</t>
  </si>
  <si>
    <t>BBSAG Bull.85</t>
  </si>
  <si>
    <t>BBSAG Bull.89</t>
  </si>
  <si>
    <t>BBSAG Bull.90</t>
  </si>
  <si>
    <t>BBSAG Bull.91</t>
  </si>
  <si>
    <t>BBSAG Bull.92</t>
  </si>
  <si>
    <t>BAV-M 56</t>
  </si>
  <si>
    <t>phe  B</t>
  </si>
  <si>
    <t>phe  V</t>
  </si>
  <si>
    <t>BBSAG Bull.93</t>
  </si>
  <si>
    <t>BBSAG Bull.96</t>
  </si>
  <si>
    <t>BBSAG 96</t>
  </si>
  <si>
    <t>BBSAG Bull.97</t>
  </si>
  <si>
    <t>BBSAG Bull.98</t>
  </si>
  <si>
    <t>BBSAG 98</t>
  </si>
  <si>
    <t>BBSAG Bull.99</t>
  </si>
  <si>
    <t>BBSAG Bull.100</t>
  </si>
  <si>
    <t>BBSAG Bull.102</t>
  </si>
  <si>
    <t>BBSAG Bull.104</t>
  </si>
  <si>
    <t>BBSAG Bull.105</t>
  </si>
  <si>
    <t>BBSAG Bull.107</t>
  </si>
  <si>
    <t>BRNO 31</t>
  </si>
  <si>
    <t>BBSAG Bull.109</t>
  </si>
  <si>
    <t>BBSAG Bull.110</t>
  </si>
  <si>
    <t>BBSAG Bull.113</t>
  </si>
  <si>
    <t>BBSAG Bull.114</t>
  </si>
  <si>
    <t>BBSAG Bull.115</t>
  </si>
  <si>
    <t>BBSAG Bull.116</t>
  </si>
  <si>
    <t> BRNO 32 </t>
  </si>
  <si>
    <t> AOEB 10 </t>
  </si>
  <si>
    <t>K.Locher</t>
  </si>
  <si>
    <t>BBSAG 120</t>
  </si>
  <si>
    <t>??</t>
  </si>
  <si>
    <t> BBS 123 </t>
  </si>
  <si>
    <t> BBS 125 </t>
  </si>
  <si>
    <t> BBS 127 </t>
  </si>
  <si>
    <t>BBSAG 128</t>
  </si>
  <si>
    <t>IBVS 5438</t>
  </si>
  <si>
    <t>IBVS 5543</t>
  </si>
  <si>
    <t>IBVS 5493</t>
  </si>
  <si>
    <t>OEJV 0003</t>
  </si>
  <si>
    <t>IBVS 5731</t>
  </si>
  <si>
    <t>II</t>
  </si>
  <si>
    <t>VSB 45 </t>
  </si>
  <si>
    <t>JAVSO..36..171</t>
  </si>
  <si>
    <t>JAVSO..36..186</t>
  </si>
  <si>
    <t>BAVM 203 </t>
  </si>
  <si>
    <t>VSB 48 </t>
  </si>
  <si>
    <t>OEJV 0137 </t>
  </si>
  <si>
    <t>OEJV 0137</t>
  </si>
  <si>
    <t>JAVSO..38...85</t>
  </si>
  <si>
    <t>BAVM 212 </t>
  </si>
  <si>
    <t>IBVS 5988</t>
  </si>
  <si>
    <t>JAVSO..40....1</t>
  </si>
  <si>
    <t>JAVSO..40..975</t>
  </si>
  <si>
    <t>OEJV 0160</t>
  </si>
  <si>
    <t>IBVS 6070</t>
  </si>
  <si>
    <t>JAVSO..41..328</t>
  </si>
  <si>
    <t>IBVS 6118</t>
  </si>
  <si>
    <t>JAVSO..42..426</t>
  </si>
  <si>
    <t>IBVS 6149</t>
  </si>
  <si>
    <t>IBVS 6157</t>
  </si>
  <si>
    <t>IBVS 6209</t>
  </si>
  <si>
    <t>OEJV 0179</t>
  </si>
  <si>
    <t>JAVSO..43..238</t>
  </si>
  <si>
    <t>IBVS 6196</t>
  </si>
  <si>
    <t>JAVSO..44..164</t>
  </si>
  <si>
    <t>JAVSO..45..121</t>
  </si>
  <si>
    <t>IBVS 6244</t>
  </si>
  <si>
    <t>JAVSO..45..215</t>
  </si>
  <si>
    <t>JAVSO..46…79 (2018)</t>
  </si>
  <si>
    <t>JAVSO..47..105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</si>
  <si>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</si>
  <si>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</si>
  <si>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</si>
  <si>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</si>
  <si>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</si>
  <si>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</si>
  <si>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</si>
  <si>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</si>
  <si>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</si>
  <si>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</si>
  <si>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</si>
  <si>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2438635.369 </t>
  </si>
  <si>
    <t> 27.08.1964 20:51 </t>
  </si>
  <si>
    <t> -0.018 </t>
  </si>
  <si>
    <t>V </t>
  </si>
  <si>
    <t> M.Winiarski </t>
  </si>
  <si>
    <t>IBVS 1255 </t>
  </si>
  <si>
    <t>2439622.488 </t>
  </si>
  <si>
    <t> 11.05.1967 23:42 </t>
  </si>
  <si>
    <t> 0.001 </t>
  </si>
  <si>
    <t>2441098.483 </t>
  </si>
  <si>
    <t> 26.05.1971 23:35 </t>
  </si>
  <si>
    <t> 0.002 </t>
  </si>
  <si>
    <t> Z.Klimek </t>
  </si>
  <si>
    <t>IBVS 573 </t>
  </si>
  <si>
    <t>2441157.455 </t>
  </si>
  <si>
    <t> 24.07.1971 22:55 </t>
  </si>
  <si>
    <t> -0.004 </t>
  </si>
  <si>
    <t> P.Flin </t>
  </si>
  <si>
    <t>IBVS 584 </t>
  </si>
  <si>
    <t>2441157.457 </t>
  </si>
  <si>
    <t> 24.07.1971 22:58 </t>
  </si>
  <si>
    <t> -0.002 </t>
  </si>
  <si>
    <t> L.Frasinski </t>
  </si>
  <si>
    <t>2441157.459 </t>
  </si>
  <si>
    <t> 24.07.1971 23:00 </t>
  </si>
  <si>
    <t> 0.000 </t>
  </si>
  <si>
    <t> A.Soska </t>
  </si>
  <si>
    <t>2441157.462 </t>
  </si>
  <si>
    <t> 24.07.1971 23:05 </t>
  </si>
  <si>
    <t> 0.003 </t>
  </si>
  <si>
    <t> L.Krzanik </t>
  </si>
  <si>
    <t>2441416.638 </t>
  </si>
  <si>
    <t> 09.04.1972 03:18 </t>
  </si>
  <si>
    <t> -0.012 </t>
  </si>
  <si>
    <t> K.Locher </t>
  </si>
  <si>
    <t> BBS 2 </t>
  </si>
  <si>
    <t>2441472.525 </t>
  </si>
  <si>
    <t> 04.06.1972 00:36 </t>
  </si>
  <si>
    <t> BBS 3 </t>
  </si>
  <si>
    <t>2441534.613 </t>
  </si>
  <si>
    <t> 05.08.1972 02:42 </t>
  </si>
  <si>
    <t> 0.008 </t>
  </si>
  <si>
    <t> BBS 5 </t>
  </si>
  <si>
    <t>2441930.376 </t>
  </si>
  <si>
    <t> 04.09.1973 21:01 </t>
  </si>
  <si>
    <t> -0.001 </t>
  </si>
  <si>
    <t> R.Diethelm </t>
  </si>
  <si>
    <t> BBS 11 </t>
  </si>
  <si>
    <t>2441944.3450 </t>
  </si>
  <si>
    <t> 18.09.1973 20:16 </t>
  </si>
  <si>
    <t> 0.0000 </t>
  </si>
  <si>
    <t>E </t>
  </si>
  <si>
    <t>?</t>
  </si>
  <si>
    <t> O.Demircan </t>
  </si>
  <si>
    <t>IBVS 937 </t>
  </si>
  <si>
    <t>2442273.375 </t>
  </si>
  <si>
    <t> 13.08.1974 21:00 </t>
  </si>
  <si>
    <t> -0.003 </t>
  </si>
  <si>
    <t> BBS 17 </t>
  </si>
  <si>
    <t>2442962.486 </t>
  </si>
  <si>
    <t> 02.07.1976 23:39 </t>
  </si>
  <si>
    <t> H.Peter </t>
  </si>
  <si>
    <t> BBS 29 </t>
  </si>
  <si>
    <t>2442999.739 </t>
  </si>
  <si>
    <t> 09.08.1976 05:44 </t>
  </si>
  <si>
    <t> 0.004 </t>
  </si>
  <si>
    <t> D.Ruokonen </t>
  </si>
  <si>
    <t> AOEB 4 </t>
  </si>
  <si>
    <t>2443013.712 </t>
  </si>
  <si>
    <t> 23.08.1976 05:05 </t>
  </si>
  <si>
    <t> 0.009 </t>
  </si>
  <si>
    <t> G.Samolyk </t>
  </si>
  <si>
    <t>2443735.416 </t>
  </si>
  <si>
    <t> 14.08.1978 21:59 </t>
  </si>
  <si>
    <t> 0.012 </t>
  </si>
  <si>
    <t> BBS 38 </t>
  </si>
  <si>
    <t>2443749.381 </t>
  </si>
  <si>
    <t> 28.08.1978 21:08 </t>
  </si>
  <si>
    <t>2443794.396 </t>
  </si>
  <si>
    <t> 12.10.1978 21:30 </t>
  </si>
  <si>
    <t> 0.015 </t>
  </si>
  <si>
    <t> BBS 39 </t>
  </si>
  <si>
    <t>2444101.697 </t>
  </si>
  <si>
    <t> 16.08.1979 04:43 </t>
  </si>
  <si>
    <t> 0.011 </t>
  </si>
  <si>
    <t>2444109.454 </t>
  </si>
  <si>
    <t> 23.08.1979 22:53 </t>
  </si>
  <si>
    <t> D.Lis </t>
  </si>
  <si>
    <t> MVS 9.19 </t>
  </si>
  <si>
    <t>2444109.455 </t>
  </si>
  <si>
    <t> 23.08.1979 22:55 </t>
  </si>
  <si>
    <t> L.Barski </t>
  </si>
  <si>
    <t>2444109.460 </t>
  </si>
  <si>
    <t> 23.08.1979 23:02 </t>
  </si>
  <si>
    <t> 0.014 </t>
  </si>
  <si>
    <t> A.Trebacz </t>
  </si>
  <si>
    <t>2444123.423 </t>
  </si>
  <si>
    <t> 06.09.1979 22:09 </t>
  </si>
  <si>
    <t> BBS 45 </t>
  </si>
  <si>
    <t>2444165.332 </t>
  </si>
  <si>
    <t> 18.10.1979 19:58 </t>
  </si>
  <si>
    <t>2444421.420 </t>
  </si>
  <si>
    <t> 30.06.1980 22:04 </t>
  </si>
  <si>
    <t> 0.013 </t>
  </si>
  <si>
    <t> BBS 48 </t>
  </si>
  <si>
    <t>2444455.550 </t>
  </si>
  <si>
    <t> 04.08.1980 01:12 </t>
  </si>
  <si>
    <t> G.Pazderski </t>
  </si>
  <si>
    <t>2444455.551 </t>
  </si>
  <si>
    <t> 04.08.1980 01:13 </t>
  </si>
  <si>
    <t>2444455.556 </t>
  </si>
  <si>
    <t> 04.08.1980 01:20 </t>
  </si>
  <si>
    <t>2444455.563 </t>
  </si>
  <si>
    <t> 04.08.1980 01:30 </t>
  </si>
  <si>
    <t>2444466.429 </t>
  </si>
  <si>
    <t> 14.08.1980 22:17 </t>
  </si>
  <si>
    <t> BBS 49 </t>
  </si>
  <si>
    <t>2444520.743 </t>
  </si>
  <si>
    <t> 08.10.1980 05:49 </t>
  </si>
  <si>
    <t> 0.005 </t>
  </si>
  <si>
    <t>2444525.407 </t>
  </si>
  <si>
    <t> 12.10.1980 21:46 </t>
  </si>
  <si>
    <t> BBS 51 </t>
  </si>
  <si>
    <t>2444539.379 </t>
  </si>
  <si>
    <t> 26.10.1980 21:05 </t>
  </si>
  <si>
    <t> 0.016 </t>
  </si>
  <si>
    <t>2444581.283 </t>
  </si>
  <si>
    <t> 07.12.1980 18:47 </t>
  </si>
  <si>
    <t> BBS 52 </t>
  </si>
  <si>
    <t>2444865.309 </t>
  </si>
  <si>
    <t> 17.09.1981 19:24 </t>
  </si>
  <si>
    <t> 0.017 </t>
  </si>
  <si>
    <t> BBS 56 </t>
  </si>
  <si>
    <t>2445183.466 </t>
  </si>
  <si>
    <t> 01.08.1982 23:11 </t>
  </si>
  <si>
    <t> BBS 62 </t>
  </si>
  <si>
    <t>2445194.345 </t>
  </si>
  <si>
    <t> 12.08.1982 20:16 </t>
  </si>
  <si>
    <t> 0.020 </t>
  </si>
  <si>
    <t>2445225.382 </t>
  </si>
  <si>
    <t> 12.09.1982 21:10 </t>
  </si>
  <si>
    <t> M.Kohl </t>
  </si>
  <si>
    <t>2445484.570 </t>
  </si>
  <si>
    <t> 30.05.1983 01:40 </t>
  </si>
  <si>
    <t> BBS 66 </t>
  </si>
  <si>
    <t>2445526.474 </t>
  </si>
  <si>
    <t> 10.07.1983 23:22 </t>
  </si>
  <si>
    <t> BBS 67 </t>
  </si>
  <si>
    <t>2445591.653 </t>
  </si>
  <si>
    <t> 14.09.1983 03:40 </t>
  </si>
  <si>
    <t>2445613.387 </t>
  </si>
  <si>
    <t> 05.10.1983 21:17 </t>
  </si>
  <si>
    <t> 0.010 </t>
  </si>
  <si>
    <t> BBS 69 </t>
  </si>
  <si>
    <t>2445613.390 </t>
  </si>
  <si>
    <t> 05.10.1983 21:21 </t>
  </si>
  <si>
    <t>2445622.690 </t>
  </si>
  <si>
    <t> 15.10.1983 04:33 </t>
  </si>
  <si>
    <t>2445641.320 </t>
  </si>
  <si>
    <t> 02.11.1983 19:40 </t>
  </si>
  <si>
    <t> 0.006 </t>
  </si>
  <si>
    <t>2445641.328 </t>
  </si>
  <si>
    <t> 02.11.1983 19:52 </t>
  </si>
  <si>
    <t>2445655.290 </t>
  </si>
  <si>
    <t> 16.11.1983 18:57 </t>
  </si>
  <si>
    <t>2445937.765 </t>
  </si>
  <si>
    <t> 25.08.1984 06:21 </t>
  </si>
  <si>
    <t> D.Williams </t>
  </si>
  <si>
    <t>2445965.698 </t>
  </si>
  <si>
    <t> 22.09.1984 04:45 </t>
  </si>
  <si>
    <t> 0.007 </t>
  </si>
  <si>
    <t>2445998.289 </t>
  </si>
  <si>
    <t> 24.10.1984 18:56 </t>
  </si>
  <si>
    <t> R.Germann </t>
  </si>
  <si>
    <t> BBS 74 </t>
  </si>
  <si>
    <t>2446012.239 </t>
  </si>
  <si>
    <t> 07.11.1984 17:44 </t>
  </si>
  <si>
    <t> -0.013 </t>
  </si>
  <si>
    <t>2446021.572 </t>
  </si>
  <si>
    <t> 17.11.1984 01:43 </t>
  </si>
  <si>
    <t>2446057.266 </t>
  </si>
  <si>
    <t> 22.12.1984 18:23 </t>
  </si>
  <si>
    <t> BBS 75 </t>
  </si>
  <si>
    <t>2446071.219 </t>
  </si>
  <si>
    <t> 05.01.1985 17:15 </t>
  </si>
  <si>
    <t> -0.011 </t>
  </si>
  <si>
    <t>2446271.460 </t>
  </si>
  <si>
    <t> 24.07.1985 23:02 </t>
  </si>
  <si>
    <t> BBS 77 </t>
  </si>
  <si>
    <t>2446285.431 </t>
  </si>
  <si>
    <t> 07.08.1985 22:20 </t>
  </si>
  <si>
    <t> 0.019 </t>
  </si>
  <si>
    <t> G.Mavrofridis </t>
  </si>
  <si>
    <t> BBS 78 </t>
  </si>
  <si>
    <t>2446299.393 </t>
  </si>
  <si>
    <t> 21.08.1985 21:25 </t>
  </si>
  <si>
    <t>2446614.427 </t>
  </si>
  <si>
    <t> 02.07.1986 22:14 </t>
  </si>
  <si>
    <t> P.Lutcha </t>
  </si>
  <si>
    <t> BRNO 28 </t>
  </si>
  <si>
    <t>2446614.432 </t>
  </si>
  <si>
    <t> 02.07.1986 22:22 </t>
  </si>
  <si>
    <t> P.Hajek </t>
  </si>
  <si>
    <t>2446614.437 </t>
  </si>
  <si>
    <t> 02.07.1986 22:29 </t>
  </si>
  <si>
    <t> -0.008 </t>
  </si>
  <si>
    <t> P.Svoboda </t>
  </si>
  <si>
    <t>2446614.445 </t>
  </si>
  <si>
    <t> 02.07.1986 22:40 </t>
  </si>
  <si>
    <t> -0.000 </t>
  </si>
  <si>
    <t> P.Wagner </t>
  </si>
  <si>
    <t>2446957.466 </t>
  </si>
  <si>
    <t> 10.06.1987 23:11 </t>
  </si>
  <si>
    <t> J.Isles </t>
  </si>
  <si>
    <t> VSSC 70 </t>
  </si>
  <si>
    <t>2446968.333 </t>
  </si>
  <si>
    <t> 21.06.1987 19:59 </t>
  </si>
  <si>
    <t> 0.022 </t>
  </si>
  <si>
    <t>2447002.466 </t>
  </si>
  <si>
    <t> 25.07.1987 23:11 </t>
  </si>
  <si>
    <t> BBS 86 </t>
  </si>
  <si>
    <t>2447030.410 </t>
  </si>
  <si>
    <t> 22.08.1987 21:50 </t>
  </si>
  <si>
    <t> BBS 85 </t>
  </si>
  <si>
    <t>2447061.448 </t>
  </si>
  <si>
    <t> 22.09.1987 22:45 </t>
  </si>
  <si>
    <t>2447084.733 </t>
  </si>
  <si>
    <t> 16.10.1987 05:35 </t>
  </si>
  <si>
    <t> 0.018 </t>
  </si>
  <si>
    <t> R.Hill </t>
  </si>
  <si>
    <t>2447117.320 </t>
  </si>
  <si>
    <t> 17.11.1987 19:40 </t>
  </si>
  <si>
    <t>2447379.603 </t>
  </si>
  <si>
    <t> 06.08.1988 02:28 </t>
  </si>
  <si>
    <t> BBS 89 </t>
  </si>
  <si>
    <t>2447387.378 </t>
  </si>
  <si>
    <t> 13.08.1988 21:04 </t>
  </si>
  <si>
    <t>2447432.384 </t>
  </si>
  <si>
    <t> 27.09.1988 21:12 </t>
  </si>
  <si>
    <t>2447474.272 </t>
  </si>
  <si>
    <t> 08.11.1988 18:31 </t>
  </si>
  <si>
    <t> -0.006 </t>
  </si>
  <si>
    <t>2447474.281 </t>
  </si>
  <si>
    <t> 08.11.1988 18:44 </t>
  </si>
  <si>
    <t> BBS 90 </t>
  </si>
  <si>
    <t>2447632.582 </t>
  </si>
  <si>
    <t> 16.04.1989 01:58 </t>
  </si>
  <si>
    <t> BBS 91 </t>
  </si>
  <si>
    <t>2447702.438 </t>
  </si>
  <si>
    <t> 24.06.1989 22:30 </t>
  </si>
  <si>
    <t> BBS 92 </t>
  </si>
  <si>
    <t>2447803.314 </t>
  </si>
  <si>
    <t> 03.10.1989 19:32 </t>
  </si>
  <si>
    <t>2447803.3220 </t>
  </si>
  <si>
    <t> 03.10.1989 19:43 </t>
  </si>
  <si>
    <t> 0.0109 </t>
  </si>
  <si>
    <t>B;V</t>
  </si>
  <si>
    <t> F.Agerer </t>
  </si>
  <si>
    <t>BAVM 56 </t>
  </si>
  <si>
    <t>2447803.332 </t>
  </si>
  <si>
    <t> 03.10.1989 19:58 </t>
  </si>
  <si>
    <t> 0.021 </t>
  </si>
  <si>
    <t> BBS 93 </t>
  </si>
  <si>
    <t>2447817.306 </t>
  </si>
  <si>
    <t> 17.10.1989 19:20 </t>
  </si>
  <si>
    <t> 0.027 </t>
  </si>
  <si>
    <t>2447862.287 </t>
  </si>
  <si>
    <t> 01.12.1989 18:53 </t>
  </si>
  <si>
    <t>2448132.362 </t>
  </si>
  <si>
    <t> 28.08.1990 20:41 </t>
  </si>
  <si>
    <t> BBS 96 </t>
  </si>
  <si>
    <t>2448146.326 </t>
  </si>
  <si>
    <t> 11.09.1990 19:49 </t>
  </si>
  <si>
    <t>2448163.396 </t>
  </si>
  <si>
    <t> 28.09.1990 21:30 </t>
  </si>
  <si>
    <t>2448205.296 </t>
  </si>
  <si>
    <t> 09.11.1990 19:06 </t>
  </si>
  <si>
    <t> BBS 97 </t>
  </si>
  <si>
    <t>2448205.310 </t>
  </si>
  <si>
    <t> 09.11.1990 19:26 </t>
  </si>
  <si>
    <t>2448377.561 </t>
  </si>
  <si>
    <t> 01.05.1991 01:27 </t>
  </si>
  <si>
    <t> BBS 98 </t>
  </si>
  <si>
    <t>2448433.452 </t>
  </si>
  <si>
    <t> 25.06.1991 22:50 </t>
  </si>
  <si>
    <t>2448447.424 </t>
  </si>
  <si>
    <t> 09.07.1991 22:10 </t>
  </si>
  <si>
    <t>2448492.419 </t>
  </si>
  <si>
    <t> 23.08.1991 22:03 </t>
  </si>
  <si>
    <t>2448501.744 </t>
  </si>
  <si>
    <t> 02.09.1991 05:51 </t>
  </si>
  <si>
    <t>2448506.399 </t>
  </si>
  <si>
    <t> 06.09.1991 21:34 </t>
  </si>
  <si>
    <t> BBS 99 </t>
  </si>
  <si>
    <t>2448534.340 </t>
  </si>
  <si>
    <t> 04.10.1991 20:09 </t>
  </si>
  <si>
    <t>2448548.299 </t>
  </si>
  <si>
    <t> 18.10.1991 19:10 </t>
  </si>
  <si>
    <t>2448621.257 </t>
  </si>
  <si>
    <t> 30.12.1991 18:10 </t>
  </si>
  <si>
    <t> BBS 100 </t>
  </si>
  <si>
    <t>2448877.325 </t>
  </si>
  <si>
    <t> 11.09.1992 19:48 </t>
  </si>
  <si>
    <t> BBS 102 </t>
  </si>
  <si>
    <t>2448891.308 </t>
  </si>
  <si>
    <t> 25.09.1992 19:23 </t>
  </si>
  <si>
    <t>2448914.583 </t>
  </si>
  <si>
    <t> 19.10.1992 01:59 </t>
  </si>
  <si>
    <t>2448922.344 </t>
  </si>
  <si>
    <t> 26.10.1992 20:15 </t>
  </si>
  <si>
    <t>2449164.463 </t>
  </si>
  <si>
    <t> 25.06.1993 23:06 </t>
  </si>
  <si>
    <t> BBS 104 </t>
  </si>
  <si>
    <t>2449206.378 </t>
  </si>
  <si>
    <t> 06.08.1993 21:04 </t>
  </si>
  <si>
    <t> BBS 105 </t>
  </si>
  <si>
    <t>2449251.376 </t>
  </si>
  <si>
    <t> 20.09.1993 21:01 </t>
  </si>
  <si>
    <t>2449535.407 </t>
  </si>
  <si>
    <t> 01.07.1994 21:46 </t>
  </si>
  <si>
    <t> BBS 107 </t>
  </si>
  <si>
    <t>2449566.437 </t>
  </si>
  <si>
    <t> 01.08.1994 22:29 </t>
  </si>
  <si>
    <t> P.Sobotka </t>
  </si>
  <si>
    <t> BRNO 31 </t>
  </si>
  <si>
    <t>2449566.440 </t>
  </si>
  <si>
    <t> 01.08.1994 22:33 </t>
  </si>
  <si>
    <t>2449566.447 </t>
  </si>
  <si>
    <t> 01.08.1994 22:43 </t>
  </si>
  <si>
    <t> L.Brat </t>
  </si>
  <si>
    <t>2449580.418 </t>
  </si>
  <si>
    <t> 15.08.1994 22:01 </t>
  </si>
  <si>
    <t>2449895.485 </t>
  </si>
  <si>
    <t> 26.06.1995 23:38 </t>
  </si>
  <si>
    <t> BBS 109 </t>
  </si>
  <si>
    <t>2449988.600 </t>
  </si>
  <si>
    <t> 28.09.1995 02:24 </t>
  </si>
  <si>
    <t>2450010.335 </t>
  </si>
  <si>
    <t> 19.10.1995 20:02 </t>
  </si>
  <si>
    <t> BBS 110 </t>
  </si>
  <si>
    <t>2450258.664 </t>
  </si>
  <si>
    <t> 24.06.1996 03:56 </t>
  </si>
  <si>
    <t>C </t>
  </si>
  <si>
    <t> S.Cook </t>
  </si>
  <si>
    <t>2450275.7303 </t>
  </si>
  <si>
    <t> 11.07.1996 05:31 </t>
  </si>
  <si>
    <t> 0.0131 </t>
  </si>
  <si>
    <t> G.Lubcke </t>
  </si>
  <si>
    <t>2450320.739 </t>
  </si>
  <si>
    <t> 25.08.1996 05:44 </t>
  </si>
  <si>
    <t>2450320.745 </t>
  </si>
  <si>
    <t> 25.08.1996 05:52 </t>
  </si>
  <si>
    <t>2450325.405 </t>
  </si>
  <si>
    <t> 29.08.1996 21:43 </t>
  </si>
  <si>
    <t> BBS 113 </t>
  </si>
  <si>
    <t>2450353.335 </t>
  </si>
  <si>
    <t> 26.09.1996 20:02 </t>
  </si>
  <si>
    <t>2450370.404 </t>
  </si>
  <si>
    <t> 13.10.1996 21:41 </t>
  </si>
  <si>
    <t>2450412.309 </t>
  </si>
  <si>
    <t> 24.11.1996 19:24 </t>
  </si>
  <si>
    <t> BBS 114 </t>
  </si>
  <si>
    <t>2450682.377 </t>
  </si>
  <si>
    <t> 21.08.1997 21:02 </t>
  </si>
  <si>
    <t> 0.024 </t>
  </si>
  <si>
    <t> BBS 115 </t>
  </si>
  <si>
    <t>2450710.310 </t>
  </si>
  <si>
    <t> 18.09.1997 19:26 </t>
  </si>
  <si>
    <t> BBS 116 </t>
  </si>
  <si>
    <t>2450710.311 </t>
  </si>
  <si>
    <t> 18.09.1997 19:27 </t>
  </si>
  <si>
    <t>2450727.372 </t>
  </si>
  <si>
    <t> 05.10.1997 20:55 </t>
  </si>
  <si>
    <t>2450727.387 </t>
  </si>
  <si>
    <t> 05.10.1997 21:17 </t>
  </si>
  <si>
    <t> 0.025 </t>
  </si>
  <si>
    <t>2450755.321 </t>
  </si>
  <si>
    <t> 02.11.1997 19:42 </t>
  </si>
  <si>
    <t>2451385.449 </t>
  </si>
  <si>
    <t> 25.07.1999 22:46 </t>
  </si>
  <si>
    <t> BBS 120 </t>
  </si>
  <si>
    <t>2452386.544 </t>
  </si>
  <si>
    <t> 22.04.2002 01:03 </t>
  </si>
  <si>
    <t> 0.047 </t>
  </si>
  <si>
    <t> BBS 128 </t>
  </si>
  <si>
    <t>2452718.664 </t>
  </si>
  <si>
    <t> 20.03.2003 03:56 </t>
  </si>
  <si>
    <t> 0.030 </t>
  </si>
  <si>
    <t> BBS 129 </t>
  </si>
  <si>
    <t>2452833.534 </t>
  </si>
  <si>
    <t> 13.07.2003 00:48 </t>
  </si>
  <si>
    <t> 0.048 </t>
  </si>
  <si>
    <t> BBS 130 </t>
  </si>
  <si>
    <t>2452884.7467 </t>
  </si>
  <si>
    <t> 02.09.2003 05:55 </t>
  </si>
  <si>
    <t> 0.0436 </t>
  </si>
  <si>
    <t> R.Nelson </t>
  </si>
  <si>
    <t>IBVS 5493 </t>
  </si>
  <si>
    <t>2453187.409 </t>
  </si>
  <si>
    <t> 30.06.2004 21:48 </t>
  </si>
  <si>
    <t> 0.057 </t>
  </si>
  <si>
    <t>OEJV 0003 </t>
  </si>
  <si>
    <t>2453620.4243 </t>
  </si>
  <si>
    <t> 06.09.2005 22:10 </t>
  </si>
  <si>
    <t> 0.0523 </t>
  </si>
  <si>
    <t>-I</t>
  </si>
  <si>
    <t> F.Walter </t>
  </si>
  <si>
    <t>BAVM 178 </t>
  </si>
  <si>
    <t>2453655.3601 </t>
  </si>
  <si>
    <t> 11.10.2005 20:38 </t>
  </si>
  <si>
    <t>8726.5</t>
  </si>
  <si>
    <t> 0.0671 </t>
  </si>
  <si>
    <t> P.Frank </t>
  </si>
  <si>
    <t>2454388.6973 </t>
  </si>
  <si>
    <t> 15.10.2007 04:44 </t>
  </si>
  <si>
    <t>9199</t>
  </si>
  <si>
    <t> 0.0635 </t>
  </si>
  <si>
    <t>ns</t>
  </si>
  <si>
    <t> J.Bialozynski </t>
  </si>
  <si>
    <t>JAAVSO 36(2);171 </t>
  </si>
  <si>
    <t>2454399.5580 </t>
  </si>
  <si>
    <t> 26.10.2007 01:23 </t>
  </si>
  <si>
    <t>9206</t>
  </si>
  <si>
    <t> 0.0599 </t>
  </si>
  <si>
    <t>2454672.7225 </t>
  </si>
  <si>
    <t> 25.07.2008 05:20 </t>
  </si>
  <si>
    <t>9382</t>
  </si>
  <si>
    <t> 0.0647 </t>
  </si>
  <si>
    <t>o</t>
  </si>
  <si>
    <t>JAAVSO 36(2);186 </t>
  </si>
  <si>
    <t>2455074.7077 </t>
  </si>
  <si>
    <t> 31.08.2009 04:59 </t>
  </si>
  <si>
    <t>9641</t>
  </si>
  <si>
    <t> 0.0705 </t>
  </si>
  <si>
    <t> JAAVSO 38;85 </t>
  </si>
  <si>
    <t>2455425.4798 </t>
  </si>
  <si>
    <t> 16.08.2010 23:30 </t>
  </si>
  <si>
    <t> 0.0807 </t>
  </si>
  <si>
    <t>m</t>
  </si>
  <si>
    <t> S.Dogru et al. </t>
  </si>
  <si>
    <t>IBVS 5988 </t>
  </si>
  <si>
    <t>2455718.8180 </t>
  </si>
  <si>
    <t> 06.06.2011 07:37 </t>
  </si>
  <si>
    <t> 0.0825 </t>
  </si>
  <si>
    <t> JAAVSO 40;975 </t>
  </si>
  <si>
    <t>2455737.44065 </t>
  </si>
  <si>
    <t> 24.06.2011 22:34 </t>
  </si>
  <si>
    <t> 0.08066 </t>
  </si>
  <si>
    <t> L.Šmelcer </t>
  </si>
  <si>
    <t>OEJV 0160 </t>
  </si>
  <si>
    <t>2455737.44115 </t>
  </si>
  <si>
    <t> 24.06.2011 22:35 </t>
  </si>
  <si>
    <t> 0.08116 </t>
  </si>
  <si>
    <t>2455737.44165 </t>
  </si>
  <si>
    <t> 0.08166 </t>
  </si>
  <si>
    <t>R</t>
  </si>
  <si>
    <t>2455763.8270 </t>
  </si>
  <si>
    <t> 21.07.2011 07:50 </t>
  </si>
  <si>
    <t> 0.0823 </t>
  </si>
  <si>
    <t> R.Sabo </t>
  </si>
  <si>
    <t>2455788.6603 </t>
  </si>
  <si>
    <t> 15.08.2011 03:50 </t>
  </si>
  <si>
    <t> 0.0829 </t>
  </si>
  <si>
    <t> N.Simmons </t>
  </si>
  <si>
    <t>2456153.3926 </t>
  </si>
  <si>
    <t> 13.08.2012 21:25 </t>
  </si>
  <si>
    <t> 0.0848 </t>
  </si>
  <si>
    <t> M.&amp; K.Rätz </t>
  </si>
  <si>
    <t>BAVM 231 </t>
  </si>
  <si>
    <t>2456508.8140 </t>
  </si>
  <si>
    <t> 04.08.2013 07:32 </t>
  </si>
  <si>
    <t> 0.0881 </t>
  </si>
  <si>
    <t> JAAVSO 41;328 </t>
  </si>
  <si>
    <t>2456534.4293 </t>
  </si>
  <si>
    <t> 29.08.2013 22:18 </t>
  </si>
  <si>
    <t> 0.0947 </t>
  </si>
  <si>
    <t>BAVM 234 </t>
  </si>
  <si>
    <t>2456575.5521 </t>
  </si>
  <si>
    <t> 10.10.2013 01:15 </t>
  </si>
  <si>
    <t> 0.0883 </t>
  </si>
  <si>
    <t> JAAVSO 42;426 </t>
  </si>
  <si>
    <t>2456842.5071 </t>
  </si>
  <si>
    <t> 04.07.2014 00:10 </t>
  </si>
  <si>
    <t> 0.0918 </t>
  </si>
  <si>
    <t>BAVM 238 </t>
  </si>
  <si>
    <t>2456842.5075 </t>
  </si>
  <si>
    <t> 0.0922 </t>
  </si>
  <si>
    <t>BAVM 241 (=IBVS 6157) </t>
  </si>
  <si>
    <t>2457199.4823 </t>
  </si>
  <si>
    <t> 25.06.2015 23:34 </t>
  </si>
  <si>
    <t> 0.0969 </t>
  </si>
  <si>
    <t>2414909.38 </t>
  </si>
  <si>
    <t> 11.09.1899 21:07 </t>
  </si>
  <si>
    <t> 0.09 </t>
  </si>
  <si>
    <t>P </t>
  </si>
  <si>
    <t> W.Zessewitsch </t>
  </si>
  <si>
    <t>2418977.22 </t>
  </si>
  <si>
    <t> 01.11.1910 17:16 </t>
  </si>
  <si>
    <t> 0.02 </t>
  </si>
  <si>
    <t>2425742.508 </t>
  </si>
  <si>
    <t> 11.05.1929 00:11 </t>
  </si>
  <si>
    <t> -0.050 </t>
  </si>
  <si>
    <t>F </t>
  </si>
  <si>
    <t>2426144.488 </t>
  </si>
  <si>
    <t> 16.06.1930 23:42 </t>
  </si>
  <si>
    <t> -0.049 </t>
  </si>
  <si>
    <t> H.Rügemer </t>
  </si>
  <si>
    <t>2426546.471 </t>
  </si>
  <si>
    <t> 23.07.1931 23:18 </t>
  </si>
  <si>
    <t> -0.045 </t>
  </si>
  <si>
    <t>2426602.322 </t>
  </si>
  <si>
    <t> 17.09.1931 19:43 </t>
  </si>
  <si>
    <t> -0.068 </t>
  </si>
  <si>
    <t>? </t>
  </si>
  <si>
    <t> S.Beljawski </t>
  </si>
  <si>
    <t>2426647.356 </t>
  </si>
  <si>
    <t> 01.11.1931 20:32 </t>
  </si>
  <si>
    <t> -0.043 </t>
  </si>
  <si>
    <t>2426858.461 </t>
  </si>
  <si>
    <t> 30.05.1932 23:03 </t>
  </si>
  <si>
    <t> -0.016 </t>
  </si>
  <si>
    <t>2426945.345 </t>
  </si>
  <si>
    <t> 25.08.1932 20:16 </t>
  </si>
  <si>
    <t> -0.047 </t>
  </si>
  <si>
    <t>2426973.244 </t>
  </si>
  <si>
    <t> 22.09.1932 17:51 </t>
  </si>
  <si>
    <t> -0.085 </t>
  </si>
  <si>
    <t>2427274.348 </t>
  </si>
  <si>
    <t> 20.07.1933 20:21 </t>
  </si>
  <si>
    <t> -0.077 </t>
  </si>
  <si>
    <t>2427637.564 </t>
  </si>
  <si>
    <t> 19.07.1934 01:32 </t>
  </si>
  <si>
    <t> -0.039 </t>
  </si>
  <si>
    <t> F.Lause </t>
  </si>
  <si>
    <t>2427696.537 </t>
  </si>
  <si>
    <t> 16.09.1934 00:53 </t>
  </si>
  <si>
    <t> -0.044 </t>
  </si>
  <si>
    <t> R.Szafraniec </t>
  </si>
  <si>
    <t>2427707.404 </t>
  </si>
  <si>
    <t> 26.09.1934 21:41 </t>
  </si>
  <si>
    <t> -0.041 </t>
  </si>
  <si>
    <t>2427735.317 </t>
  </si>
  <si>
    <t> 24.10.1934 19:36 </t>
  </si>
  <si>
    <t> -0.065 </t>
  </si>
  <si>
    <t>2427738.417 </t>
  </si>
  <si>
    <t> 27.10.1934 22:00 </t>
  </si>
  <si>
    <t> -0.069 </t>
  </si>
  <si>
    <t>2427752.414 </t>
  </si>
  <si>
    <t> 10.11.1934 21:56 </t>
  </si>
  <si>
    <t>2427766.377 </t>
  </si>
  <si>
    <t> 24.11.1934 21:02 </t>
  </si>
  <si>
    <t> -0.046 </t>
  </si>
  <si>
    <t>2427876.579 </t>
  </si>
  <si>
    <t> 15.03.1935 01:53 </t>
  </si>
  <si>
    <t>2427946.423 </t>
  </si>
  <si>
    <t> 23.05.1935 22:09 </t>
  </si>
  <si>
    <t> -0.037 </t>
  </si>
  <si>
    <t>2427949.519 </t>
  </si>
  <si>
    <t> 27.05.1935 00:27 </t>
  </si>
  <si>
    <t>2427960.392 </t>
  </si>
  <si>
    <t> 06.06.1935 21:24 </t>
  </si>
  <si>
    <t>2427966.600 </t>
  </si>
  <si>
    <t> 13.06.1935 02:24 </t>
  </si>
  <si>
    <t>2427977.463 </t>
  </si>
  <si>
    <t> 23.06.1935 23:06 </t>
  </si>
  <si>
    <t> -0.038 </t>
  </si>
  <si>
    <t>2427988.322 </t>
  </si>
  <si>
    <t> 04.07.1935 19:43 </t>
  </si>
  <si>
    <t>2427994.541 </t>
  </si>
  <si>
    <t> 11.07.1935 00:59 </t>
  </si>
  <si>
    <t> -0.032 </t>
  </si>
  <si>
    <t>2428016.271 </t>
  </si>
  <si>
    <t> 01.08.1935 18:30 </t>
  </si>
  <si>
    <t> -0.031 </t>
  </si>
  <si>
    <t>2428019.371 </t>
  </si>
  <si>
    <t> 04.08.1935 20:54 </t>
  </si>
  <si>
    <t> -0.035 </t>
  </si>
  <si>
    <t>2428022.471 </t>
  </si>
  <si>
    <t> 07.08.1935 23:18 </t>
  </si>
  <si>
    <t>2428036.440 </t>
  </si>
  <si>
    <t> 21.08.1935 22:33 </t>
  </si>
  <si>
    <t>2428050.414 </t>
  </si>
  <si>
    <t> 04.09.1935 21:56 </t>
  </si>
  <si>
    <t> -0.033 </t>
  </si>
  <si>
    <t>2428053.510 </t>
  </si>
  <si>
    <t> 08.09.1935 00:14 </t>
  </si>
  <si>
    <t>2428081.466 </t>
  </si>
  <si>
    <t> 05.10.1935 23:11 </t>
  </si>
  <si>
    <t> -0.022 </t>
  </si>
  <si>
    <t> A.A.Wachmann </t>
  </si>
  <si>
    <t>2428095.413 </t>
  </si>
  <si>
    <t> 19.10.1935 21:54 </t>
  </si>
  <si>
    <t>2428106.281 </t>
  </si>
  <si>
    <t> 30.10.1935 18:44 </t>
  </si>
  <si>
    <t> -0.040 </t>
  </si>
  <si>
    <t>2428109.410 </t>
  </si>
  <si>
    <t> 02.11.1935 21:50 </t>
  </si>
  <si>
    <t> -0.015 </t>
  </si>
  <si>
    <t>2428126.461 </t>
  </si>
  <si>
    <t> 19.11.1935 23:03 </t>
  </si>
  <si>
    <t> -0.036 </t>
  </si>
  <si>
    <t>2428151.287 </t>
  </si>
  <si>
    <t> 14.12.1935 18:53 </t>
  </si>
  <si>
    <t>2428165.265 </t>
  </si>
  <si>
    <t> 28.12.1935 18:21 </t>
  </si>
  <si>
    <t> M.Makowiecka </t>
  </si>
  <si>
    <t>2428306.503 </t>
  </si>
  <si>
    <t> 18.05.1936 00:04 </t>
  </si>
  <si>
    <t>2428421.331 </t>
  </si>
  <si>
    <t> 09.09.1936 19:56 </t>
  </si>
  <si>
    <t> -0.055 </t>
  </si>
  <si>
    <t>2428424.449 </t>
  </si>
  <si>
    <t> 12.09.1936 22:46 </t>
  </si>
  <si>
    <t>2428694.486 </t>
  </si>
  <si>
    <t> 09.06.1937 23:39 </t>
  </si>
  <si>
    <t> -0.059 </t>
  </si>
  <si>
    <t>2428781.433 </t>
  </si>
  <si>
    <t> 04.09.1937 22:23 </t>
  </si>
  <si>
    <t> -0.027 </t>
  </si>
  <si>
    <t>2428784.527 </t>
  </si>
  <si>
    <t> 08.09.1937 00:38 </t>
  </si>
  <si>
    <t> W.Tecza </t>
  </si>
  <si>
    <t>2428840.411 </t>
  </si>
  <si>
    <t> 02.11.1937 21:51 </t>
  </si>
  <si>
    <t> -0.026 </t>
  </si>
  <si>
    <t>2428865.230 </t>
  </si>
  <si>
    <t> 27.11.1937 17:31 </t>
  </si>
  <si>
    <t>2428880.753 </t>
  </si>
  <si>
    <t> 13.12.1937 06:04 </t>
  </si>
  <si>
    <t> G.A.Lange </t>
  </si>
  <si>
    <t>2429194.266 </t>
  </si>
  <si>
    <t> 22.10.1938 18:23 </t>
  </si>
  <si>
    <t>2429888.012 </t>
  </si>
  <si>
    <t> 15.09.1940 12:17 </t>
  </si>
  <si>
    <t> S.Gaposchkin </t>
  </si>
  <si>
    <t>2430257.422 </t>
  </si>
  <si>
    <t> 19.09.1941 22:07 </t>
  </si>
  <si>
    <t>2430617.502 </t>
  </si>
  <si>
    <t> 15.09.1942 00:02 </t>
  </si>
  <si>
    <t>2430698.207 </t>
  </si>
  <si>
    <t> 04.12.1942 16:58 </t>
  </si>
  <si>
    <t>2430895.316 </t>
  </si>
  <si>
    <t> 19.06.1943 19:35 </t>
  </si>
  <si>
    <t> -0.028 </t>
  </si>
  <si>
    <t>2430898.413 </t>
  </si>
  <si>
    <t> 22.06.1943 21:54 </t>
  </si>
  <si>
    <t>2430906.207 </t>
  </si>
  <si>
    <t> 30.06.1943 16:58 </t>
  </si>
  <si>
    <t>2430909.280 </t>
  </si>
  <si>
    <t> 03.07.1943 18:43 </t>
  </si>
  <si>
    <t>2430968.263 </t>
  </si>
  <si>
    <t> 31.08.1943 18:18 </t>
  </si>
  <si>
    <t>2430971.362 </t>
  </si>
  <si>
    <t> 03.09.1943 20:41 </t>
  </si>
  <si>
    <t>2430996.190 </t>
  </si>
  <si>
    <t> 28.09.1943 16:33 </t>
  </si>
  <si>
    <t>2431016.3775 </t>
  </si>
  <si>
    <t> 18.10.1943 21:03 </t>
  </si>
  <si>
    <t> -0.0257 </t>
  </si>
  <si>
    <t>2431024.128 </t>
  </si>
  <si>
    <t> 26.10.1943 15:04 </t>
  </si>
  <si>
    <t>2432301.467 </t>
  </si>
  <si>
    <t> 25.04.1947 23:12 </t>
  </si>
  <si>
    <t> -0.029 </t>
  </si>
  <si>
    <t>2432447.352 </t>
  </si>
  <si>
    <t> 18.09.1947 20:26 </t>
  </si>
  <si>
    <t>2432650.676 </t>
  </si>
  <si>
    <t> 09.04.1948 04:13 </t>
  </si>
  <si>
    <t>2432765.532 </t>
  </si>
  <si>
    <t> 02.08.1948 00:46 </t>
  </si>
  <si>
    <t> -0.025 </t>
  </si>
  <si>
    <t>2433032.471 </t>
  </si>
  <si>
    <t> 25.04.1949 23:18 </t>
  </si>
  <si>
    <t>2433206.311 </t>
  </si>
  <si>
    <t> 16.10.1949 19:27 </t>
  </si>
  <si>
    <t>2433448.428 </t>
  </si>
  <si>
    <t> 15.06.1950 22:16 </t>
  </si>
  <si>
    <t>2433538.439 </t>
  </si>
  <si>
    <t> 13.09.1950 22:32 </t>
  </si>
  <si>
    <t>2433543.085 </t>
  </si>
  <si>
    <t> 18.09.1950 14:02 </t>
  </si>
  <si>
    <t> S.Kaho </t>
  </si>
  <si>
    <t>2433749.521 </t>
  </si>
  <si>
    <t> 13.04.1951 00:30 </t>
  </si>
  <si>
    <t>2433836.434 </t>
  </si>
  <si>
    <t> 08.07.1951 22:24 </t>
  </si>
  <si>
    <t>2434179.440 </t>
  </si>
  <si>
    <t> 15.06.1952 22:33 </t>
  </si>
  <si>
    <t>2434224.448 </t>
  </si>
  <si>
    <t> 30.07.1952 22:45 </t>
  </si>
  <si>
    <t> -0.030 </t>
  </si>
  <si>
    <t>2434551.934 </t>
  </si>
  <si>
    <t> 23.06.1953 10:24 </t>
  </si>
  <si>
    <t> Koch &amp; Koch </t>
  </si>
  <si>
    <t>2434654.363 </t>
  </si>
  <si>
    <t> 03.10.1953 20:42 </t>
  </si>
  <si>
    <t>2435340.380 </t>
  </si>
  <si>
    <t> 20.08.1955 21:07 </t>
  </si>
  <si>
    <t>2435343.473 </t>
  </si>
  <si>
    <t> 23.08.1955 23:21 </t>
  </si>
  <si>
    <t>2435717.517 </t>
  </si>
  <si>
    <t> 01.09.1956 00:24 </t>
  </si>
  <si>
    <t>2435742.353 </t>
  </si>
  <si>
    <t> 25.09.1956 20:28 </t>
  </si>
  <si>
    <t> -0.024 </t>
  </si>
  <si>
    <t>2436074.494 </t>
  </si>
  <si>
    <t> 23.08.1957 23:51 </t>
  </si>
  <si>
    <t> -0.021 </t>
  </si>
  <si>
    <t>2436102.383 </t>
  </si>
  <si>
    <t> 20.09.1957 21:11 </t>
  </si>
  <si>
    <t> H.Huth </t>
  </si>
  <si>
    <t>2436369.385 </t>
  </si>
  <si>
    <t> 14.06.1958 21:14 </t>
  </si>
  <si>
    <t>2436403.504 </t>
  </si>
  <si>
    <t> 19.07.1958 00:05 </t>
  </si>
  <si>
    <t>2436459.419 </t>
  </si>
  <si>
    <t> 12.09.1958 22:03 </t>
  </si>
  <si>
    <t>2436819.484 </t>
  </si>
  <si>
    <t> 07.09.1959 23:36 </t>
  </si>
  <si>
    <t> K.Häussler </t>
  </si>
  <si>
    <t>2436847.415 </t>
  </si>
  <si>
    <t> 05.10.1959 21:57 </t>
  </si>
  <si>
    <t> -0.017 </t>
  </si>
  <si>
    <t>2437173.342 </t>
  </si>
  <si>
    <t> 26.08.1960 20:12 </t>
  </si>
  <si>
    <t> -0.020 </t>
  </si>
  <si>
    <t> Jn.Ciemnolonski </t>
  </si>
  <si>
    <t>2437173.355 </t>
  </si>
  <si>
    <t> 26.08.1960 20:31 </t>
  </si>
  <si>
    <t> -0.007 </t>
  </si>
  <si>
    <t> Jf.Ciemnolonski </t>
  </si>
  <si>
    <t>2437173.357 </t>
  </si>
  <si>
    <t> 26.08.1960 20:34 </t>
  </si>
  <si>
    <t> -0.005 </t>
  </si>
  <si>
    <t> J.Rodzinski </t>
  </si>
  <si>
    <t>2437173.363 </t>
  </si>
  <si>
    <t> 26.08.1960 20:42 </t>
  </si>
  <si>
    <t>2437190.378 </t>
  </si>
  <si>
    <t> 12.09.1960 21:04 </t>
  </si>
  <si>
    <t> -0.056 </t>
  </si>
  <si>
    <t>2437190.412 </t>
  </si>
  <si>
    <t> 12.09.1960 21:53 </t>
  </si>
  <si>
    <t>2437193.518 </t>
  </si>
  <si>
    <t> 16.09.1960 00:25 </t>
  </si>
  <si>
    <t> M.Mazur </t>
  </si>
  <si>
    <t>2437193.522 </t>
  </si>
  <si>
    <t> 16.09.1960 00:31 </t>
  </si>
  <si>
    <t>2437820.525 </t>
  </si>
  <si>
    <t> 05.06.1962 00:36 </t>
  </si>
  <si>
    <t>2438919.395 </t>
  </si>
  <si>
    <t> 07.06.1965 21:28 </t>
  </si>
  <si>
    <t>2439065.289 </t>
  </si>
  <si>
    <t> 31.10.1965 18:56 </t>
  </si>
  <si>
    <t> -0.014 </t>
  </si>
  <si>
    <t> A.Kizilirmak </t>
  </si>
  <si>
    <t>2439065.292 </t>
  </si>
  <si>
    <t> 31.10.1965 19:00 </t>
  </si>
  <si>
    <t> R.Kizilirmak </t>
  </si>
  <si>
    <t>2439293.459 </t>
  </si>
  <si>
    <t> 16.06.1966 23:00 </t>
  </si>
  <si>
    <t>2439352.437 </t>
  </si>
  <si>
    <t> 14.08.1966 22:29 </t>
  </si>
  <si>
    <t> W.Braune </t>
  </si>
  <si>
    <t>2439695.430 </t>
  </si>
  <si>
    <t> 23.07.1967 22:19 </t>
  </si>
  <si>
    <t> N.Güdür </t>
  </si>
  <si>
    <t>2439712.498 </t>
  </si>
  <si>
    <t> 09.08.1967 23:57 </t>
  </si>
  <si>
    <t>2439712.508 </t>
  </si>
  <si>
    <t> 10.08.1967 00:11 </t>
  </si>
  <si>
    <t> D.Kuroczkin </t>
  </si>
  <si>
    <t>2440069.4758 </t>
  </si>
  <si>
    <t> 31.07.1968 23:25 </t>
  </si>
  <si>
    <t> -0.0000 </t>
  </si>
  <si>
    <t> I.Semeniuk </t>
  </si>
  <si>
    <t>2440111.3811 </t>
  </si>
  <si>
    <t> 11.09.1968 21:08 </t>
  </si>
  <si>
    <t> 0.0001 </t>
  </si>
  <si>
    <t>2441573.406 </t>
  </si>
  <si>
    <t> 12.09.1972 21:44 </t>
  </si>
  <si>
    <t> P.Ahnert </t>
  </si>
  <si>
    <t>IBVS 786 </t>
  </si>
  <si>
    <t>2441615.319 </t>
  </si>
  <si>
    <t> 24.10.1972 19:39 </t>
  </si>
  <si>
    <t>2446262.141 </t>
  </si>
  <si>
    <t> 15.07.1985 15:23 </t>
  </si>
  <si>
    <t> T.Kato </t>
  </si>
  <si>
    <t>2450713.4129 </t>
  </si>
  <si>
    <t> 21.09.1997 21:54 </t>
  </si>
  <si>
    <t> 0.0193 </t>
  </si>
  <si>
    <t>2450713.4185 </t>
  </si>
  <si>
    <t> 21.09.1997 22:02 </t>
  </si>
  <si>
    <t> 0.0249 </t>
  </si>
  <si>
    <t>2450719.624 </t>
  </si>
  <si>
    <t> 28.09.1997 02:58 </t>
  </si>
  <si>
    <t>2450733.586 </t>
  </si>
  <si>
    <t> 12.10.1997 02:03 </t>
  </si>
  <si>
    <t>2451048.658 </t>
  </si>
  <si>
    <t> 23.08.1998 03:47 </t>
  </si>
  <si>
    <t> 0.023 </t>
  </si>
  <si>
    <t>2451453.740 </t>
  </si>
  <si>
    <t> 02.10.1999 05:45 </t>
  </si>
  <si>
    <t>2451697.415 </t>
  </si>
  <si>
    <t> 01.06.2000 21:57 </t>
  </si>
  <si>
    <t> 0.026 </t>
  </si>
  <si>
    <t>2451734.667 </t>
  </si>
  <si>
    <t> 09.07.2000 04:00 </t>
  </si>
  <si>
    <t> 0.028 </t>
  </si>
  <si>
    <t>2451793.637 </t>
  </si>
  <si>
    <t> 06.09.2000 03:17 </t>
  </si>
  <si>
    <t>2452001.626 </t>
  </si>
  <si>
    <t> 02.04.2001 03:01 </t>
  </si>
  <si>
    <t> 0.036 </t>
  </si>
  <si>
    <t>2452217.357 </t>
  </si>
  <si>
    <t> 03.11.2001 20:34 </t>
  </si>
  <si>
    <t> 0.033 </t>
  </si>
  <si>
    <t>2452496.7289 </t>
  </si>
  <si>
    <t> 10.08.2002 05:29 </t>
  </si>
  <si>
    <t> 0.0368 </t>
  </si>
  <si>
    <t>2452891.7313 </t>
  </si>
  <si>
    <t> 09.09.2003 05:33 </t>
  </si>
  <si>
    <t> 0.0440 </t>
  </si>
  <si>
    <t>2453238.6197 </t>
  </si>
  <si>
    <t> 21.08.2004 02:52 </t>
  </si>
  <si>
    <t> 0.0505 </t>
  </si>
  <si>
    <t>2453314.6708 </t>
  </si>
  <si>
    <t> 05.11.2004 04:05 </t>
  </si>
  <si>
    <t> 0.0515 </t>
  </si>
  <si>
    <t>2453553.685 </t>
  </si>
  <si>
    <t> 02.07.2005 04:26 </t>
  </si>
  <si>
    <t> 0.051 </t>
  </si>
  <si>
    <t>2454037.922 </t>
  </si>
  <si>
    <t> 29.10.2006 10:07 </t>
  </si>
  <si>
    <t>8973</t>
  </si>
  <si>
    <t> 0.050 </t>
  </si>
  <si>
    <t> K.Nagai et al. </t>
  </si>
  <si>
    <t>2454697.5555 </t>
  </si>
  <si>
    <t> 19.08.2008 01:19 </t>
  </si>
  <si>
    <t>9398</t>
  </si>
  <si>
    <t> 0.0650 </t>
  </si>
  <si>
    <t>2454754.987 </t>
  </si>
  <si>
    <t> 15.10.2008 11:41 </t>
  </si>
  <si>
    <t>9435</t>
  </si>
  <si>
    <t> 0.071 </t>
  </si>
  <si>
    <t> K.Hirosawa </t>
  </si>
  <si>
    <t>2455068.5001 </t>
  </si>
  <si>
    <t> 25.08.2009 00:00 </t>
  </si>
  <si>
    <t>9637</t>
  </si>
  <si>
    <t> 0.0711 </t>
  </si>
  <si>
    <t>2455068.5012 </t>
  </si>
  <si>
    <t> 25.08.2009 00:01 </t>
  </si>
  <si>
    <t> 0.0722 </t>
  </si>
  <si>
    <t>2455096.4375 </t>
  </si>
  <si>
    <t> 21.09.2009 22:30 </t>
  </si>
  <si>
    <t>9655</t>
  </si>
  <si>
    <t> 0.0717 </t>
  </si>
  <si>
    <t>D. Ruokonen</t>
  </si>
  <si>
    <t>G. Samolyk</t>
  </si>
  <si>
    <t>D. Willíams</t>
  </si>
  <si>
    <t>l3</t>
  </si>
  <si>
    <t>D. Williams</t>
  </si>
  <si>
    <t>R. Hill</t>
  </si>
  <si>
    <t>G. 5amolyk</t>
  </si>
  <si>
    <t>S. Cook (CCD)</t>
  </si>
  <si>
    <t>G. Lubcke (CCD)</t>
  </si>
  <si>
    <t>From OMT#4</t>
  </si>
  <si>
    <t>Times</t>
  </si>
  <si>
    <t>Phases</t>
  </si>
  <si>
    <t>Start</t>
  </si>
  <si>
    <t>End</t>
  </si>
  <si>
    <t>BE_Vul.wb3</t>
  </si>
  <si>
    <t>2000-10.17</t>
  </si>
  <si>
    <t>IT'S AN ALGOL!!  THEREFORE LIKELY NO SECONDARY MINIMUM!!</t>
  </si>
  <si>
    <t>Improved ephemeris</t>
  </si>
  <si>
    <t>JAVSO 49, 108</t>
  </si>
  <si>
    <t>JAVSO 49, 256</t>
  </si>
  <si>
    <t>vis/CCD</t>
  </si>
  <si>
    <t>JBAV, 60</t>
  </si>
  <si>
    <t>JAVSO, 50, 133</t>
  </si>
  <si>
    <t>JAAVSO, 50, 255</t>
  </si>
  <si>
    <t>11/09/1899</t>
  </si>
  <si>
    <t>JAAVSO 51, 134</t>
  </si>
  <si>
    <t>JAAVSO, 51, 250</t>
  </si>
  <si>
    <t xml:space="preserve">Mag </t>
  </si>
  <si>
    <t>Next ToM-P</t>
  </si>
  <si>
    <t>Next ToM-S</t>
  </si>
  <si>
    <t>VSX</t>
  </si>
  <si>
    <t>9.87-11.31</t>
  </si>
  <si>
    <t>EA/SD</t>
  </si>
  <si>
    <t>OMT = "Observed Minima Timings" - at www.aavso.org</t>
  </si>
  <si>
    <t>S6</t>
  </si>
  <si>
    <t>JAAVSO52#1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</si>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</sst>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0.000"/>
    <numFmt numFmtId="167" formatCode="0.0000"/>
    <numFmt numFmtId="168" formatCode="d/mm/yyyy;@"/>
    <numFmt numFmtId="169" formatCode="0.00000"/>
    <numFmt numFmtId="170" formatCode="0.00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106">
    <xf numFmtId="0" fontId="0" fillId="0" borderId="0" xfId="0">
      <alignment vertical="top"/>
    </xf>
    <xf numFmtId="0" fontId="0" fillId="0" borderId="0" xfId="0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>
      <alignment horizontal="left"/>
    </xf>
    <xf numFmtId="0" fontId="0" fillId="0" borderId="4" xfId="0" applyBorder="1" applyAlignment="1"/>
    <xf numFmtId="0" fontId="11" fillId="0" borderId="0" xfId="0" applyFont="1" applyAlignment="1"/>
    <xf numFmtId="168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9" fontId="1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8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22" fontId="0" fillId="3" borderId="12" xfId="0" applyNumberForma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19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22" fontId="20" fillId="0" borderId="15" xfId="0" applyNumberFormat="1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170" fontId="18" fillId="0" borderId="0" xfId="0" applyNumberFormat="1" applyFont="1" applyAlignment="1" applyProtection="1">
      <alignment horizontal="left" vertical="center" wrapText="1"/>
      <protection locked="0"/>
    </xf>
    <xf numFmtId="169" fontId="18" fillId="0" borderId="0" xfId="0" applyNumberFormat="1" applyFont="1" applyAlignment="1" applyProtection="1">
      <alignment horizontal="left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48429767174625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5473675414309"/>
          <c:y val="0.14728785980769518"/>
          <c:w val="0.79547887917772941"/>
          <c:h val="0.634765814181618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Active!$H$21:$H$3400</c:f>
              <c:numCache>
                <c:formatCode>General</c:formatCode>
                <c:ptCount val="338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C-4D9B-9B12-EFCEDF213E1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Active!$I$21:$I$3400</c:f>
              <c:numCache>
                <c:formatCode>General</c:formatCode>
                <c:ptCount val="338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5C-4D9B-9B12-EFCEDF213E1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Active!$J$21:$J$3400</c:f>
              <c:numCache>
                <c:formatCode>General</c:formatCode>
                <c:ptCount val="338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5C-4D9B-9B12-EFCEDF213E1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Active!$K$21:$K$3400</c:f>
              <c:numCache>
                <c:formatCode>General</c:formatCode>
                <c:ptCount val="338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  <c:pt idx="320">
                  <c:v>0.10483199999725912</c:v>
                </c:pt>
                <c:pt idx="321">
                  <c:v>0.10410399999818765</c:v>
                </c:pt>
                <c:pt idx="322">
                  <c:v>0.10464800000045216</c:v>
                </c:pt>
                <c:pt idx="323">
                  <c:v>0.10392800000408897</c:v>
                </c:pt>
                <c:pt idx="324">
                  <c:v>0.10251199999765959</c:v>
                </c:pt>
                <c:pt idx="325">
                  <c:v>0.10102000000188127</c:v>
                </c:pt>
                <c:pt idx="326">
                  <c:v>0.10132000000157859</c:v>
                </c:pt>
                <c:pt idx="327">
                  <c:v>0.10149999999703141</c:v>
                </c:pt>
                <c:pt idx="328">
                  <c:v>0.10000800000125309</c:v>
                </c:pt>
                <c:pt idx="329">
                  <c:v>0.10039599999436177</c:v>
                </c:pt>
                <c:pt idx="330">
                  <c:v>0.10032800000044517</c:v>
                </c:pt>
                <c:pt idx="331">
                  <c:v>0.10112800000206335</c:v>
                </c:pt>
                <c:pt idx="332">
                  <c:v>0.10023199999704957</c:v>
                </c:pt>
                <c:pt idx="333">
                  <c:v>0.10149999999703141</c:v>
                </c:pt>
                <c:pt idx="334">
                  <c:v>0.10168800000246847</c:v>
                </c:pt>
                <c:pt idx="335">
                  <c:v>0.10417599999345839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5C-4D9B-9B12-EFCEDF213E1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Active!$L$21:$L$3400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5C-4D9B-9B12-EFCEDF213E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Active!$M$21:$M$3400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5C-4D9B-9B12-EFCEDF213E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Active!$N$21:$N$3400</c:f>
              <c:numCache>
                <c:formatCode>General</c:formatCode>
                <c:ptCount val="338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5C-4D9B-9B12-EFCEDF213E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Active!$O$21:$O$3400</c:f>
              <c:numCache>
                <c:formatCode>General</c:formatCode>
                <c:ptCount val="3380"/>
                <c:pt idx="66">
                  <c:v>-0.10822576244681681</c:v>
                </c:pt>
                <c:pt idx="67">
                  <c:v>-0.10679829858375067</c:v>
                </c:pt>
                <c:pt idx="68">
                  <c:v>-0.10481004534590857</c:v>
                </c:pt>
                <c:pt idx="69">
                  <c:v>-0.10407082298824932</c:v>
                </c:pt>
                <c:pt idx="70">
                  <c:v>-0.10403258734906004</c:v>
                </c:pt>
                <c:pt idx="71">
                  <c:v>-0.10233747401166901</c:v>
                </c:pt>
                <c:pt idx="72">
                  <c:v>-0.10162374208013594</c:v>
                </c:pt>
                <c:pt idx="73">
                  <c:v>-9.8807049993192939E-2</c:v>
                </c:pt>
                <c:pt idx="74">
                  <c:v>-9.8437438814363315E-2</c:v>
                </c:pt>
                <c:pt idx="75">
                  <c:v>-9.574819885805122E-2</c:v>
                </c:pt>
                <c:pt idx="76">
                  <c:v>-9.4907014795887257E-2</c:v>
                </c:pt>
                <c:pt idx="77">
                  <c:v>-8.9273630622001249E-2</c:v>
                </c:pt>
                <c:pt idx="78">
                  <c:v>-8.924814019587507E-2</c:v>
                </c:pt>
                <c:pt idx="79">
                  <c:v>-8.6176543847670262E-2</c:v>
                </c:pt>
                <c:pt idx="80">
                  <c:v>-8.5972620438660829E-2</c:v>
                </c:pt>
                <c:pt idx="81">
                  <c:v>-8.3245144843159452E-2</c:v>
                </c:pt>
                <c:pt idx="82">
                  <c:v>-8.3015731008023827E-2</c:v>
                </c:pt>
                <c:pt idx="83">
                  <c:v>-8.0823554361172265E-2</c:v>
                </c:pt>
                <c:pt idx="84">
                  <c:v>-8.0543159673784268E-2</c:v>
                </c:pt>
                <c:pt idx="85">
                  <c:v>-8.0084332003513017E-2</c:v>
                </c:pt>
                <c:pt idx="86">
                  <c:v>-7.7127442572876015E-2</c:v>
                </c:pt>
                <c:pt idx="87">
                  <c:v>-7.689802873774039E-2</c:v>
                </c:pt>
                <c:pt idx="88">
                  <c:v>-7.4221533994491384E-2</c:v>
                </c:pt>
                <c:pt idx="89">
                  <c:v>-7.4221533994491384E-2</c:v>
                </c:pt>
                <c:pt idx="90">
                  <c:v>-7.4221533994491384E-2</c:v>
                </c:pt>
                <c:pt idx="91">
                  <c:v>-7.4221533994491384E-2</c:v>
                </c:pt>
                <c:pt idx="92">
                  <c:v>-7.4081336650797386E-2</c:v>
                </c:pt>
                <c:pt idx="93">
                  <c:v>-7.4081336650797386E-2</c:v>
                </c:pt>
                <c:pt idx="94">
                  <c:v>-7.4055846224671207E-2</c:v>
                </c:pt>
                <c:pt idx="95">
                  <c:v>-7.4055846224671207E-2</c:v>
                </c:pt>
                <c:pt idx="96">
                  <c:v>-6.8906780147182656E-2</c:v>
                </c:pt>
                <c:pt idx="97">
                  <c:v>-6.2215543289060149E-2</c:v>
                </c:pt>
                <c:pt idx="98">
                  <c:v>-5.9883169298514588E-2</c:v>
                </c:pt>
                <c:pt idx="99">
                  <c:v>-5.8685119270584084E-2</c:v>
                </c:pt>
                <c:pt idx="100">
                  <c:v>-5.8685119270584084E-2</c:v>
                </c:pt>
                <c:pt idx="101">
                  <c:v>-5.681157295030978E-2</c:v>
                </c:pt>
                <c:pt idx="102">
                  <c:v>-5.6327254853912344E-2</c:v>
                </c:pt>
                <c:pt idx="103">
                  <c:v>-5.4109587780934595E-2</c:v>
                </c:pt>
                <c:pt idx="104">
                  <c:v>-5.3510562766969347E-2</c:v>
                </c:pt>
                <c:pt idx="105">
                  <c:v>-5.3370365423275348E-2</c:v>
                </c:pt>
                <c:pt idx="106">
                  <c:v>-5.3370365423275348E-2</c:v>
                </c:pt>
                <c:pt idx="107">
                  <c:v>-5.0438966418764539E-2</c:v>
                </c:pt>
                <c:pt idx="108">
                  <c:v>-5.0094845666061094E-2</c:v>
                </c:pt>
                <c:pt idx="109">
                  <c:v>-5.0094845666061094E-2</c:v>
                </c:pt>
                <c:pt idx="110">
                  <c:v>-4.1988890157935541E-2</c:v>
                </c:pt>
                <c:pt idx="111">
                  <c:v>-4.1504572061538104E-2</c:v>
                </c:pt>
                <c:pt idx="112">
                  <c:v>-4.1504572061538104E-2</c:v>
                </c:pt>
                <c:pt idx="113">
                  <c:v>-4.1504572061538104E-2</c:v>
                </c:pt>
                <c:pt idx="114">
                  <c:v>-4.1504572061538104E-2</c:v>
                </c:pt>
                <c:pt idx="115">
                  <c:v>-3.9376121480001997E-2</c:v>
                </c:pt>
                <c:pt idx="116">
                  <c:v>-3.8917293809730732E-2</c:v>
                </c:pt>
                <c:pt idx="117">
                  <c:v>-3.8700625187658197E-2</c:v>
                </c:pt>
                <c:pt idx="118">
                  <c:v>-3.8407485287207117E-2</c:v>
                </c:pt>
                <c:pt idx="119">
                  <c:v>-3.8088854960629852E-2</c:v>
                </c:pt>
                <c:pt idx="120">
                  <c:v>-3.7744734207926414E-2</c:v>
                </c:pt>
                <c:pt idx="121">
                  <c:v>-3.7744734207926414E-2</c:v>
                </c:pt>
                <c:pt idx="122">
                  <c:v>-3.5692754904768843E-2</c:v>
                </c:pt>
                <c:pt idx="123">
                  <c:v>-3.5157455956119042E-2</c:v>
                </c:pt>
                <c:pt idx="124">
                  <c:v>-3.504274903855123E-2</c:v>
                </c:pt>
                <c:pt idx="125">
                  <c:v>-3.2697629834942579E-2</c:v>
                </c:pt>
                <c:pt idx="126">
                  <c:v>-3.2340763869176045E-2</c:v>
                </c:pt>
                <c:pt idx="127">
                  <c:v>-2.6707379695290048E-2</c:v>
                </c:pt>
                <c:pt idx="128">
                  <c:v>-2.6681889269163865E-2</c:v>
                </c:pt>
                <c:pt idx="129">
                  <c:v>-2.6376004155649696E-2</c:v>
                </c:pt>
                <c:pt idx="130">
                  <c:v>-2.626129723808188E-2</c:v>
                </c:pt>
                <c:pt idx="131">
                  <c:v>-2.0704384342574426E-2</c:v>
                </c:pt>
                <c:pt idx="132">
                  <c:v>-2.0334773163744803E-2</c:v>
                </c:pt>
                <c:pt idx="133">
                  <c:v>-2.022006624617699E-2</c:v>
                </c:pt>
                <c:pt idx="134">
                  <c:v>-1.9850455067347363E-2</c:v>
                </c:pt>
                <c:pt idx="135">
                  <c:v>-1.7326902880855449E-2</c:v>
                </c:pt>
                <c:pt idx="136">
                  <c:v>-1.7263176815539995E-2</c:v>
                </c:pt>
                <c:pt idx="137">
                  <c:v>-1.7263176815539995E-2</c:v>
                </c:pt>
                <c:pt idx="138">
                  <c:v>-1.7263176815539995E-2</c:v>
                </c:pt>
                <c:pt idx="139">
                  <c:v>-1.7148469897972182E-2</c:v>
                </c:pt>
                <c:pt idx="140">
                  <c:v>-1.6804349145268738E-2</c:v>
                </c:pt>
                <c:pt idx="141">
                  <c:v>-1.4701388989858809E-2</c:v>
                </c:pt>
                <c:pt idx="142">
                  <c:v>-1.4420994302470819E-2</c:v>
                </c:pt>
                <c:pt idx="143">
                  <c:v>-1.4420994302470819E-2</c:v>
                </c:pt>
                <c:pt idx="144">
                  <c:v>-1.4420994302470819E-2</c:v>
                </c:pt>
                <c:pt idx="145">
                  <c:v>-1.4420994302470819E-2</c:v>
                </c:pt>
                <c:pt idx="146">
                  <c:v>-1.4331777811029185E-2</c:v>
                </c:pt>
                <c:pt idx="147">
                  <c:v>-1.3885695353821018E-2</c:v>
                </c:pt>
                <c:pt idx="148">
                  <c:v>-1.3847459714631742E-2</c:v>
                </c:pt>
                <c:pt idx="149">
                  <c:v>-1.373275279706393E-2</c:v>
                </c:pt>
                <c:pt idx="150">
                  <c:v>-1.3388632044360485E-2</c:v>
                </c:pt>
                <c:pt idx="151">
                  <c:v>-1.1056258053814931E-2</c:v>
                </c:pt>
                <c:pt idx="152">
                  <c:v>-8.44348937588138E-3</c:v>
                </c:pt>
                <c:pt idx="153">
                  <c:v>-8.3542728844397465E-3</c:v>
                </c:pt>
                <c:pt idx="154">
                  <c:v>-8.0993686231779355E-3</c:v>
                </c:pt>
                <c:pt idx="155">
                  <c:v>-5.9709180416418206E-3</c:v>
                </c:pt>
                <c:pt idx="156">
                  <c:v>-5.626797288938383E-3</c:v>
                </c:pt>
                <c:pt idx="157">
                  <c:v>-5.0914983402885819E-3</c:v>
                </c:pt>
                <c:pt idx="158">
                  <c:v>-4.9130653574053149E-3</c:v>
                </c:pt>
                <c:pt idx="159">
                  <c:v>-4.9130653574053149E-3</c:v>
                </c:pt>
                <c:pt idx="160">
                  <c:v>-4.8365940790267709E-3</c:v>
                </c:pt>
                <c:pt idx="161">
                  <c:v>-4.6836515222696828E-3</c:v>
                </c:pt>
                <c:pt idx="162">
                  <c:v>-4.6836515222696828E-3</c:v>
                </c:pt>
                <c:pt idx="163">
                  <c:v>-4.5689446047018703E-3</c:v>
                </c:pt>
                <c:pt idx="164">
                  <c:v>-2.2493158272193989E-3</c:v>
                </c:pt>
                <c:pt idx="165">
                  <c:v>-2.0199019920837738E-3</c:v>
                </c:pt>
                <c:pt idx="166">
                  <c:v>-1.7522525177588733E-3</c:v>
                </c:pt>
                <c:pt idx="167">
                  <c:v>-1.6375456001910538E-3</c:v>
                </c:pt>
                <c:pt idx="168">
                  <c:v>-1.5610743218125167E-3</c:v>
                </c:pt>
                <c:pt idx="169">
                  <c:v>-1.2679344213614302E-3</c:v>
                </c:pt>
                <c:pt idx="170">
                  <c:v>-1.1532275037936177E-3</c:v>
                </c:pt>
                <c:pt idx="171">
                  <c:v>4.1443370296651016E-4</c:v>
                </c:pt>
                <c:pt idx="172">
                  <c:v>4.9090498134505417E-4</c:v>
                </c:pt>
                <c:pt idx="173">
                  <c:v>6.0561189891286671E-4</c:v>
                </c:pt>
                <c:pt idx="174">
                  <c:v>7.2031881648068619E-4</c:v>
                </c:pt>
                <c:pt idx="175">
                  <c:v>3.3075970682880512E-3</c:v>
                </c:pt>
                <c:pt idx="176">
                  <c:v>3.3075970682880512E-3</c:v>
                </c:pt>
                <c:pt idx="177">
                  <c:v>3.3075970682880512E-3</c:v>
                </c:pt>
                <c:pt idx="178">
                  <c:v>3.3075970682880512E-3</c:v>
                </c:pt>
                <c:pt idx="179">
                  <c:v>6.1242891552310483E-3</c:v>
                </c:pt>
                <c:pt idx="180">
                  <c:v>6.2135056466726818E-3</c:v>
                </c:pt>
                <c:pt idx="181">
                  <c:v>6.4939003340606719E-3</c:v>
                </c:pt>
                <c:pt idx="182">
                  <c:v>6.7233141691963039E-3</c:v>
                </c:pt>
                <c:pt idx="183">
                  <c:v>6.9782184304581149E-3</c:v>
                </c:pt>
                <c:pt idx="184">
                  <c:v>7.1693966264044715E-3</c:v>
                </c:pt>
                <c:pt idx="185">
                  <c:v>7.437046100729372E-3</c:v>
                </c:pt>
                <c:pt idx="186">
                  <c:v>9.5909871083916659E-3</c:v>
                </c:pt>
                <c:pt idx="187">
                  <c:v>9.6547131737071135E-3</c:v>
                </c:pt>
                <c:pt idx="188">
                  <c:v>1.0024324352536737E-2</c:v>
                </c:pt>
                <c:pt idx="189">
                  <c:v>1.0368445105240182E-2</c:v>
                </c:pt>
                <c:pt idx="190">
                  <c:v>1.0368445105240182E-2</c:v>
                </c:pt>
                <c:pt idx="191">
                  <c:v>1.1668456837675416E-2</c:v>
                </c:pt>
                <c:pt idx="192">
                  <c:v>1.2241991425514485E-2</c:v>
                </c:pt>
                <c:pt idx="193">
                  <c:v>1.3070430274615366E-2</c:v>
                </c:pt>
                <c:pt idx="194">
                  <c:v>1.3070430274615366E-2</c:v>
                </c:pt>
                <c:pt idx="195">
                  <c:v>1.3070430274615366E-2</c:v>
                </c:pt>
                <c:pt idx="196">
                  <c:v>1.3070430274615366E-2</c:v>
                </c:pt>
                <c:pt idx="197">
                  <c:v>1.3185137192183186E-2</c:v>
                </c:pt>
                <c:pt idx="198">
                  <c:v>1.3554748371012809E-2</c:v>
                </c:pt>
                <c:pt idx="199">
                  <c:v>1.5772415443990551E-2</c:v>
                </c:pt>
                <c:pt idx="200">
                  <c:v>1.588712236155837E-2</c:v>
                </c:pt>
                <c:pt idx="201">
                  <c:v>1.6027319705252355E-2</c:v>
                </c:pt>
                <c:pt idx="202">
                  <c:v>1.6027319705252355E-2</c:v>
                </c:pt>
                <c:pt idx="203">
                  <c:v>1.6371440457955799E-2</c:v>
                </c:pt>
                <c:pt idx="204">
                  <c:v>1.6371440457955799E-2</c:v>
                </c:pt>
                <c:pt idx="205">
                  <c:v>1.7786159107958846E-2</c:v>
                </c:pt>
                <c:pt idx="206">
                  <c:v>1.824498677823011E-2</c:v>
                </c:pt>
                <c:pt idx="207">
                  <c:v>1.8353321089266378E-2</c:v>
                </c:pt>
                <c:pt idx="208">
                  <c:v>1.8359693695797916E-2</c:v>
                </c:pt>
                <c:pt idx="209">
                  <c:v>1.8729304874627539E-2</c:v>
                </c:pt>
                <c:pt idx="210">
                  <c:v>1.880577615300609E-2</c:v>
                </c:pt>
                <c:pt idx="211">
                  <c:v>1.8844011792195359E-2</c:v>
                </c:pt>
                <c:pt idx="212">
                  <c:v>1.9073425627330984E-2</c:v>
                </c:pt>
                <c:pt idx="213">
                  <c:v>1.9188132544898803E-2</c:v>
                </c:pt>
                <c:pt idx="214">
                  <c:v>1.9787157558864052E-2</c:v>
                </c:pt>
                <c:pt idx="215">
                  <c:v>1.9901864476431871E-2</c:v>
                </c:pt>
                <c:pt idx="216">
                  <c:v>2.1890117714273988E-2</c:v>
                </c:pt>
                <c:pt idx="217">
                  <c:v>2.2004824631841793E-2</c:v>
                </c:pt>
                <c:pt idx="218">
                  <c:v>2.2196002827788164E-2</c:v>
                </c:pt>
                <c:pt idx="219">
                  <c:v>2.2259728893103611E-2</c:v>
                </c:pt>
                <c:pt idx="220">
                  <c:v>2.4247982130945728E-2</c:v>
                </c:pt>
                <c:pt idx="221">
                  <c:v>2.4592102883649172E-2</c:v>
                </c:pt>
                <c:pt idx="222">
                  <c:v>2.4961714062478796E-2</c:v>
                </c:pt>
                <c:pt idx="223">
                  <c:v>2.7294088053024357E-2</c:v>
                </c:pt>
                <c:pt idx="224">
                  <c:v>2.7548992314286161E-2</c:v>
                </c:pt>
                <c:pt idx="225">
                  <c:v>2.7548992314286161E-2</c:v>
                </c:pt>
                <c:pt idx="226">
                  <c:v>2.7548992314286161E-2</c:v>
                </c:pt>
                <c:pt idx="227">
                  <c:v>2.766369923185398E-2</c:v>
                </c:pt>
                <c:pt idx="228">
                  <c:v>2.8007819984557425E-2</c:v>
                </c:pt>
                <c:pt idx="229">
                  <c:v>3.0250977483661345E-2</c:v>
                </c:pt>
                <c:pt idx="230">
                  <c:v>3.1015690267446772E-2</c:v>
                </c:pt>
                <c:pt idx="231">
                  <c:v>3.1194123250330039E-2</c:v>
                </c:pt>
                <c:pt idx="232">
                  <c:v>3.3233357340424527E-2</c:v>
                </c:pt>
                <c:pt idx="233">
                  <c:v>3.3373554684118512E-2</c:v>
                </c:pt>
                <c:pt idx="234">
                  <c:v>3.3743165862948135E-2</c:v>
                </c:pt>
                <c:pt idx="235">
                  <c:v>3.3743165862948135E-2</c:v>
                </c:pt>
                <c:pt idx="236">
                  <c:v>3.3781401502137418E-2</c:v>
                </c:pt>
                <c:pt idx="237">
                  <c:v>3.4010815337273043E-2</c:v>
                </c:pt>
                <c:pt idx="238">
                  <c:v>3.4151012680967041E-2</c:v>
                </c:pt>
                <c:pt idx="239">
                  <c:v>3.4495133433670472E-2</c:v>
                </c:pt>
                <c:pt idx="240">
                  <c:v>3.6712800506648227E-2</c:v>
                </c:pt>
                <c:pt idx="241">
                  <c:v>3.6942214341783852E-2</c:v>
                </c:pt>
                <c:pt idx="242">
                  <c:v>3.6942214341783852E-2</c:v>
                </c:pt>
                <c:pt idx="243">
                  <c:v>3.6967704767910031E-2</c:v>
                </c:pt>
                <c:pt idx="244">
                  <c:v>3.6967704767910031E-2</c:v>
                </c:pt>
                <c:pt idx="245">
                  <c:v>3.7018685620162389E-2</c:v>
                </c:pt>
                <c:pt idx="246">
                  <c:v>3.7082411685477851E-2</c:v>
                </c:pt>
                <c:pt idx="247">
                  <c:v>3.7082411685477851E-2</c:v>
                </c:pt>
                <c:pt idx="248">
                  <c:v>3.7133392537730209E-2</c:v>
                </c:pt>
                <c:pt idx="249">
                  <c:v>3.7311825520613476E-2</c:v>
                </c:pt>
                <c:pt idx="250">
                  <c:v>3.9720670789537574E-2</c:v>
                </c:pt>
                <c:pt idx="251">
                  <c:v>4.248638202422822E-2</c:v>
                </c:pt>
                <c:pt idx="252">
                  <c:v>4.30471713990042E-2</c:v>
                </c:pt>
                <c:pt idx="253">
                  <c:v>4.4538361327385784E-2</c:v>
                </c:pt>
                <c:pt idx="254">
                  <c:v>4.5048169849909406E-2</c:v>
                </c:pt>
                <c:pt idx="255">
                  <c:v>4.5354054963423568E-2</c:v>
                </c:pt>
                <c:pt idx="256">
                  <c:v>4.5838373059821011E-2</c:v>
                </c:pt>
                <c:pt idx="257">
                  <c:v>4.7546231610275144E-2</c:v>
                </c:pt>
                <c:pt idx="258">
                  <c:v>4.9317816226044711E-2</c:v>
                </c:pt>
                <c:pt idx="259">
                  <c:v>5.0707044449921579E-2</c:v>
                </c:pt>
                <c:pt idx="260">
                  <c:v>5.1611954577401004E-2</c:v>
                </c:pt>
                <c:pt idx="261">
                  <c:v>5.2644316835511337E-2</c:v>
                </c:pt>
                <c:pt idx="262">
                  <c:v>5.3434520045422942E-2</c:v>
                </c:pt>
                <c:pt idx="263">
                  <c:v>5.4377665812091636E-2</c:v>
                </c:pt>
                <c:pt idx="264">
                  <c:v>5.4798257843173631E-2</c:v>
                </c:pt>
                <c:pt idx="265">
                  <c:v>5.4855611301957527E-2</c:v>
                </c:pt>
                <c:pt idx="266">
                  <c:v>5.7283574390476266E-2</c:v>
                </c:pt>
                <c:pt idx="267">
                  <c:v>5.7704166421558262E-2</c:v>
                </c:pt>
                <c:pt idx="268">
                  <c:v>5.8328681861649689E-2</c:v>
                </c:pt>
                <c:pt idx="269">
                  <c:v>6.0291444673365627E-2</c:v>
                </c:pt>
                <c:pt idx="270">
                  <c:v>6.0839488835078517E-2</c:v>
                </c:pt>
                <c:pt idx="271">
                  <c:v>6.1126256128998052E-2</c:v>
                </c:pt>
                <c:pt idx="272">
                  <c:v>6.426795114904986E-2</c:v>
                </c:pt>
                <c:pt idx="273">
                  <c:v>6.7148369301308311E-2</c:v>
                </c:pt>
                <c:pt idx="274">
                  <c:v>6.7237585792749938E-2</c:v>
                </c:pt>
                <c:pt idx="275">
                  <c:v>6.9480743291853872E-2</c:v>
                </c:pt>
                <c:pt idx="276">
                  <c:v>6.9684666700863318E-2</c:v>
                </c:pt>
                <c:pt idx="277">
                  <c:v>7.0156239584197672E-2</c:v>
                </c:pt>
                <c:pt idx="278">
                  <c:v>7.2730772622941947E-2</c:v>
                </c:pt>
                <c:pt idx="279">
                  <c:v>7.2730772622941947E-2</c:v>
                </c:pt>
                <c:pt idx="280">
                  <c:v>7.2730772622941947E-2</c:v>
                </c:pt>
                <c:pt idx="281">
                  <c:v>7.2730772622941947E-2</c:v>
                </c:pt>
                <c:pt idx="282">
                  <c:v>7.2781753475194305E-2</c:v>
                </c:pt>
                <c:pt idx="283">
                  <c:v>7.2960186458077572E-2</c:v>
                </c:pt>
                <c:pt idx="284">
                  <c:v>7.5662171627452757E-2</c:v>
                </c:pt>
                <c:pt idx="285">
                  <c:v>7.8071016896376855E-2</c:v>
                </c:pt>
                <c:pt idx="286">
                  <c:v>7.8071016896376855E-2</c:v>
                </c:pt>
                <c:pt idx="287">
                  <c:v>7.8223959453133957E-2</c:v>
                </c:pt>
                <c:pt idx="288">
                  <c:v>7.8223959453133957E-2</c:v>
                </c:pt>
                <c:pt idx="289">
                  <c:v>7.8223959453133957E-2</c:v>
                </c:pt>
                <c:pt idx="290">
                  <c:v>7.8440628075206492E-2</c:v>
                </c:pt>
                <c:pt idx="291">
                  <c:v>7.8440628075206492E-2</c:v>
                </c:pt>
                <c:pt idx="292">
                  <c:v>7.8644551484215924E-2</c:v>
                </c:pt>
                <c:pt idx="293">
                  <c:v>7.8644551484215924E-2</c:v>
                </c:pt>
                <c:pt idx="294">
                  <c:v>8.1639676554042195E-2</c:v>
                </c:pt>
                <c:pt idx="295">
                  <c:v>8.4558330345489929E-2</c:v>
                </c:pt>
                <c:pt idx="296">
                  <c:v>8.4768626361030913E-2</c:v>
                </c:pt>
                <c:pt idx="297">
                  <c:v>8.510637450720282E-2</c:v>
                </c:pt>
                <c:pt idx="298">
                  <c:v>8.7298551154054382E-2</c:v>
                </c:pt>
                <c:pt idx="299">
                  <c:v>8.7298551154054382E-2</c:v>
                </c:pt>
                <c:pt idx="300">
                  <c:v>9.0229950158565192E-2</c:v>
                </c:pt>
                <c:pt idx="301">
                  <c:v>9.0459363993700803E-2</c:v>
                </c:pt>
                <c:pt idx="302">
                  <c:v>9.0574070911268623E-2</c:v>
                </c:pt>
                <c:pt idx="303">
                  <c:v>9.065054218964716E-2</c:v>
                </c:pt>
                <c:pt idx="304">
                  <c:v>9.0879956024782799E-2</c:v>
                </c:pt>
                <c:pt idx="305">
                  <c:v>9.3218702621859911E-2</c:v>
                </c:pt>
                <c:pt idx="306">
                  <c:v>9.3352527359022358E-2</c:v>
                </c:pt>
                <c:pt idx="307">
                  <c:v>9.4180966208123246E-2</c:v>
                </c:pt>
                <c:pt idx="308">
                  <c:v>9.6092748167586811E-2</c:v>
                </c:pt>
                <c:pt idx="309">
                  <c:v>9.6194709872091527E-2</c:v>
                </c:pt>
                <c:pt idx="310">
                  <c:v>9.6513340198668807E-2</c:v>
                </c:pt>
                <c:pt idx="311">
                  <c:v>9.6602556690110419E-2</c:v>
                </c:pt>
                <c:pt idx="312">
                  <c:v>9.6831970525246058E-2</c:v>
                </c:pt>
                <c:pt idx="313">
                  <c:v>9.7341779047769666E-2</c:v>
                </c:pt>
                <c:pt idx="314">
                  <c:v>9.9330032285611797E-2</c:v>
                </c:pt>
                <c:pt idx="315">
                  <c:v>9.9788859955883047E-2</c:v>
                </c:pt>
                <c:pt idx="316">
                  <c:v>0.10018396156083886</c:v>
                </c:pt>
                <c:pt idx="317">
                  <c:v>0.10251633555138442</c:v>
                </c:pt>
                <c:pt idx="318">
                  <c:v>0.10274574938652004</c:v>
                </c:pt>
                <c:pt idx="319">
                  <c:v>0.10306437971309731</c:v>
                </c:pt>
                <c:pt idx="320">
                  <c:v>0.10535851806445359</c:v>
                </c:pt>
                <c:pt idx="321">
                  <c:v>0.10551146062121067</c:v>
                </c:pt>
                <c:pt idx="322">
                  <c:v>0.10581734573472484</c:v>
                </c:pt>
                <c:pt idx="323">
                  <c:v>0.10588107180004031</c:v>
                </c:pt>
                <c:pt idx="324">
                  <c:v>0.1082899170689644</c:v>
                </c:pt>
                <c:pt idx="325">
                  <c:v>0.10851933090410004</c:v>
                </c:pt>
                <c:pt idx="326">
                  <c:v>0.10851933090410004</c:v>
                </c:pt>
                <c:pt idx="327">
                  <c:v>0.10858305696941548</c:v>
                </c:pt>
                <c:pt idx="328">
                  <c:v>0.11136151341716921</c:v>
                </c:pt>
                <c:pt idx="329">
                  <c:v>0.11165465331762028</c:v>
                </c:pt>
                <c:pt idx="330">
                  <c:v>0.11193504800500828</c:v>
                </c:pt>
                <c:pt idx="331">
                  <c:v>0.11193504800500828</c:v>
                </c:pt>
                <c:pt idx="332">
                  <c:v>0.1120497549225761</c:v>
                </c:pt>
                <c:pt idx="333">
                  <c:v>0.1143184028478062</c:v>
                </c:pt>
                <c:pt idx="334">
                  <c:v>0.1146115427482573</c:v>
                </c:pt>
                <c:pt idx="335">
                  <c:v>0.11745372526132647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5C-4D9B-9B12-EFCEDF213E1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Active!$U$21:$U$3400</c:f>
              <c:numCache>
                <c:formatCode>General</c:formatCode>
                <c:ptCount val="338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5C-4D9B-9B12-EFCEDF213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1376756270152"/>
              <c:y val="0.852080593543337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360041437606372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1941125518514"/>
          <c:y val="0.9102591022276062"/>
          <c:w val="0.85406441110284093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25831290956180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58695117793055"/>
          <c:y val="0.14259381120148198"/>
          <c:w val="0.79412247940306535"/>
          <c:h val="0.6394599028494951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Active!$H$21:$H$3400</c:f>
              <c:numCache>
                <c:formatCode>General</c:formatCode>
                <c:ptCount val="338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9-48BC-971B-A4E3545B796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Active!$I$21:$I$3400</c:f>
              <c:numCache>
                <c:formatCode>General</c:formatCode>
                <c:ptCount val="338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9-48BC-971B-A4E3545B796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Active!$J$21:$J$3400</c:f>
              <c:numCache>
                <c:formatCode>General</c:formatCode>
                <c:ptCount val="338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9-48BC-971B-A4E3545B796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Active!$K$21:$K$3400</c:f>
              <c:numCache>
                <c:formatCode>General</c:formatCode>
                <c:ptCount val="338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  <c:pt idx="320">
                  <c:v>0.10483199999725912</c:v>
                </c:pt>
                <c:pt idx="321">
                  <c:v>0.10410399999818765</c:v>
                </c:pt>
                <c:pt idx="322">
                  <c:v>0.10464800000045216</c:v>
                </c:pt>
                <c:pt idx="323">
                  <c:v>0.10392800000408897</c:v>
                </c:pt>
                <c:pt idx="324">
                  <c:v>0.10251199999765959</c:v>
                </c:pt>
                <c:pt idx="325">
                  <c:v>0.10102000000188127</c:v>
                </c:pt>
                <c:pt idx="326">
                  <c:v>0.10132000000157859</c:v>
                </c:pt>
                <c:pt idx="327">
                  <c:v>0.10149999999703141</c:v>
                </c:pt>
                <c:pt idx="328">
                  <c:v>0.10000800000125309</c:v>
                </c:pt>
                <c:pt idx="329">
                  <c:v>0.10039599999436177</c:v>
                </c:pt>
                <c:pt idx="330">
                  <c:v>0.10032800000044517</c:v>
                </c:pt>
                <c:pt idx="331">
                  <c:v>0.10112800000206335</c:v>
                </c:pt>
                <c:pt idx="332">
                  <c:v>0.10023199999704957</c:v>
                </c:pt>
                <c:pt idx="333">
                  <c:v>0.10149999999703141</c:v>
                </c:pt>
                <c:pt idx="334">
                  <c:v>0.10168800000246847</c:v>
                </c:pt>
                <c:pt idx="335">
                  <c:v>0.10417599999345839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9-48BC-971B-A4E3545B796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Active!$L$21:$L$3400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9-48BC-971B-A4E3545B79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Active!$M$21:$M$3400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9-48BC-971B-A4E3545B79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Active!$N$21:$N$3400</c:f>
              <c:numCache>
                <c:formatCode>General</c:formatCode>
                <c:ptCount val="338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9-48BC-971B-A4E3545B79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Active!$O$21:$O$3400</c:f>
              <c:numCache>
                <c:formatCode>General</c:formatCode>
                <c:ptCount val="3380"/>
                <c:pt idx="66">
                  <c:v>-0.10822576244681681</c:v>
                </c:pt>
                <c:pt idx="67">
                  <c:v>-0.10679829858375067</c:v>
                </c:pt>
                <c:pt idx="68">
                  <c:v>-0.10481004534590857</c:v>
                </c:pt>
                <c:pt idx="69">
                  <c:v>-0.10407082298824932</c:v>
                </c:pt>
                <c:pt idx="70">
                  <c:v>-0.10403258734906004</c:v>
                </c:pt>
                <c:pt idx="71">
                  <c:v>-0.10233747401166901</c:v>
                </c:pt>
                <c:pt idx="72">
                  <c:v>-0.10162374208013594</c:v>
                </c:pt>
                <c:pt idx="73">
                  <c:v>-9.8807049993192939E-2</c:v>
                </c:pt>
                <c:pt idx="74">
                  <c:v>-9.8437438814363315E-2</c:v>
                </c:pt>
                <c:pt idx="75">
                  <c:v>-9.574819885805122E-2</c:v>
                </c:pt>
                <c:pt idx="76">
                  <c:v>-9.4907014795887257E-2</c:v>
                </c:pt>
                <c:pt idx="77">
                  <c:v>-8.9273630622001249E-2</c:v>
                </c:pt>
                <c:pt idx="78">
                  <c:v>-8.924814019587507E-2</c:v>
                </c:pt>
                <c:pt idx="79">
                  <c:v>-8.6176543847670262E-2</c:v>
                </c:pt>
                <c:pt idx="80">
                  <c:v>-8.5972620438660829E-2</c:v>
                </c:pt>
                <c:pt idx="81">
                  <c:v>-8.3245144843159452E-2</c:v>
                </c:pt>
                <c:pt idx="82">
                  <c:v>-8.3015731008023827E-2</c:v>
                </c:pt>
                <c:pt idx="83">
                  <c:v>-8.0823554361172265E-2</c:v>
                </c:pt>
                <c:pt idx="84">
                  <c:v>-8.0543159673784268E-2</c:v>
                </c:pt>
                <c:pt idx="85">
                  <c:v>-8.0084332003513017E-2</c:v>
                </c:pt>
                <c:pt idx="86">
                  <c:v>-7.7127442572876015E-2</c:v>
                </c:pt>
                <c:pt idx="87">
                  <c:v>-7.689802873774039E-2</c:v>
                </c:pt>
                <c:pt idx="88">
                  <c:v>-7.4221533994491384E-2</c:v>
                </c:pt>
                <c:pt idx="89">
                  <c:v>-7.4221533994491384E-2</c:v>
                </c:pt>
                <c:pt idx="90">
                  <c:v>-7.4221533994491384E-2</c:v>
                </c:pt>
                <c:pt idx="91">
                  <c:v>-7.4221533994491384E-2</c:v>
                </c:pt>
                <c:pt idx="92">
                  <c:v>-7.4081336650797386E-2</c:v>
                </c:pt>
                <c:pt idx="93">
                  <c:v>-7.4081336650797386E-2</c:v>
                </c:pt>
                <c:pt idx="94">
                  <c:v>-7.4055846224671207E-2</c:v>
                </c:pt>
                <c:pt idx="95">
                  <c:v>-7.4055846224671207E-2</c:v>
                </c:pt>
                <c:pt idx="96">
                  <c:v>-6.8906780147182656E-2</c:v>
                </c:pt>
                <c:pt idx="97">
                  <c:v>-6.2215543289060149E-2</c:v>
                </c:pt>
                <c:pt idx="98">
                  <c:v>-5.9883169298514588E-2</c:v>
                </c:pt>
                <c:pt idx="99">
                  <c:v>-5.8685119270584084E-2</c:v>
                </c:pt>
                <c:pt idx="100">
                  <c:v>-5.8685119270584084E-2</c:v>
                </c:pt>
                <c:pt idx="101">
                  <c:v>-5.681157295030978E-2</c:v>
                </c:pt>
                <c:pt idx="102">
                  <c:v>-5.6327254853912344E-2</c:v>
                </c:pt>
                <c:pt idx="103">
                  <c:v>-5.4109587780934595E-2</c:v>
                </c:pt>
                <c:pt idx="104">
                  <c:v>-5.3510562766969347E-2</c:v>
                </c:pt>
                <c:pt idx="105">
                  <c:v>-5.3370365423275348E-2</c:v>
                </c:pt>
                <c:pt idx="106">
                  <c:v>-5.3370365423275348E-2</c:v>
                </c:pt>
                <c:pt idx="107">
                  <c:v>-5.0438966418764539E-2</c:v>
                </c:pt>
                <c:pt idx="108">
                  <c:v>-5.0094845666061094E-2</c:v>
                </c:pt>
                <c:pt idx="109">
                  <c:v>-5.0094845666061094E-2</c:v>
                </c:pt>
                <c:pt idx="110">
                  <c:v>-4.1988890157935541E-2</c:v>
                </c:pt>
                <c:pt idx="111">
                  <c:v>-4.1504572061538104E-2</c:v>
                </c:pt>
                <c:pt idx="112">
                  <c:v>-4.1504572061538104E-2</c:v>
                </c:pt>
                <c:pt idx="113">
                  <c:v>-4.1504572061538104E-2</c:v>
                </c:pt>
                <c:pt idx="114">
                  <c:v>-4.1504572061538104E-2</c:v>
                </c:pt>
                <c:pt idx="115">
                  <c:v>-3.9376121480001997E-2</c:v>
                </c:pt>
                <c:pt idx="116">
                  <c:v>-3.8917293809730732E-2</c:v>
                </c:pt>
                <c:pt idx="117">
                  <c:v>-3.8700625187658197E-2</c:v>
                </c:pt>
                <c:pt idx="118">
                  <c:v>-3.8407485287207117E-2</c:v>
                </c:pt>
                <c:pt idx="119">
                  <c:v>-3.8088854960629852E-2</c:v>
                </c:pt>
                <c:pt idx="120">
                  <c:v>-3.7744734207926414E-2</c:v>
                </c:pt>
                <c:pt idx="121">
                  <c:v>-3.7744734207926414E-2</c:v>
                </c:pt>
                <c:pt idx="122">
                  <c:v>-3.5692754904768843E-2</c:v>
                </c:pt>
                <c:pt idx="123">
                  <c:v>-3.5157455956119042E-2</c:v>
                </c:pt>
                <c:pt idx="124">
                  <c:v>-3.504274903855123E-2</c:v>
                </c:pt>
                <c:pt idx="125">
                  <c:v>-3.2697629834942579E-2</c:v>
                </c:pt>
                <c:pt idx="126">
                  <c:v>-3.2340763869176045E-2</c:v>
                </c:pt>
                <c:pt idx="127">
                  <c:v>-2.6707379695290048E-2</c:v>
                </c:pt>
                <c:pt idx="128">
                  <c:v>-2.6681889269163865E-2</c:v>
                </c:pt>
                <c:pt idx="129">
                  <c:v>-2.6376004155649696E-2</c:v>
                </c:pt>
                <c:pt idx="130">
                  <c:v>-2.626129723808188E-2</c:v>
                </c:pt>
                <c:pt idx="131">
                  <c:v>-2.0704384342574426E-2</c:v>
                </c:pt>
                <c:pt idx="132">
                  <c:v>-2.0334773163744803E-2</c:v>
                </c:pt>
                <c:pt idx="133">
                  <c:v>-2.022006624617699E-2</c:v>
                </c:pt>
                <c:pt idx="134">
                  <c:v>-1.9850455067347363E-2</c:v>
                </c:pt>
                <c:pt idx="135">
                  <c:v>-1.7326902880855449E-2</c:v>
                </c:pt>
                <c:pt idx="136">
                  <c:v>-1.7263176815539995E-2</c:v>
                </c:pt>
                <c:pt idx="137">
                  <c:v>-1.7263176815539995E-2</c:v>
                </c:pt>
                <c:pt idx="138">
                  <c:v>-1.7263176815539995E-2</c:v>
                </c:pt>
                <c:pt idx="139">
                  <c:v>-1.7148469897972182E-2</c:v>
                </c:pt>
                <c:pt idx="140">
                  <c:v>-1.6804349145268738E-2</c:v>
                </c:pt>
                <c:pt idx="141">
                  <c:v>-1.4701388989858809E-2</c:v>
                </c:pt>
                <c:pt idx="142">
                  <c:v>-1.4420994302470819E-2</c:v>
                </c:pt>
                <c:pt idx="143">
                  <c:v>-1.4420994302470819E-2</c:v>
                </c:pt>
                <c:pt idx="144">
                  <c:v>-1.4420994302470819E-2</c:v>
                </c:pt>
                <c:pt idx="145">
                  <c:v>-1.4420994302470819E-2</c:v>
                </c:pt>
                <c:pt idx="146">
                  <c:v>-1.4331777811029185E-2</c:v>
                </c:pt>
                <c:pt idx="147">
                  <c:v>-1.3885695353821018E-2</c:v>
                </c:pt>
                <c:pt idx="148">
                  <c:v>-1.3847459714631742E-2</c:v>
                </c:pt>
                <c:pt idx="149">
                  <c:v>-1.373275279706393E-2</c:v>
                </c:pt>
                <c:pt idx="150">
                  <c:v>-1.3388632044360485E-2</c:v>
                </c:pt>
                <c:pt idx="151">
                  <c:v>-1.1056258053814931E-2</c:v>
                </c:pt>
                <c:pt idx="152">
                  <c:v>-8.44348937588138E-3</c:v>
                </c:pt>
                <c:pt idx="153">
                  <c:v>-8.3542728844397465E-3</c:v>
                </c:pt>
                <c:pt idx="154">
                  <c:v>-8.0993686231779355E-3</c:v>
                </c:pt>
                <c:pt idx="155">
                  <c:v>-5.9709180416418206E-3</c:v>
                </c:pt>
                <c:pt idx="156">
                  <c:v>-5.626797288938383E-3</c:v>
                </c:pt>
                <c:pt idx="157">
                  <c:v>-5.0914983402885819E-3</c:v>
                </c:pt>
                <c:pt idx="158">
                  <c:v>-4.9130653574053149E-3</c:v>
                </c:pt>
                <c:pt idx="159">
                  <c:v>-4.9130653574053149E-3</c:v>
                </c:pt>
                <c:pt idx="160">
                  <c:v>-4.8365940790267709E-3</c:v>
                </c:pt>
                <c:pt idx="161">
                  <c:v>-4.6836515222696828E-3</c:v>
                </c:pt>
                <c:pt idx="162">
                  <c:v>-4.6836515222696828E-3</c:v>
                </c:pt>
                <c:pt idx="163">
                  <c:v>-4.5689446047018703E-3</c:v>
                </c:pt>
                <c:pt idx="164">
                  <c:v>-2.2493158272193989E-3</c:v>
                </c:pt>
                <c:pt idx="165">
                  <c:v>-2.0199019920837738E-3</c:v>
                </c:pt>
                <c:pt idx="166">
                  <c:v>-1.7522525177588733E-3</c:v>
                </c:pt>
                <c:pt idx="167">
                  <c:v>-1.6375456001910538E-3</c:v>
                </c:pt>
                <c:pt idx="168">
                  <c:v>-1.5610743218125167E-3</c:v>
                </c:pt>
                <c:pt idx="169">
                  <c:v>-1.2679344213614302E-3</c:v>
                </c:pt>
                <c:pt idx="170">
                  <c:v>-1.1532275037936177E-3</c:v>
                </c:pt>
                <c:pt idx="171">
                  <c:v>4.1443370296651016E-4</c:v>
                </c:pt>
                <c:pt idx="172">
                  <c:v>4.9090498134505417E-4</c:v>
                </c:pt>
                <c:pt idx="173">
                  <c:v>6.0561189891286671E-4</c:v>
                </c:pt>
                <c:pt idx="174">
                  <c:v>7.2031881648068619E-4</c:v>
                </c:pt>
                <c:pt idx="175">
                  <c:v>3.3075970682880512E-3</c:v>
                </c:pt>
                <c:pt idx="176">
                  <c:v>3.3075970682880512E-3</c:v>
                </c:pt>
                <c:pt idx="177">
                  <c:v>3.3075970682880512E-3</c:v>
                </c:pt>
                <c:pt idx="178">
                  <c:v>3.3075970682880512E-3</c:v>
                </c:pt>
                <c:pt idx="179">
                  <c:v>6.1242891552310483E-3</c:v>
                </c:pt>
                <c:pt idx="180">
                  <c:v>6.2135056466726818E-3</c:v>
                </c:pt>
                <c:pt idx="181">
                  <c:v>6.4939003340606719E-3</c:v>
                </c:pt>
                <c:pt idx="182">
                  <c:v>6.7233141691963039E-3</c:v>
                </c:pt>
                <c:pt idx="183">
                  <c:v>6.9782184304581149E-3</c:v>
                </c:pt>
                <c:pt idx="184">
                  <c:v>7.1693966264044715E-3</c:v>
                </c:pt>
                <c:pt idx="185">
                  <c:v>7.437046100729372E-3</c:v>
                </c:pt>
                <c:pt idx="186">
                  <c:v>9.5909871083916659E-3</c:v>
                </c:pt>
                <c:pt idx="187">
                  <c:v>9.6547131737071135E-3</c:v>
                </c:pt>
                <c:pt idx="188">
                  <c:v>1.0024324352536737E-2</c:v>
                </c:pt>
                <c:pt idx="189">
                  <c:v>1.0368445105240182E-2</c:v>
                </c:pt>
                <c:pt idx="190">
                  <c:v>1.0368445105240182E-2</c:v>
                </c:pt>
                <c:pt idx="191">
                  <c:v>1.1668456837675416E-2</c:v>
                </c:pt>
                <c:pt idx="192">
                  <c:v>1.2241991425514485E-2</c:v>
                </c:pt>
                <c:pt idx="193">
                  <c:v>1.3070430274615366E-2</c:v>
                </c:pt>
                <c:pt idx="194">
                  <c:v>1.3070430274615366E-2</c:v>
                </c:pt>
                <c:pt idx="195">
                  <c:v>1.3070430274615366E-2</c:v>
                </c:pt>
                <c:pt idx="196">
                  <c:v>1.3070430274615366E-2</c:v>
                </c:pt>
                <c:pt idx="197">
                  <c:v>1.3185137192183186E-2</c:v>
                </c:pt>
                <c:pt idx="198">
                  <c:v>1.3554748371012809E-2</c:v>
                </c:pt>
                <c:pt idx="199">
                  <c:v>1.5772415443990551E-2</c:v>
                </c:pt>
                <c:pt idx="200">
                  <c:v>1.588712236155837E-2</c:v>
                </c:pt>
                <c:pt idx="201">
                  <c:v>1.6027319705252355E-2</c:v>
                </c:pt>
                <c:pt idx="202">
                  <c:v>1.6027319705252355E-2</c:v>
                </c:pt>
                <c:pt idx="203">
                  <c:v>1.6371440457955799E-2</c:v>
                </c:pt>
                <c:pt idx="204">
                  <c:v>1.6371440457955799E-2</c:v>
                </c:pt>
                <c:pt idx="205">
                  <c:v>1.7786159107958846E-2</c:v>
                </c:pt>
                <c:pt idx="206">
                  <c:v>1.824498677823011E-2</c:v>
                </c:pt>
                <c:pt idx="207">
                  <c:v>1.8353321089266378E-2</c:v>
                </c:pt>
                <c:pt idx="208">
                  <c:v>1.8359693695797916E-2</c:v>
                </c:pt>
                <c:pt idx="209">
                  <c:v>1.8729304874627539E-2</c:v>
                </c:pt>
                <c:pt idx="210">
                  <c:v>1.880577615300609E-2</c:v>
                </c:pt>
                <c:pt idx="211">
                  <c:v>1.8844011792195359E-2</c:v>
                </c:pt>
                <c:pt idx="212">
                  <c:v>1.9073425627330984E-2</c:v>
                </c:pt>
                <c:pt idx="213">
                  <c:v>1.9188132544898803E-2</c:v>
                </c:pt>
                <c:pt idx="214">
                  <c:v>1.9787157558864052E-2</c:v>
                </c:pt>
                <c:pt idx="215">
                  <c:v>1.9901864476431871E-2</c:v>
                </c:pt>
                <c:pt idx="216">
                  <c:v>2.1890117714273988E-2</c:v>
                </c:pt>
                <c:pt idx="217">
                  <c:v>2.2004824631841793E-2</c:v>
                </c:pt>
                <c:pt idx="218">
                  <c:v>2.2196002827788164E-2</c:v>
                </c:pt>
                <c:pt idx="219">
                  <c:v>2.2259728893103611E-2</c:v>
                </c:pt>
                <c:pt idx="220">
                  <c:v>2.4247982130945728E-2</c:v>
                </c:pt>
                <c:pt idx="221">
                  <c:v>2.4592102883649172E-2</c:v>
                </c:pt>
                <c:pt idx="222">
                  <c:v>2.4961714062478796E-2</c:v>
                </c:pt>
                <c:pt idx="223">
                  <c:v>2.7294088053024357E-2</c:v>
                </c:pt>
                <c:pt idx="224">
                  <c:v>2.7548992314286161E-2</c:v>
                </c:pt>
                <c:pt idx="225">
                  <c:v>2.7548992314286161E-2</c:v>
                </c:pt>
                <c:pt idx="226">
                  <c:v>2.7548992314286161E-2</c:v>
                </c:pt>
                <c:pt idx="227">
                  <c:v>2.766369923185398E-2</c:v>
                </c:pt>
                <c:pt idx="228">
                  <c:v>2.8007819984557425E-2</c:v>
                </c:pt>
                <c:pt idx="229">
                  <c:v>3.0250977483661345E-2</c:v>
                </c:pt>
                <c:pt idx="230">
                  <c:v>3.1015690267446772E-2</c:v>
                </c:pt>
                <c:pt idx="231">
                  <c:v>3.1194123250330039E-2</c:v>
                </c:pt>
                <c:pt idx="232">
                  <c:v>3.3233357340424527E-2</c:v>
                </c:pt>
                <c:pt idx="233">
                  <c:v>3.3373554684118512E-2</c:v>
                </c:pt>
                <c:pt idx="234">
                  <c:v>3.3743165862948135E-2</c:v>
                </c:pt>
                <c:pt idx="235">
                  <c:v>3.3743165862948135E-2</c:v>
                </c:pt>
                <c:pt idx="236">
                  <c:v>3.3781401502137418E-2</c:v>
                </c:pt>
                <c:pt idx="237">
                  <c:v>3.4010815337273043E-2</c:v>
                </c:pt>
                <c:pt idx="238">
                  <c:v>3.4151012680967041E-2</c:v>
                </c:pt>
                <c:pt idx="239">
                  <c:v>3.4495133433670472E-2</c:v>
                </c:pt>
                <c:pt idx="240">
                  <c:v>3.6712800506648227E-2</c:v>
                </c:pt>
                <c:pt idx="241">
                  <c:v>3.6942214341783852E-2</c:v>
                </c:pt>
                <c:pt idx="242">
                  <c:v>3.6942214341783852E-2</c:v>
                </c:pt>
                <c:pt idx="243">
                  <c:v>3.6967704767910031E-2</c:v>
                </c:pt>
                <c:pt idx="244">
                  <c:v>3.6967704767910031E-2</c:v>
                </c:pt>
                <c:pt idx="245">
                  <c:v>3.7018685620162389E-2</c:v>
                </c:pt>
                <c:pt idx="246">
                  <c:v>3.7082411685477851E-2</c:v>
                </c:pt>
                <c:pt idx="247">
                  <c:v>3.7082411685477851E-2</c:v>
                </c:pt>
                <c:pt idx="248">
                  <c:v>3.7133392537730209E-2</c:v>
                </c:pt>
                <c:pt idx="249">
                  <c:v>3.7311825520613476E-2</c:v>
                </c:pt>
                <c:pt idx="250">
                  <c:v>3.9720670789537574E-2</c:v>
                </c:pt>
                <c:pt idx="251">
                  <c:v>4.248638202422822E-2</c:v>
                </c:pt>
                <c:pt idx="252">
                  <c:v>4.30471713990042E-2</c:v>
                </c:pt>
                <c:pt idx="253">
                  <c:v>4.4538361327385784E-2</c:v>
                </c:pt>
                <c:pt idx="254">
                  <c:v>4.5048169849909406E-2</c:v>
                </c:pt>
                <c:pt idx="255">
                  <c:v>4.5354054963423568E-2</c:v>
                </c:pt>
                <c:pt idx="256">
                  <c:v>4.5838373059821011E-2</c:v>
                </c:pt>
                <c:pt idx="257">
                  <c:v>4.7546231610275144E-2</c:v>
                </c:pt>
                <c:pt idx="258">
                  <c:v>4.9317816226044711E-2</c:v>
                </c:pt>
                <c:pt idx="259">
                  <c:v>5.0707044449921579E-2</c:v>
                </c:pt>
                <c:pt idx="260">
                  <c:v>5.1611954577401004E-2</c:v>
                </c:pt>
                <c:pt idx="261">
                  <c:v>5.2644316835511337E-2</c:v>
                </c:pt>
                <c:pt idx="262">
                  <c:v>5.3434520045422942E-2</c:v>
                </c:pt>
                <c:pt idx="263">
                  <c:v>5.4377665812091636E-2</c:v>
                </c:pt>
                <c:pt idx="264">
                  <c:v>5.4798257843173631E-2</c:v>
                </c:pt>
                <c:pt idx="265">
                  <c:v>5.4855611301957527E-2</c:v>
                </c:pt>
                <c:pt idx="266">
                  <c:v>5.7283574390476266E-2</c:v>
                </c:pt>
                <c:pt idx="267">
                  <c:v>5.7704166421558262E-2</c:v>
                </c:pt>
                <c:pt idx="268">
                  <c:v>5.8328681861649689E-2</c:v>
                </c:pt>
                <c:pt idx="269">
                  <c:v>6.0291444673365627E-2</c:v>
                </c:pt>
                <c:pt idx="270">
                  <c:v>6.0839488835078517E-2</c:v>
                </c:pt>
                <c:pt idx="271">
                  <c:v>6.1126256128998052E-2</c:v>
                </c:pt>
                <c:pt idx="272">
                  <c:v>6.426795114904986E-2</c:v>
                </c:pt>
                <c:pt idx="273">
                  <c:v>6.7148369301308311E-2</c:v>
                </c:pt>
                <c:pt idx="274">
                  <c:v>6.7237585792749938E-2</c:v>
                </c:pt>
                <c:pt idx="275">
                  <c:v>6.9480743291853872E-2</c:v>
                </c:pt>
                <c:pt idx="276">
                  <c:v>6.9684666700863318E-2</c:v>
                </c:pt>
                <c:pt idx="277">
                  <c:v>7.0156239584197672E-2</c:v>
                </c:pt>
                <c:pt idx="278">
                  <c:v>7.2730772622941947E-2</c:v>
                </c:pt>
                <c:pt idx="279">
                  <c:v>7.2730772622941947E-2</c:v>
                </c:pt>
                <c:pt idx="280">
                  <c:v>7.2730772622941947E-2</c:v>
                </c:pt>
                <c:pt idx="281">
                  <c:v>7.2730772622941947E-2</c:v>
                </c:pt>
                <c:pt idx="282">
                  <c:v>7.2781753475194305E-2</c:v>
                </c:pt>
                <c:pt idx="283">
                  <c:v>7.2960186458077572E-2</c:v>
                </c:pt>
                <c:pt idx="284">
                  <c:v>7.5662171627452757E-2</c:v>
                </c:pt>
                <c:pt idx="285">
                  <c:v>7.8071016896376855E-2</c:v>
                </c:pt>
                <c:pt idx="286">
                  <c:v>7.8071016896376855E-2</c:v>
                </c:pt>
                <c:pt idx="287">
                  <c:v>7.8223959453133957E-2</c:v>
                </c:pt>
                <c:pt idx="288">
                  <c:v>7.8223959453133957E-2</c:v>
                </c:pt>
                <c:pt idx="289">
                  <c:v>7.8223959453133957E-2</c:v>
                </c:pt>
                <c:pt idx="290">
                  <c:v>7.8440628075206492E-2</c:v>
                </c:pt>
                <c:pt idx="291">
                  <c:v>7.8440628075206492E-2</c:v>
                </c:pt>
                <c:pt idx="292">
                  <c:v>7.8644551484215924E-2</c:v>
                </c:pt>
                <c:pt idx="293">
                  <c:v>7.8644551484215924E-2</c:v>
                </c:pt>
                <c:pt idx="294">
                  <c:v>8.1639676554042195E-2</c:v>
                </c:pt>
                <c:pt idx="295">
                  <c:v>8.4558330345489929E-2</c:v>
                </c:pt>
                <c:pt idx="296">
                  <c:v>8.4768626361030913E-2</c:v>
                </c:pt>
                <c:pt idx="297">
                  <c:v>8.510637450720282E-2</c:v>
                </c:pt>
                <c:pt idx="298">
                  <c:v>8.7298551154054382E-2</c:v>
                </c:pt>
                <c:pt idx="299">
                  <c:v>8.7298551154054382E-2</c:v>
                </c:pt>
                <c:pt idx="300">
                  <c:v>9.0229950158565192E-2</c:v>
                </c:pt>
                <c:pt idx="301">
                  <c:v>9.0459363993700803E-2</c:v>
                </c:pt>
                <c:pt idx="302">
                  <c:v>9.0574070911268623E-2</c:v>
                </c:pt>
                <c:pt idx="303">
                  <c:v>9.065054218964716E-2</c:v>
                </c:pt>
                <c:pt idx="304">
                  <c:v>9.0879956024782799E-2</c:v>
                </c:pt>
                <c:pt idx="305">
                  <c:v>9.3218702621859911E-2</c:v>
                </c:pt>
                <c:pt idx="306">
                  <c:v>9.3352527359022358E-2</c:v>
                </c:pt>
                <c:pt idx="307">
                  <c:v>9.4180966208123246E-2</c:v>
                </c:pt>
                <c:pt idx="308">
                  <c:v>9.6092748167586811E-2</c:v>
                </c:pt>
                <c:pt idx="309">
                  <c:v>9.6194709872091527E-2</c:v>
                </c:pt>
                <c:pt idx="310">
                  <c:v>9.6513340198668807E-2</c:v>
                </c:pt>
                <c:pt idx="311">
                  <c:v>9.6602556690110419E-2</c:v>
                </c:pt>
                <c:pt idx="312">
                  <c:v>9.6831970525246058E-2</c:v>
                </c:pt>
                <c:pt idx="313">
                  <c:v>9.7341779047769666E-2</c:v>
                </c:pt>
                <c:pt idx="314">
                  <c:v>9.9330032285611797E-2</c:v>
                </c:pt>
                <c:pt idx="315">
                  <c:v>9.9788859955883047E-2</c:v>
                </c:pt>
                <c:pt idx="316">
                  <c:v>0.10018396156083886</c:v>
                </c:pt>
                <c:pt idx="317">
                  <c:v>0.10251633555138442</c:v>
                </c:pt>
                <c:pt idx="318">
                  <c:v>0.10274574938652004</c:v>
                </c:pt>
                <c:pt idx="319">
                  <c:v>0.10306437971309731</c:v>
                </c:pt>
                <c:pt idx="320">
                  <c:v>0.10535851806445359</c:v>
                </c:pt>
                <c:pt idx="321">
                  <c:v>0.10551146062121067</c:v>
                </c:pt>
                <c:pt idx="322">
                  <c:v>0.10581734573472484</c:v>
                </c:pt>
                <c:pt idx="323">
                  <c:v>0.10588107180004031</c:v>
                </c:pt>
                <c:pt idx="324">
                  <c:v>0.1082899170689644</c:v>
                </c:pt>
                <c:pt idx="325">
                  <c:v>0.10851933090410004</c:v>
                </c:pt>
                <c:pt idx="326">
                  <c:v>0.10851933090410004</c:v>
                </c:pt>
                <c:pt idx="327">
                  <c:v>0.10858305696941548</c:v>
                </c:pt>
                <c:pt idx="328">
                  <c:v>0.11136151341716921</c:v>
                </c:pt>
                <c:pt idx="329">
                  <c:v>0.11165465331762028</c:v>
                </c:pt>
                <c:pt idx="330">
                  <c:v>0.11193504800500828</c:v>
                </c:pt>
                <c:pt idx="331">
                  <c:v>0.11193504800500828</c:v>
                </c:pt>
                <c:pt idx="332">
                  <c:v>0.1120497549225761</c:v>
                </c:pt>
                <c:pt idx="333">
                  <c:v>0.1143184028478062</c:v>
                </c:pt>
                <c:pt idx="334">
                  <c:v>0.1146115427482573</c:v>
                </c:pt>
                <c:pt idx="335">
                  <c:v>0.11745372526132647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9-48BC-971B-A4E3545B79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  <c:pt idx="334">
                  <c:v>12923</c:v>
                </c:pt>
                <c:pt idx="335">
                  <c:v>13146</c:v>
                </c:pt>
              </c:numCache>
            </c:numRef>
          </c:xVal>
          <c:yVal>
            <c:numRef>
              <c:f>Active!$U$21:$U$3400</c:f>
              <c:numCache>
                <c:formatCode>General</c:formatCode>
                <c:ptCount val="338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99-48BC-971B-A4E3545B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2208"/>
        <c:axId val="1"/>
      </c:scatterChart>
      <c:valAx>
        <c:axId val="846872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6789415673496"/>
              <c:y val="0.85197761325830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2913907284768214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2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6026490066225"/>
          <c:y val="0.907053974022478"/>
          <c:w val="0.85264970189984524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257175</xdr:colOff>
      <xdr:row>18</xdr:row>
      <xdr:rowOff>66674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FD3EE89-E83E-B2D1-18E4-F55B4002C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381000</xdr:colOff>
      <xdr:row>0</xdr:row>
      <xdr:rowOff>0</xdr:rowOff>
    </xdr:from>
    <xdr:to>
      <xdr:col>25</xdr:col>
      <xdr:colOff>514350</xdr:colOff>
      <xdr:row>18</xdr:row>
      <xdr:rowOff>47624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C9D583A4-C431-2993-79C6-0F7AE733E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937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www.bav-astro.de/sfs/BAVM_link.php?BAVMnr=23" TargetMode="External"/><Relationship Id="rId3" Type="http://schemas.openxmlformats.org/officeDocument/2006/relationships/hyperlink" Target="http://www.konkoly.hu/cgi-bin/IBVS?573" TargetMode="External"/><Relationship Id="rId21" Type="http://schemas.openxmlformats.org/officeDocument/2006/relationships/hyperlink" Target="http://www.bav-astro.de/sfs/BAVM_link.php?BAVMnr=231" TargetMode="External"/><Relationship Id="rId34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84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988" TargetMode="External"/><Relationship Id="rId25" Type="http://schemas.openxmlformats.org/officeDocument/2006/relationships/hyperlink" Target="http://www.bav-astro.de/sfs/BAVM_link.php?BAVMnr=241" TargetMode="External"/><Relationship Id="rId3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1255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konkoly.hu/cgi-bin/IBVS?1255" TargetMode="External"/><Relationship Id="rId6" Type="http://schemas.openxmlformats.org/officeDocument/2006/relationships/hyperlink" Target="http://www.konkoly.hu/cgi-bin/IBVS?584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bav-astro.de/sfs/BAVM_link.php?BAVMnr=241" TargetMode="External"/><Relationship Id="rId32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584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5493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konkoly.hu/cgi-bin/IBVS?584" TargetMode="External"/><Relationship Id="rId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aavso.org/sites/default/files/jaavso/v36n2/171.pdf" TargetMode="External"/><Relationship Id="rId22" Type="http://schemas.openxmlformats.org/officeDocument/2006/relationships/hyperlink" Target="http://www.bav-astro.de/sfs/BAVM_link.php?BAVMnr=234" TargetMode="External"/><Relationship Id="rId27" Type="http://schemas.openxmlformats.org/officeDocument/2006/relationships/hyperlink" Target="http://www.konkoly.hu/cgi-bin/IBVS?786" TargetMode="External"/><Relationship Id="rId30" Type="http://schemas.openxmlformats.org/officeDocument/2006/relationships/hyperlink" Target="http://vsolj.cetus-net.org/no45.pdf" TargetMode="External"/><Relationship Id="rId35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32"/>
  <sheetViews>
    <sheetView tabSelected="1" workbookViewId="0">
      <pane xSplit="12" ySplit="22" topLeftCell="M347" activePane="bottomRight" state="frozen"/>
      <selection pane="topRight" activeCell="M1" sqref="M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7.28515625" style="1" customWidth="1"/>
    <col min="2" max="2" width="5.4257812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6.85546875" style="1" customWidth="1"/>
    <col min="7" max="7" width="11" style="1" customWidth="1"/>
    <col min="8" max="16" width="9.42578125" style="1" customWidth="1"/>
    <col min="17" max="16384" width="10.28515625" style="1"/>
  </cols>
  <sheetData>
    <row r="1" spans="1:6" s="72" customFormat="1" ht="20.25" x14ac:dyDescent="0.2">
      <c r="A1" s="93" t="s">
        <v>0</v>
      </c>
    </row>
    <row r="2" spans="1:6" s="72" customFormat="1" ht="12.75" customHeight="1" x14ac:dyDescent="0.2">
      <c r="A2" s="72" t="s">
        <v>1</v>
      </c>
      <c r="B2" s="72" t="s">
        <v>1092</v>
      </c>
      <c r="D2" s="72" t="s">
        <v>1093</v>
      </c>
    </row>
    <row r="3" spans="1:6" s="72" customFormat="1" ht="12.75" customHeight="1" x14ac:dyDescent="0.2"/>
    <row r="4" spans="1:6" s="72" customFormat="1" ht="12.75" customHeight="1" x14ac:dyDescent="0.2">
      <c r="A4" s="73" t="s">
        <v>2</v>
      </c>
      <c r="C4" s="74">
        <v>40111.381000000001</v>
      </c>
      <c r="D4" s="75">
        <v>1.552044</v>
      </c>
    </row>
    <row r="5" spans="1:6" s="72" customFormat="1" ht="12.75" customHeight="1" x14ac:dyDescent="0.2">
      <c r="A5" s="76" t="s">
        <v>3</v>
      </c>
      <c r="C5" s="77">
        <v>-9.5</v>
      </c>
      <c r="D5" s="72" t="s">
        <v>4</v>
      </c>
    </row>
    <row r="6" spans="1:6" s="72" customFormat="1" ht="12.75" customHeight="1" x14ac:dyDescent="0.2">
      <c r="A6" s="73" t="s">
        <v>5</v>
      </c>
    </row>
    <row r="7" spans="1:6" s="72" customFormat="1" ht="12.75" customHeight="1" x14ac:dyDescent="0.2">
      <c r="A7" s="72" t="s">
        <v>6</v>
      </c>
      <c r="C7" s="72">
        <v>40111.381000000001</v>
      </c>
      <c r="D7" s="72" t="s">
        <v>1090</v>
      </c>
    </row>
    <row r="8" spans="1:6" s="72" customFormat="1" ht="12.75" customHeight="1" x14ac:dyDescent="0.2">
      <c r="A8" s="72" t="s">
        <v>7</v>
      </c>
      <c r="C8" s="72">
        <v>1.552044</v>
      </c>
      <c r="D8" s="72" t="s">
        <v>1090</v>
      </c>
    </row>
    <row r="9" spans="1:6" s="72" customFormat="1" ht="12.75" customHeight="1" x14ac:dyDescent="0.2">
      <c r="A9" s="78" t="s">
        <v>8</v>
      </c>
      <c r="B9" s="79">
        <v>282</v>
      </c>
      <c r="C9" s="13" t="str">
        <f>"F"&amp;B9</f>
        <v>F282</v>
      </c>
      <c r="D9" s="80" t="str">
        <f>"G"&amp;B9</f>
        <v>G282</v>
      </c>
    </row>
    <row r="10" spans="1:6" s="72" customFormat="1" ht="12.75" customHeight="1" x14ac:dyDescent="0.2">
      <c r="C10" s="81" t="s">
        <v>9</v>
      </c>
      <c r="D10" s="81" t="s">
        <v>10</v>
      </c>
    </row>
    <row r="11" spans="1:6" s="72" customFormat="1" ht="12.75" customHeight="1" x14ac:dyDescent="0.2">
      <c r="A11" s="72" t="s">
        <v>11</v>
      </c>
      <c r="C11" s="80">
        <f ca="1">INTERCEPT(INDIRECT($D$9):G979,INDIRECT($C$9):F979)</f>
        <v>-5.0094845666061094E-2</v>
      </c>
      <c r="D11" s="9"/>
    </row>
    <row r="12" spans="1:6" s="72" customFormat="1" ht="12.75" customHeight="1" x14ac:dyDescent="0.2">
      <c r="A12" s="72" t="s">
        <v>12</v>
      </c>
      <c r="C12" s="80">
        <f ca="1">SLOPE(INDIRECT($D$9):G979,INDIRECT($C$9):F979)</f>
        <v>1.2745213063090489E-5</v>
      </c>
      <c r="D12" s="9"/>
      <c r="E12" s="94" t="s">
        <v>1087</v>
      </c>
      <c r="F12" s="95" t="s">
        <v>1091</v>
      </c>
    </row>
    <row r="13" spans="1:6" s="72" customFormat="1" ht="12.75" customHeight="1" x14ac:dyDescent="0.2">
      <c r="A13" s="72" t="s">
        <v>13</v>
      </c>
      <c r="C13" s="9" t="s">
        <v>14</v>
      </c>
      <c r="E13" s="96" t="s">
        <v>16</v>
      </c>
      <c r="F13" s="97">
        <v>1</v>
      </c>
    </row>
    <row r="14" spans="1:6" s="72" customFormat="1" ht="12.75" customHeight="1" x14ac:dyDescent="0.2">
      <c r="E14" s="96" t="s">
        <v>18</v>
      </c>
      <c r="F14" s="98">
        <f ca="1">NOW()+15018.5+$C$5/24</f>
        <v>60685.872076736108</v>
      </c>
    </row>
    <row r="15" spans="1:6" s="72" customFormat="1" ht="12.75" customHeight="1" x14ac:dyDescent="0.2">
      <c r="A15" s="73" t="s">
        <v>15</v>
      </c>
      <c r="C15" s="82">
        <f ca="1">(C7+C11)+(C8+C12)*INT(MAX(F21:F3520))</f>
        <v>60514.668877725257</v>
      </c>
      <c r="E15" s="96" t="s">
        <v>20</v>
      </c>
      <c r="F15" s="98">
        <f ca="1">ROUND(2*($F$14-$C$7)/$C$8,0)/2+$F$13</f>
        <v>13257.5</v>
      </c>
    </row>
    <row r="16" spans="1:6" s="72" customFormat="1" ht="12.75" customHeight="1" x14ac:dyDescent="0.2">
      <c r="A16" s="73" t="s">
        <v>17</v>
      </c>
      <c r="C16" s="82">
        <f ca="1">+C8+C12</f>
        <v>1.5520567452130631</v>
      </c>
      <c r="E16" s="96" t="s">
        <v>22</v>
      </c>
      <c r="F16" s="98">
        <f ca="1">ROUND(2*($F$14-$C$15)/$C$16,0)/2+$F$13</f>
        <v>111.5</v>
      </c>
    </row>
    <row r="17" spans="1:21" s="72" customFormat="1" ht="12.75" customHeight="1" x14ac:dyDescent="0.2">
      <c r="A17" s="78" t="s">
        <v>19</v>
      </c>
      <c r="C17" s="72">
        <f>COUNT(C21:C2178)</f>
        <v>336</v>
      </c>
      <c r="E17" s="96" t="s">
        <v>1088</v>
      </c>
      <c r="F17" s="99">
        <f ca="1">+$C$15+$C$16*$F$16-15018.5-$C$5/24</f>
        <v>45669.619038149845</v>
      </c>
    </row>
    <row r="18" spans="1:21" s="72" customFormat="1" ht="12.75" customHeight="1" x14ac:dyDescent="0.2">
      <c r="A18" s="73" t="s">
        <v>21</v>
      </c>
      <c r="C18" s="74">
        <f ca="1">+C15</f>
        <v>60514.668877725257</v>
      </c>
      <c r="D18" s="75">
        <f ca="1">+C16</f>
        <v>1.5520567452130631</v>
      </c>
      <c r="E18" s="101" t="s">
        <v>1089</v>
      </c>
      <c r="F18" s="100">
        <f ca="1">+($C$15+$C$16*$F$16)-($C$16/2)-15018.5-$C$5/24</f>
        <v>45668.843009777236</v>
      </c>
    </row>
    <row r="19" spans="1:21" s="72" customFormat="1" ht="12.75" customHeight="1" x14ac:dyDescent="0.2">
      <c r="E19" s="78"/>
      <c r="F19" s="83"/>
    </row>
    <row r="20" spans="1:21" s="72" customFormat="1" ht="12.75" customHeight="1" x14ac:dyDescent="0.2">
      <c r="A20" s="84" t="s">
        <v>23</v>
      </c>
      <c r="B20" s="84" t="s">
        <v>24</v>
      </c>
      <c r="C20" s="84" t="s">
        <v>25</v>
      </c>
      <c r="D20" s="84" t="s">
        <v>26</v>
      </c>
      <c r="E20" s="84" t="s">
        <v>27</v>
      </c>
      <c r="F20" s="84" t="s">
        <v>28</v>
      </c>
      <c r="G20" s="84" t="s">
        <v>29</v>
      </c>
      <c r="H20" s="85" t="s">
        <v>30</v>
      </c>
      <c r="I20" s="85" t="s">
        <v>31</v>
      </c>
      <c r="J20" s="85" t="s">
        <v>32</v>
      </c>
      <c r="K20" s="85" t="s">
        <v>33</v>
      </c>
      <c r="L20" s="85" t="s">
        <v>34</v>
      </c>
      <c r="M20" s="85" t="s">
        <v>1094</v>
      </c>
      <c r="N20" s="85" t="s">
        <v>35</v>
      </c>
      <c r="O20" s="85" t="s">
        <v>36</v>
      </c>
      <c r="P20" s="86" t="s">
        <v>37</v>
      </c>
      <c r="Q20" s="81" t="s">
        <v>38</v>
      </c>
      <c r="U20" s="87" t="s">
        <v>39</v>
      </c>
    </row>
    <row r="21" spans="1:21" s="72" customFormat="1" ht="12.75" customHeight="1" x14ac:dyDescent="0.2">
      <c r="A21" s="88" t="s">
        <v>40</v>
      </c>
      <c r="B21" s="89" t="s">
        <v>41</v>
      </c>
      <c r="C21" s="90">
        <v>14909.38</v>
      </c>
      <c r="D21" s="91"/>
      <c r="E21" s="72">
        <f t="shared" ref="E21:E84" si="0">+(C21-C$7)/C$8</f>
        <v>-16237.942352149812</v>
      </c>
      <c r="F21" s="72">
        <f t="shared" ref="F21:F84" si="1">ROUND(2*E21,0)/2</f>
        <v>-16238</v>
      </c>
      <c r="G21" s="72">
        <f t="shared" ref="G21:G84" si="2">+C21-(C$7+F21*C$8)</f>
        <v>8.9471999997840612E-2</v>
      </c>
      <c r="H21" s="72">
        <f t="shared" ref="H21:H52" si="3">G21</f>
        <v>8.9471999997840612E-2</v>
      </c>
      <c r="Q21" s="92" t="s">
        <v>1084</v>
      </c>
    </row>
    <row r="22" spans="1:21" s="72" customFormat="1" ht="12.75" customHeight="1" x14ac:dyDescent="0.2">
      <c r="A22" s="88" t="s">
        <v>40</v>
      </c>
      <c r="B22" s="89" t="s">
        <v>41</v>
      </c>
      <c r="C22" s="90">
        <v>18977.22</v>
      </c>
      <c r="D22" s="91"/>
      <c r="E22" s="72">
        <f t="shared" si="0"/>
        <v>-13616.985729786011</v>
      </c>
      <c r="F22" s="72">
        <f t="shared" si="1"/>
        <v>-13617</v>
      </c>
      <c r="G22" s="72">
        <f t="shared" si="2"/>
        <v>2.21480000000156E-2</v>
      </c>
      <c r="H22" s="72">
        <f t="shared" si="3"/>
        <v>2.21480000000156E-2</v>
      </c>
      <c r="Q22" s="92">
        <f t="shared" ref="Q22:Q84" si="4">C22-15018.5</f>
        <v>3958.7200000000012</v>
      </c>
    </row>
    <row r="23" spans="1:21" s="72" customFormat="1" ht="12.75" customHeight="1" x14ac:dyDescent="0.2">
      <c r="A23" s="88" t="s">
        <v>42</v>
      </c>
      <c r="B23" s="89" t="s">
        <v>41</v>
      </c>
      <c r="C23" s="90">
        <v>25742.508000000002</v>
      </c>
      <c r="D23" s="91"/>
      <c r="E23" s="72">
        <f t="shared" si="0"/>
        <v>-9258.0319887838232</v>
      </c>
      <c r="F23" s="72">
        <f t="shared" si="1"/>
        <v>-9258</v>
      </c>
      <c r="G23" s="72">
        <f t="shared" si="2"/>
        <v>-4.9648000000161119E-2</v>
      </c>
      <c r="H23" s="72">
        <f t="shared" si="3"/>
        <v>-4.9648000000161119E-2</v>
      </c>
      <c r="Q23" s="92">
        <f t="shared" si="4"/>
        <v>10724.008000000002</v>
      </c>
    </row>
    <row r="24" spans="1:21" s="72" customFormat="1" ht="12.75" customHeight="1" x14ac:dyDescent="0.2">
      <c r="A24" s="88" t="s">
        <v>43</v>
      </c>
      <c r="B24" s="89" t="s">
        <v>41</v>
      </c>
      <c r="C24" s="90">
        <v>26144.488000000001</v>
      </c>
      <c r="D24" s="91"/>
      <c r="E24" s="72">
        <f t="shared" si="0"/>
        <v>-8999.0315996195986</v>
      </c>
      <c r="F24" s="72">
        <f t="shared" si="1"/>
        <v>-8999</v>
      </c>
      <c r="G24" s="72">
        <f t="shared" si="2"/>
        <v>-4.9043999999412335E-2</v>
      </c>
      <c r="H24" s="72">
        <f t="shared" si="3"/>
        <v>-4.9043999999412335E-2</v>
      </c>
      <c r="Q24" s="92">
        <f t="shared" si="4"/>
        <v>11125.988000000001</v>
      </c>
    </row>
    <row r="25" spans="1:21" s="72" customFormat="1" ht="12.75" customHeight="1" x14ac:dyDescent="0.2">
      <c r="A25" s="88" t="s">
        <v>43</v>
      </c>
      <c r="B25" s="89" t="s">
        <v>41</v>
      </c>
      <c r="C25" s="90">
        <v>26546.471000000001</v>
      </c>
      <c r="D25" s="91"/>
      <c r="E25" s="72">
        <f t="shared" si="0"/>
        <v>-8740.0292775204834</v>
      </c>
      <c r="F25" s="72">
        <f t="shared" si="1"/>
        <v>-8740</v>
      </c>
      <c r="G25" s="72">
        <f t="shared" si="2"/>
        <v>-4.5439999998052372E-2</v>
      </c>
      <c r="H25" s="72">
        <f t="shared" si="3"/>
        <v>-4.5439999998052372E-2</v>
      </c>
      <c r="Q25" s="92">
        <f t="shared" si="4"/>
        <v>11527.971000000001</v>
      </c>
    </row>
    <row r="26" spans="1:21" s="72" customFormat="1" ht="12.75" customHeight="1" x14ac:dyDescent="0.2">
      <c r="A26" s="88" t="s">
        <v>44</v>
      </c>
      <c r="B26" s="89" t="s">
        <v>41</v>
      </c>
      <c r="C26" s="90">
        <v>26602.322</v>
      </c>
      <c r="D26" s="91"/>
      <c r="E26" s="72">
        <f t="shared" si="0"/>
        <v>-8704.0438286543431</v>
      </c>
      <c r="F26" s="72">
        <f t="shared" si="1"/>
        <v>-8704</v>
      </c>
      <c r="G26" s="72">
        <f t="shared" si="2"/>
        <v>-6.8024000000150409E-2</v>
      </c>
      <c r="H26" s="72">
        <f t="shared" si="3"/>
        <v>-6.8024000000150409E-2</v>
      </c>
      <c r="Q26" s="92">
        <f t="shared" si="4"/>
        <v>11583.822</v>
      </c>
    </row>
    <row r="27" spans="1:21" x14ac:dyDescent="0.2">
      <c r="A27" s="4" t="s">
        <v>43</v>
      </c>
      <c r="B27" s="5" t="s">
        <v>41</v>
      </c>
      <c r="C27" s="6">
        <v>26647.356</v>
      </c>
      <c r="D27" s="7"/>
      <c r="E27" s="1">
        <f t="shared" si="0"/>
        <v>-8675.0278986935955</v>
      </c>
      <c r="F27" s="1">
        <f t="shared" si="1"/>
        <v>-8675</v>
      </c>
      <c r="G27" s="1">
        <f t="shared" si="2"/>
        <v>-4.3300000001181616E-2</v>
      </c>
      <c r="H27" s="1">
        <f t="shared" si="3"/>
        <v>-4.3300000001181616E-2</v>
      </c>
      <c r="Q27" s="63">
        <f t="shared" si="4"/>
        <v>11628.856</v>
      </c>
    </row>
    <row r="28" spans="1:21" x14ac:dyDescent="0.2">
      <c r="A28" s="4" t="s">
        <v>44</v>
      </c>
      <c r="B28" s="5" t="s">
        <v>41</v>
      </c>
      <c r="C28" s="6">
        <v>26858.460999999999</v>
      </c>
      <c r="D28" s="7"/>
      <c r="E28" s="1">
        <f t="shared" si="0"/>
        <v>-8539.01049197059</v>
      </c>
      <c r="F28" s="1">
        <f t="shared" si="1"/>
        <v>-8539</v>
      </c>
      <c r="G28" s="1">
        <f t="shared" si="2"/>
        <v>-1.6284000001178356E-2</v>
      </c>
      <c r="H28" s="1">
        <f t="shared" si="3"/>
        <v>-1.6284000001178356E-2</v>
      </c>
      <c r="Q28" s="63">
        <f t="shared" si="4"/>
        <v>11839.960999999999</v>
      </c>
    </row>
    <row r="29" spans="1:21" x14ac:dyDescent="0.2">
      <c r="A29" s="4" t="s">
        <v>43</v>
      </c>
      <c r="B29" s="5" t="s">
        <v>41</v>
      </c>
      <c r="C29" s="6">
        <v>26945.345000000001</v>
      </c>
      <c r="D29" s="7"/>
      <c r="E29" s="1">
        <f t="shared" si="0"/>
        <v>-8483.0301202800947</v>
      </c>
      <c r="F29" s="1">
        <f t="shared" si="1"/>
        <v>-8483</v>
      </c>
      <c r="G29" s="1">
        <f t="shared" si="2"/>
        <v>-4.6748000000661705E-2</v>
      </c>
      <c r="H29" s="1">
        <f t="shared" si="3"/>
        <v>-4.6748000000661705E-2</v>
      </c>
      <c r="Q29" s="63">
        <f t="shared" si="4"/>
        <v>11926.845000000001</v>
      </c>
    </row>
    <row r="30" spans="1:21" x14ac:dyDescent="0.2">
      <c r="A30" s="4" t="s">
        <v>44</v>
      </c>
      <c r="B30" s="5" t="s">
        <v>41</v>
      </c>
      <c r="C30" s="6">
        <v>26973.243999999999</v>
      </c>
      <c r="D30" s="7"/>
      <c r="E30" s="1">
        <f t="shared" si="0"/>
        <v>-8465.0544701052313</v>
      </c>
      <c r="F30" s="1">
        <f t="shared" si="1"/>
        <v>-8465</v>
      </c>
      <c r="G30" s="1">
        <f t="shared" si="2"/>
        <v>-8.4540000003471505E-2</v>
      </c>
      <c r="H30" s="1">
        <f t="shared" si="3"/>
        <v>-8.4540000003471505E-2</v>
      </c>
      <c r="Q30" s="63">
        <f t="shared" si="4"/>
        <v>11954.743999999999</v>
      </c>
    </row>
    <row r="31" spans="1:21" x14ac:dyDescent="0.2">
      <c r="A31" s="4" t="s">
        <v>44</v>
      </c>
      <c r="B31" s="5" t="s">
        <v>41</v>
      </c>
      <c r="C31" s="6">
        <v>27274.348000000002</v>
      </c>
      <c r="D31" s="7"/>
      <c r="E31" s="1">
        <f t="shared" si="0"/>
        <v>-8271.0496609632191</v>
      </c>
      <c r="F31" s="1">
        <f t="shared" si="1"/>
        <v>-8271</v>
      </c>
      <c r="G31" s="1">
        <f t="shared" si="2"/>
        <v>-7.7075999997759936E-2</v>
      </c>
      <c r="H31" s="1">
        <f t="shared" si="3"/>
        <v>-7.7075999997759936E-2</v>
      </c>
      <c r="Q31" s="63">
        <f t="shared" si="4"/>
        <v>12255.848000000002</v>
      </c>
    </row>
    <row r="32" spans="1:21" x14ac:dyDescent="0.2">
      <c r="A32" s="4" t="s">
        <v>45</v>
      </c>
      <c r="B32" s="5" t="s">
        <v>41</v>
      </c>
      <c r="C32" s="6">
        <v>27637.563999999998</v>
      </c>
      <c r="D32" s="7"/>
      <c r="E32" s="1">
        <f t="shared" si="0"/>
        <v>-8037.025367837512</v>
      </c>
      <c r="F32" s="1">
        <f t="shared" si="1"/>
        <v>-8037</v>
      </c>
      <c r="G32" s="1">
        <f t="shared" si="2"/>
        <v>-3.937200000291341E-2</v>
      </c>
      <c r="H32" s="1">
        <f t="shared" si="3"/>
        <v>-3.937200000291341E-2</v>
      </c>
      <c r="Q32" s="63">
        <f t="shared" si="4"/>
        <v>12619.063999999998</v>
      </c>
    </row>
    <row r="33" spans="1:17" x14ac:dyDescent="0.2">
      <c r="A33" s="4" t="s">
        <v>46</v>
      </c>
      <c r="B33" s="5" t="s">
        <v>41</v>
      </c>
      <c r="C33" s="6">
        <v>27696.537</v>
      </c>
      <c r="D33" s="7"/>
      <c r="E33" s="1">
        <f t="shared" si="0"/>
        <v>-7999.0283780614473</v>
      </c>
      <c r="F33" s="1">
        <f t="shared" si="1"/>
        <v>-7999</v>
      </c>
      <c r="G33" s="1">
        <f t="shared" si="2"/>
        <v>-4.404400000203168E-2</v>
      </c>
      <c r="H33" s="1">
        <f t="shared" si="3"/>
        <v>-4.404400000203168E-2</v>
      </c>
      <c r="Q33" s="63">
        <f t="shared" si="4"/>
        <v>12678.037</v>
      </c>
    </row>
    <row r="34" spans="1:17" x14ac:dyDescent="0.2">
      <c r="A34" s="4" t="s">
        <v>45</v>
      </c>
      <c r="B34" s="5" t="s">
        <v>41</v>
      </c>
      <c r="C34" s="6">
        <v>27707.403999999999</v>
      </c>
      <c r="D34" s="7"/>
      <c r="E34" s="1">
        <f t="shared" si="0"/>
        <v>-7992.0266435745398</v>
      </c>
      <c r="F34" s="1">
        <f t="shared" si="1"/>
        <v>-7992</v>
      </c>
      <c r="G34" s="1">
        <f t="shared" si="2"/>
        <v>-4.1352000003826106E-2</v>
      </c>
      <c r="H34" s="1">
        <f t="shared" si="3"/>
        <v>-4.1352000003826106E-2</v>
      </c>
      <c r="Q34" s="63">
        <f t="shared" si="4"/>
        <v>12688.903999999999</v>
      </c>
    </row>
    <row r="35" spans="1:17" x14ac:dyDescent="0.2">
      <c r="A35" s="4" t="s">
        <v>45</v>
      </c>
      <c r="B35" s="5" t="s">
        <v>41</v>
      </c>
      <c r="C35" s="6">
        <v>27735.316999999999</v>
      </c>
      <c r="D35" s="7"/>
      <c r="E35" s="1">
        <f t="shared" si="0"/>
        <v>-7974.0419730368485</v>
      </c>
      <c r="F35" s="1">
        <f t="shared" si="1"/>
        <v>-7974</v>
      </c>
      <c r="G35" s="1">
        <f t="shared" si="2"/>
        <v>-6.5144000003783731E-2</v>
      </c>
      <c r="H35" s="1">
        <f t="shared" si="3"/>
        <v>-6.5144000003783731E-2</v>
      </c>
      <c r="Q35" s="63">
        <f t="shared" si="4"/>
        <v>12716.816999999999</v>
      </c>
    </row>
    <row r="36" spans="1:17" x14ac:dyDescent="0.2">
      <c r="A36" s="4" t="s">
        <v>45</v>
      </c>
      <c r="B36" s="5" t="s">
        <v>41</v>
      </c>
      <c r="C36" s="6">
        <v>27738.417000000001</v>
      </c>
      <c r="D36" s="7"/>
      <c r="E36" s="1">
        <f t="shared" si="0"/>
        <v>-7972.0446069827922</v>
      </c>
      <c r="F36" s="1">
        <f t="shared" si="1"/>
        <v>-7972</v>
      </c>
      <c r="G36" s="1">
        <f t="shared" si="2"/>
        <v>-6.9232000001647975E-2</v>
      </c>
      <c r="H36" s="1">
        <f t="shared" si="3"/>
        <v>-6.9232000001647975E-2</v>
      </c>
      <c r="Q36" s="63">
        <f t="shared" si="4"/>
        <v>12719.917000000001</v>
      </c>
    </row>
    <row r="37" spans="1:17" x14ac:dyDescent="0.2">
      <c r="A37" s="4" t="s">
        <v>45</v>
      </c>
      <c r="B37" s="5" t="s">
        <v>41</v>
      </c>
      <c r="C37" s="6">
        <v>27752.414000000001</v>
      </c>
      <c r="D37" s="7"/>
      <c r="E37" s="1">
        <f t="shared" si="0"/>
        <v>-7963.0261770929183</v>
      </c>
      <c r="F37" s="1">
        <f t="shared" si="1"/>
        <v>-7963</v>
      </c>
      <c r="G37" s="1">
        <f t="shared" si="2"/>
        <v>-4.062799999883282E-2</v>
      </c>
      <c r="H37" s="1">
        <f t="shared" si="3"/>
        <v>-4.062799999883282E-2</v>
      </c>
      <c r="Q37" s="63">
        <f t="shared" si="4"/>
        <v>12733.914000000001</v>
      </c>
    </row>
    <row r="38" spans="1:17" x14ac:dyDescent="0.2">
      <c r="A38" s="4" t="s">
        <v>45</v>
      </c>
      <c r="B38" s="5" t="s">
        <v>41</v>
      </c>
      <c r="C38" s="6">
        <v>27766.377</v>
      </c>
      <c r="D38" s="7"/>
      <c r="E38" s="1">
        <f t="shared" si="0"/>
        <v>-7954.029653798475</v>
      </c>
      <c r="F38" s="1">
        <f t="shared" si="1"/>
        <v>-7954</v>
      </c>
      <c r="G38" s="1">
        <f t="shared" si="2"/>
        <v>-4.6024000002944376E-2</v>
      </c>
      <c r="H38" s="1">
        <f t="shared" si="3"/>
        <v>-4.6024000002944376E-2</v>
      </c>
      <c r="Q38" s="63">
        <f t="shared" si="4"/>
        <v>12747.877</v>
      </c>
    </row>
    <row r="39" spans="1:17" x14ac:dyDescent="0.2">
      <c r="A39" s="4" t="s">
        <v>45</v>
      </c>
      <c r="B39" s="5" t="s">
        <v>41</v>
      </c>
      <c r="C39" s="6">
        <v>27876.579000000002</v>
      </c>
      <c r="D39" s="7"/>
      <c r="E39" s="1">
        <f t="shared" si="0"/>
        <v>-7883.0252235117041</v>
      </c>
      <c r="F39" s="1">
        <f t="shared" si="1"/>
        <v>-7883</v>
      </c>
      <c r="G39" s="1">
        <f t="shared" si="2"/>
        <v>-3.9147999999840977E-2</v>
      </c>
      <c r="H39" s="1">
        <f t="shared" si="3"/>
        <v>-3.9147999999840977E-2</v>
      </c>
      <c r="Q39" s="63">
        <f t="shared" si="4"/>
        <v>12858.079000000002</v>
      </c>
    </row>
    <row r="40" spans="1:17" x14ac:dyDescent="0.2">
      <c r="A40" s="4" t="s">
        <v>45</v>
      </c>
      <c r="B40" s="5" t="s">
        <v>41</v>
      </c>
      <c r="C40" s="6">
        <v>27946.422999999999</v>
      </c>
      <c r="D40" s="7"/>
      <c r="E40" s="1">
        <f t="shared" si="0"/>
        <v>-7838.0239220022131</v>
      </c>
      <c r="F40" s="1">
        <f t="shared" si="1"/>
        <v>-7838</v>
      </c>
      <c r="G40" s="1">
        <f t="shared" si="2"/>
        <v>-3.7127999999938766E-2</v>
      </c>
      <c r="H40" s="1">
        <f t="shared" si="3"/>
        <v>-3.7127999999938766E-2</v>
      </c>
      <c r="Q40" s="63">
        <f t="shared" si="4"/>
        <v>12927.922999999999</v>
      </c>
    </row>
    <row r="41" spans="1:17" x14ac:dyDescent="0.2">
      <c r="A41" s="4" t="s">
        <v>45</v>
      </c>
      <c r="B41" s="5" t="s">
        <v>41</v>
      </c>
      <c r="C41" s="6">
        <v>27949.519</v>
      </c>
      <c r="D41" s="7"/>
      <c r="E41" s="1">
        <f t="shared" si="0"/>
        <v>-7836.0291331946783</v>
      </c>
      <c r="F41" s="1">
        <f t="shared" si="1"/>
        <v>-7836</v>
      </c>
      <c r="G41" s="1">
        <f t="shared" si="2"/>
        <v>-4.5215999998617917E-2</v>
      </c>
      <c r="H41" s="1">
        <f t="shared" si="3"/>
        <v>-4.5215999998617917E-2</v>
      </c>
      <c r="Q41" s="63">
        <f t="shared" si="4"/>
        <v>12931.019</v>
      </c>
    </row>
    <row r="42" spans="1:17" x14ac:dyDescent="0.2">
      <c r="A42" s="4" t="s">
        <v>45</v>
      </c>
      <c r="B42" s="5" t="s">
        <v>41</v>
      </c>
      <c r="C42" s="6">
        <v>27960.392</v>
      </c>
      <c r="D42" s="7"/>
      <c r="E42" s="1">
        <f t="shared" si="0"/>
        <v>-7829.0235328379877</v>
      </c>
      <c r="F42" s="1">
        <f t="shared" si="1"/>
        <v>-7829</v>
      </c>
      <c r="G42" s="1">
        <f t="shared" si="2"/>
        <v>-3.6524000002827961E-2</v>
      </c>
      <c r="H42" s="1">
        <f t="shared" si="3"/>
        <v>-3.6524000002827961E-2</v>
      </c>
      <c r="Q42" s="63">
        <f t="shared" si="4"/>
        <v>12941.892</v>
      </c>
    </row>
    <row r="43" spans="1:17" x14ac:dyDescent="0.2">
      <c r="A43" s="4" t="s">
        <v>45</v>
      </c>
      <c r="B43" s="5" t="s">
        <v>41</v>
      </c>
      <c r="C43" s="6">
        <v>27966.6</v>
      </c>
      <c r="D43" s="7"/>
      <c r="E43" s="1">
        <f t="shared" si="0"/>
        <v>-7825.0236462368357</v>
      </c>
      <c r="F43" s="1">
        <f t="shared" si="1"/>
        <v>-7825</v>
      </c>
      <c r="G43" s="1">
        <f t="shared" si="2"/>
        <v>-3.6700000004202593E-2</v>
      </c>
      <c r="H43" s="1">
        <f t="shared" si="3"/>
        <v>-3.6700000004202593E-2</v>
      </c>
      <c r="Q43" s="63">
        <f t="shared" si="4"/>
        <v>12948.099999999999</v>
      </c>
    </row>
    <row r="44" spans="1:17" x14ac:dyDescent="0.2">
      <c r="A44" s="4" t="s">
        <v>45</v>
      </c>
      <c r="B44" s="5" t="s">
        <v>41</v>
      </c>
      <c r="C44" s="6">
        <v>27977.463</v>
      </c>
      <c r="D44" s="7"/>
      <c r="E44" s="1">
        <f t="shared" si="0"/>
        <v>-7818.024488996447</v>
      </c>
      <c r="F44" s="1">
        <f t="shared" si="1"/>
        <v>-7818</v>
      </c>
      <c r="G44" s="1">
        <f t="shared" si="2"/>
        <v>-3.8007999999535969E-2</v>
      </c>
      <c r="H44" s="1">
        <f t="shared" si="3"/>
        <v>-3.8007999999535969E-2</v>
      </c>
      <c r="Q44" s="63">
        <f t="shared" si="4"/>
        <v>12958.963</v>
      </c>
    </row>
    <row r="45" spans="1:17" x14ac:dyDescent="0.2">
      <c r="A45" s="4" t="s">
        <v>45</v>
      </c>
      <c r="B45" s="5" t="s">
        <v>41</v>
      </c>
      <c r="C45" s="6">
        <v>27988.322</v>
      </c>
      <c r="D45" s="7"/>
      <c r="E45" s="1">
        <f t="shared" si="0"/>
        <v>-7811.0279090025806</v>
      </c>
      <c r="F45" s="1">
        <f t="shared" si="1"/>
        <v>-7811</v>
      </c>
      <c r="G45" s="1">
        <f t="shared" si="2"/>
        <v>-4.3316000002960209E-2</v>
      </c>
      <c r="H45" s="1">
        <f t="shared" si="3"/>
        <v>-4.3316000002960209E-2</v>
      </c>
      <c r="Q45" s="63">
        <f t="shared" si="4"/>
        <v>12969.822</v>
      </c>
    </row>
    <row r="46" spans="1:17" x14ac:dyDescent="0.2">
      <c r="A46" s="4" t="s">
        <v>45</v>
      </c>
      <c r="B46" s="5" t="s">
        <v>41</v>
      </c>
      <c r="C46" s="6">
        <v>27994.541000000001</v>
      </c>
      <c r="D46" s="7"/>
      <c r="E46" s="1">
        <f t="shared" si="0"/>
        <v>-7807.0209349734932</v>
      </c>
      <c r="F46" s="1">
        <f t="shared" si="1"/>
        <v>-7807</v>
      </c>
      <c r="G46" s="1">
        <f t="shared" si="2"/>
        <v>-3.2492000002093846E-2</v>
      </c>
      <c r="H46" s="1">
        <f t="shared" si="3"/>
        <v>-3.2492000002093846E-2</v>
      </c>
      <c r="Q46" s="63">
        <f t="shared" si="4"/>
        <v>12976.041000000001</v>
      </c>
    </row>
    <row r="47" spans="1:17" x14ac:dyDescent="0.2">
      <c r="A47" s="4" t="s">
        <v>45</v>
      </c>
      <c r="B47" s="5" t="s">
        <v>41</v>
      </c>
      <c r="C47" s="6">
        <v>28016.271000000001</v>
      </c>
      <c r="D47" s="7"/>
      <c r="E47" s="1">
        <f t="shared" si="0"/>
        <v>-7793.020043246197</v>
      </c>
      <c r="F47" s="1">
        <f t="shared" si="1"/>
        <v>-7793</v>
      </c>
      <c r="G47" s="1">
        <f t="shared" si="2"/>
        <v>-3.1108000002859626E-2</v>
      </c>
      <c r="H47" s="1">
        <f t="shared" si="3"/>
        <v>-3.1108000002859626E-2</v>
      </c>
      <c r="Q47" s="63">
        <f t="shared" si="4"/>
        <v>12997.771000000001</v>
      </c>
    </row>
    <row r="48" spans="1:17" x14ac:dyDescent="0.2">
      <c r="A48" s="4" t="s">
        <v>46</v>
      </c>
      <c r="B48" s="5" t="s">
        <v>41</v>
      </c>
      <c r="C48" s="6">
        <v>28019.370999999999</v>
      </c>
      <c r="D48" s="7"/>
      <c r="E48" s="1">
        <f t="shared" si="0"/>
        <v>-7791.0226771921425</v>
      </c>
      <c r="F48" s="1">
        <f t="shared" si="1"/>
        <v>-7791</v>
      </c>
      <c r="G48" s="1">
        <f t="shared" si="2"/>
        <v>-3.5196000004361849E-2</v>
      </c>
      <c r="H48" s="1">
        <f t="shared" si="3"/>
        <v>-3.5196000004361849E-2</v>
      </c>
      <c r="Q48" s="63">
        <f t="shared" si="4"/>
        <v>13000.870999999999</v>
      </c>
    </row>
    <row r="49" spans="1:17" x14ac:dyDescent="0.2">
      <c r="A49" s="4" t="s">
        <v>45</v>
      </c>
      <c r="B49" s="5" t="s">
        <v>41</v>
      </c>
      <c r="C49" s="6">
        <v>28022.471000000001</v>
      </c>
      <c r="D49" s="7"/>
      <c r="E49" s="1">
        <f t="shared" si="0"/>
        <v>-7789.0253111380862</v>
      </c>
      <c r="F49" s="1">
        <f t="shared" si="1"/>
        <v>-7789</v>
      </c>
      <c r="G49" s="1">
        <f t="shared" si="2"/>
        <v>-3.9284000002226094E-2</v>
      </c>
      <c r="H49" s="1">
        <f t="shared" si="3"/>
        <v>-3.9284000002226094E-2</v>
      </c>
      <c r="Q49" s="63">
        <f t="shared" si="4"/>
        <v>13003.971000000001</v>
      </c>
    </row>
    <row r="50" spans="1:17" x14ac:dyDescent="0.2">
      <c r="A50" s="4" t="s">
        <v>45</v>
      </c>
      <c r="B50" s="5" t="s">
        <v>41</v>
      </c>
      <c r="C50" s="6">
        <v>28036.44</v>
      </c>
      <c r="D50" s="7"/>
      <c r="E50" s="1">
        <f t="shared" si="0"/>
        <v>-7780.0249219738635</v>
      </c>
      <c r="F50" s="1">
        <f t="shared" si="1"/>
        <v>-7780</v>
      </c>
      <c r="G50" s="1">
        <f t="shared" si="2"/>
        <v>-3.868000000147731E-2</v>
      </c>
      <c r="H50" s="1">
        <f t="shared" si="3"/>
        <v>-3.868000000147731E-2</v>
      </c>
      <c r="Q50" s="63">
        <f t="shared" si="4"/>
        <v>13017.939999999999</v>
      </c>
    </row>
    <row r="51" spans="1:17" x14ac:dyDescent="0.2">
      <c r="A51" s="4" t="s">
        <v>45</v>
      </c>
      <c r="B51" s="5" t="s">
        <v>41</v>
      </c>
      <c r="C51" s="6">
        <v>28050.414000000001</v>
      </c>
      <c r="D51" s="7"/>
      <c r="E51" s="1">
        <f t="shared" si="0"/>
        <v>-7771.0213112514857</v>
      </c>
      <c r="F51" s="1">
        <f t="shared" si="1"/>
        <v>-7771</v>
      </c>
      <c r="G51" s="1">
        <f t="shared" si="2"/>
        <v>-3.3076000003347872E-2</v>
      </c>
      <c r="H51" s="1">
        <f t="shared" si="3"/>
        <v>-3.3076000003347872E-2</v>
      </c>
      <c r="Q51" s="63">
        <f t="shared" si="4"/>
        <v>13031.914000000001</v>
      </c>
    </row>
    <row r="52" spans="1:17" x14ac:dyDescent="0.2">
      <c r="A52" s="4" t="s">
        <v>45</v>
      </c>
      <c r="B52" s="5" t="s">
        <v>41</v>
      </c>
      <c r="C52" s="6">
        <v>28053.51</v>
      </c>
      <c r="D52" s="7"/>
      <c r="E52" s="1">
        <f t="shared" si="0"/>
        <v>-7769.0265224439536</v>
      </c>
      <c r="F52" s="1">
        <f t="shared" si="1"/>
        <v>-7769</v>
      </c>
      <c r="G52" s="1">
        <f t="shared" si="2"/>
        <v>-4.1164000005665002E-2</v>
      </c>
      <c r="H52" s="1">
        <f t="shared" si="3"/>
        <v>-4.1164000005665002E-2</v>
      </c>
      <c r="Q52" s="63">
        <f t="shared" si="4"/>
        <v>13035.009999999998</v>
      </c>
    </row>
    <row r="53" spans="1:17" x14ac:dyDescent="0.2">
      <c r="A53" s="4" t="s">
        <v>47</v>
      </c>
      <c r="B53" s="5" t="s">
        <v>41</v>
      </c>
      <c r="C53" s="6">
        <v>28081.466</v>
      </c>
      <c r="D53" s="7"/>
      <c r="E53" s="1">
        <f t="shared" si="0"/>
        <v>-7751.0141465061561</v>
      </c>
      <c r="F53" s="1">
        <f t="shared" si="1"/>
        <v>-7751</v>
      </c>
      <c r="G53" s="1">
        <f t="shared" si="2"/>
        <v>-2.1956000000500353E-2</v>
      </c>
      <c r="H53" s="1">
        <f t="shared" ref="H53:H84" si="5">G53</f>
        <v>-2.1956000000500353E-2</v>
      </c>
      <c r="Q53" s="63">
        <f t="shared" si="4"/>
        <v>13062.966</v>
      </c>
    </row>
    <row r="54" spans="1:17" x14ac:dyDescent="0.2">
      <c r="A54" s="4" t="s">
        <v>45</v>
      </c>
      <c r="B54" s="5" t="s">
        <v>41</v>
      </c>
      <c r="C54" s="6">
        <v>28095.413</v>
      </c>
      <c r="D54" s="7"/>
      <c r="E54" s="1">
        <f t="shared" si="0"/>
        <v>-7742.0279321977987</v>
      </c>
      <c r="F54" s="1">
        <f t="shared" si="1"/>
        <v>-7742</v>
      </c>
      <c r="G54" s="1">
        <f t="shared" si="2"/>
        <v>-4.3352000000595581E-2</v>
      </c>
      <c r="H54" s="1">
        <f t="shared" si="5"/>
        <v>-4.3352000000595581E-2</v>
      </c>
      <c r="Q54" s="63">
        <f t="shared" si="4"/>
        <v>13076.913</v>
      </c>
    </row>
    <row r="55" spans="1:17" x14ac:dyDescent="0.2">
      <c r="A55" s="4" t="s">
        <v>45</v>
      </c>
      <c r="B55" s="5" t="s">
        <v>41</v>
      </c>
      <c r="C55" s="6">
        <v>28106.280999999999</v>
      </c>
      <c r="D55" s="7"/>
      <c r="E55" s="1">
        <f t="shared" si="0"/>
        <v>-7735.0255533992604</v>
      </c>
      <c r="F55" s="1">
        <f t="shared" si="1"/>
        <v>-7735</v>
      </c>
      <c r="G55" s="1">
        <f t="shared" si="2"/>
        <v>-3.966000000218628E-2</v>
      </c>
      <c r="H55" s="1">
        <f t="shared" si="5"/>
        <v>-3.966000000218628E-2</v>
      </c>
      <c r="Q55" s="63">
        <f t="shared" si="4"/>
        <v>13087.780999999999</v>
      </c>
    </row>
    <row r="56" spans="1:17" x14ac:dyDescent="0.2">
      <c r="A56" s="4" t="s">
        <v>47</v>
      </c>
      <c r="B56" s="5" t="s">
        <v>41</v>
      </c>
      <c r="C56" s="6">
        <v>28109.41</v>
      </c>
      <c r="D56" s="7"/>
      <c r="E56" s="1">
        <f t="shared" si="0"/>
        <v>-7733.0095023079257</v>
      </c>
      <c r="F56" s="1">
        <f t="shared" si="1"/>
        <v>-7733</v>
      </c>
      <c r="G56" s="1">
        <f t="shared" si="2"/>
        <v>-1.4748000001418404E-2</v>
      </c>
      <c r="H56" s="1">
        <f t="shared" si="5"/>
        <v>-1.4748000001418404E-2</v>
      </c>
      <c r="Q56" s="63">
        <f t="shared" si="4"/>
        <v>13090.91</v>
      </c>
    </row>
    <row r="57" spans="1:17" x14ac:dyDescent="0.2">
      <c r="A57" s="4" t="s">
        <v>45</v>
      </c>
      <c r="B57" s="5" t="s">
        <v>41</v>
      </c>
      <c r="C57" s="6">
        <v>28126.460999999999</v>
      </c>
      <c r="D57" s="7"/>
      <c r="E57" s="1">
        <f t="shared" si="0"/>
        <v>-7722.0233446989914</v>
      </c>
      <c r="F57" s="1">
        <f t="shared" si="1"/>
        <v>-7722</v>
      </c>
      <c r="G57" s="1">
        <f t="shared" si="2"/>
        <v>-3.6232000002200948E-2</v>
      </c>
      <c r="H57" s="1">
        <f t="shared" si="5"/>
        <v>-3.6232000002200948E-2</v>
      </c>
      <c r="Q57" s="63">
        <f t="shared" si="4"/>
        <v>13107.960999999999</v>
      </c>
    </row>
    <row r="58" spans="1:17" x14ac:dyDescent="0.2">
      <c r="A58" s="4" t="s">
        <v>45</v>
      </c>
      <c r="B58" s="5" t="s">
        <v>41</v>
      </c>
      <c r="C58" s="6">
        <v>28151.287</v>
      </c>
      <c r="D58" s="7"/>
      <c r="E58" s="1">
        <f t="shared" si="0"/>
        <v>-7706.0276641641613</v>
      </c>
      <c r="F58" s="1">
        <f t="shared" si="1"/>
        <v>-7706</v>
      </c>
      <c r="G58" s="1">
        <f t="shared" si="2"/>
        <v>-4.293600000164588E-2</v>
      </c>
      <c r="H58" s="1">
        <f t="shared" si="5"/>
        <v>-4.293600000164588E-2</v>
      </c>
      <c r="Q58" s="63">
        <f t="shared" si="4"/>
        <v>13132.787</v>
      </c>
    </row>
    <row r="59" spans="1:17" x14ac:dyDescent="0.2">
      <c r="A59" s="4" t="s">
        <v>48</v>
      </c>
      <c r="B59" s="5" t="s">
        <v>41</v>
      </c>
      <c r="C59" s="6">
        <v>28165.264999999999</v>
      </c>
      <c r="D59" s="7"/>
      <c r="E59" s="1">
        <f t="shared" si="0"/>
        <v>-7697.0214761952639</v>
      </c>
      <c r="F59" s="1">
        <f t="shared" si="1"/>
        <v>-7697</v>
      </c>
      <c r="G59" s="1">
        <f t="shared" si="2"/>
        <v>-3.3332000002701534E-2</v>
      </c>
      <c r="H59" s="1">
        <f t="shared" si="5"/>
        <v>-3.3332000002701534E-2</v>
      </c>
      <c r="Q59" s="63">
        <f t="shared" si="4"/>
        <v>13146.764999999999</v>
      </c>
    </row>
    <row r="60" spans="1:17" x14ac:dyDescent="0.2">
      <c r="A60" s="4" t="s">
        <v>47</v>
      </c>
      <c r="B60" s="5" t="s">
        <v>41</v>
      </c>
      <c r="C60" s="6">
        <v>28306.503000000001</v>
      </c>
      <c r="D60" s="7"/>
      <c r="E60" s="1">
        <f t="shared" si="0"/>
        <v>-7606.0201901492492</v>
      </c>
      <c r="F60" s="1">
        <f t="shared" si="1"/>
        <v>-7606</v>
      </c>
      <c r="G60" s="1">
        <f t="shared" si="2"/>
        <v>-3.1336000000010245E-2</v>
      </c>
      <c r="H60" s="1">
        <f t="shared" si="5"/>
        <v>-3.1336000000010245E-2</v>
      </c>
      <c r="Q60" s="63">
        <f t="shared" si="4"/>
        <v>13288.003000000001</v>
      </c>
    </row>
    <row r="61" spans="1:17" x14ac:dyDescent="0.2">
      <c r="A61" s="4" t="s">
        <v>47</v>
      </c>
      <c r="B61" s="5" t="s">
        <v>41</v>
      </c>
      <c r="C61" s="6">
        <v>28421.330999999998</v>
      </c>
      <c r="D61" s="7"/>
      <c r="E61" s="1">
        <f t="shared" si="0"/>
        <v>-7532.0351742605253</v>
      </c>
      <c r="F61" s="1">
        <f t="shared" si="1"/>
        <v>-7532</v>
      </c>
      <c r="G61" s="1">
        <f t="shared" si="2"/>
        <v>-5.4592000000411645E-2</v>
      </c>
      <c r="H61" s="1">
        <f t="shared" si="5"/>
        <v>-5.4592000000411645E-2</v>
      </c>
      <c r="Q61" s="63">
        <f t="shared" si="4"/>
        <v>13402.830999999998</v>
      </c>
    </row>
    <row r="62" spans="1:17" x14ac:dyDescent="0.2">
      <c r="A62" s="4" t="s">
        <v>48</v>
      </c>
      <c r="B62" s="5" t="s">
        <v>41</v>
      </c>
      <c r="C62" s="6">
        <v>28424.449000000001</v>
      </c>
      <c r="D62" s="7"/>
      <c r="E62" s="1">
        <f t="shared" si="0"/>
        <v>-7530.0262105971224</v>
      </c>
      <c r="F62" s="1">
        <f t="shared" si="1"/>
        <v>-7530</v>
      </c>
      <c r="G62" s="1">
        <f t="shared" si="2"/>
        <v>-4.0679999998246785E-2</v>
      </c>
      <c r="H62" s="1">
        <f t="shared" si="5"/>
        <v>-4.0679999998246785E-2</v>
      </c>
      <c r="Q62" s="63">
        <f t="shared" si="4"/>
        <v>13405.949000000001</v>
      </c>
    </row>
    <row r="63" spans="1:17" x14ac:dyDescent="0.2">
      <c r="A63" s="4" t="s">
        <v>47</v>
      </c>
      <c r="B63" s="5" t="s">
        <v>41</v>
      </c>
      <c r="C63" s="6">
        <v>28694.486000000001</v>
      </c>
      <c r="D63" s="7"/>
      <c r="E63" s="1">
        <f t="shared" si="0"/>
        <v>-7356.0382308748985</v>
      </c>
      <c r="F63" s="1">
        <f t="shared" si="1"/>
        <v>-7356</v>
      </c>
      <c r="G63" s="1">
        <f t="shared" si="2"/>
        <v>-5.9336000002076617E-2</v>
      </c>
      <c r="H63" s="1">
        <f t="shared" si="5"/>
        <v>-5.9336000002076617E-2</v>
      </c>
      <c r="Q63" s="63">
        <f t="shared" si="4"/>
        <v>13675.986000000001</v>
      </c>
    </row>
    <row r="64" spans="1:17" x14ac:dyDescent="0.2">
      <c r="A64" s="4" t="s">
        <v>47</v>
      </c>
      <c r="B64" s="5" t="s">
        <v>41</v>
      </c>
      <c r="C64" s="6">
        <v>28781.433000000001</v>
      </c>
      <c r="D64" s="7"/>
      <c r="E64" s="1">
        <f t="shared" si="0"/>
        <v>-7300.0172675516933</v>
      </c>
      <c r="F64" s="1">
        <f t="shared" si="1"/>
        <v>-7300</v>
      </c>
      <c r="G64" s="1">
        <f t="shared" si="2"/>
        <v>-2.6799999999639113E-2</v>
      </c>
      <c r="H64" s="1">
        <f t="shared" si="5"/>
        <v>-2.6799999999639113E-2</v>
      </c>
      <c r="Q64" s="63">
        <f t="shared" si="4"/>
        <v>13762.933000000001</v>
      </c>
    </row>
    <row r="65" spans="1:17" x14ac:dyDescent="0.2">
      <c r="A65" s="4" t="s">
        <v>49</v>
      </c>
      <c r="B65" s="5" t="s">
        <v>41</v>
      </c>
      <c r="C65" s="6">
        <v>28784.526999999998</v>
      </c>
      <c r="D65" s="7"/>
      <c r="E65" s="1">
        <f t="shared" si="0"/>
        <v>-7298.0237673674219</v>
      </c>
      <c r="F65" s="1">
        <f t="shared" si="1"/>
        <v>-7298</v>
      </c>
      <c r="G65" s="1">
        <f t="shared" si="2"/>
        <v>-3.6888000002363697E-2</v>
      </c>
      <c r="H65" s="1">
        <f t="shared" si="5"/>
        <v>-3.6888000002363697E-2</v>
      </c>
      <c r="Q65" s="63">
        <f t="shared" si="4"/>
        <v>13766.026999999998</v>
      </c>
    </row>
    <row r="66" spans="1:17" x14ac:dyDescent="0.2">
      <c r="A66" s="4" t="s">
        <v>47</v>
      </c>
      <c r="B66" s="5" t="s">
        <v>41</v>
      </c>
      <c r="C66" s="6">
        <v>28840.411</v>
      </c>
      <c r="D66" s="7"/>
      <c r="E66" s="1">
        <f t="shared" si="0"/>
        <v>-7262.017056217479</v>
      </c>
      <c r="F66" s="1">
        <f t="shared" si="1"/>
        <v>-7262</v>
      </c>
      <c r="G66" s="1">
        <f t="shared" si="2"/>
        <v>-2.6472000001376728E-2</v>
      </c>
      <c r="H66" s="1">
        <f t="shared" si="5"/>
        <v>-2.6472000001376728E-2</v>
      </c>
      <c r="Q66" s="63">
        <f t="shared" si="4"/>
        <v>13821.911</v>
      </c>
    </row>
    <row r="67" spans="1:17" x14ac:dyDescent="0.2">
      <c r="A67" s="4" t="s">
        <v>47</v>
      </c>
      <c r="B67" s="5" t="s">
        <v>41</v>
      </c>
      <c r="C67" s="6">
        <v>28865.23</v>
      </c>
      <c r="D67" s="7"/>
      <c r="E67" s="1">
        <f t="shared" si="0"/>
        <v>-7246.0258858640618</v>
      </c>
      <c r="F67" s="1">
        <f t="shared" si="1"/>
        <v>-7246</v>
      </c>
      <c r="G67" s="1">
        <f t="shared" si="2"/>
        <v>-4.0176000002247747E-2</v>
      </c>
      <c r="H67" s="1">
        <f t="shared" si="5"/>
        <v>-4.0176000002247747E-2</v>
      </c>
      <c r="Q67" s="63">
        <f t="shared" si="4"/>
        <v>13846.73</v>
      </c>
    </row>
    <row r="68" spans="1:17" x14ac:dyDescent="0.2">
      <c r="A68" s="4" t="s">
        <v>50</v>
      </c>
      <c r="B68" s="5" t="s">
        <v>41</v>
      </c>
      <c r="C68" s="6">
        <v>28880.753000000001</v>
      </c>
      <c r="D68" s="7"/>
      <c r="E68" s="1">
        <f t="shared" si="0"/>
        <v>-7236.0242364262876</v>
      </c>
      <c r="F68" s="1">
        <f t="shared" si="1"/>
        <v>-7236</v>
      </c>
      <c r="G68" s="1">
        <f t="shared" si="2"/>
        <v>-3.7616000001435168E-2</v>
      </c>
      <c r="H68" s="1">
        <f t="shared" si="5"/>
        <v>-3.7616000001435168E-2</v>
      </c>
      <c r="Q68" s="63">
        <f t="shared" si="4"/>
        <v>13862.253000000001</v>
      </c>
    </row>
    <row r="69" spans="1:17" x14ac:dyDescent="0.2">
      <c r="A69" s="4" t="s">
        <v>47</v>
      </c>
      <c r="B69" s="5" t="s">
        <v>41</v>
      </c>
      <c r="C69" s="6">
        <v>29194.266</v>
      </c>
      <c r="D69" s="7"/>
      <c r="E69" s="1">
        <f t="shared" si="0"/>
        <v>-7034.0241642633855</v>
      </c>
      <c r="F69" s="1">
        <f t="shared" si="1"/>
        <v>-7034</v>
      </c>
      <c r="G69" s="1">
        <f t="shared" si="2"/>
        <v>-3.750400000353693E-2</v>
      </c>
      <c r="H69" s="1">
        <f t="shared" si="5"/>
        <v>-3.750400000353693E-2</v>
      </c>
      <c r="Q69" s="63">
        <f t="shared" si="4"/>
        <v>14175.766</v>
      </c>
    </row>
    <row r="70" spans="1:17" x14ac:dyDescent="0.2">
      <c r="A70" s="4" t="s">
        <v>51</v>
      </c>
      <c r="B70" s="5" t="s">
        <v>41</v>
      </c>
      <c r="C70" s="6">
        <v>29888.011999999999</v>
      </c>
      <c r="D70" s="7"/>
      <c r="E70" s="1">
        <f t="shared" si="0"/>
        <v>-6587.0355479612708</v>
      </c>
      <c r="F70" s="1">
        <f t="shared" si="1"/>
        <v>-6587</v>
      </c>
      <c r="G70" s="1">
        <f t="shared" si="2"/>
        <v>-5.5172000003949506E-2</v>
      </c>
      <c r="H70" s="1">
        <f t="shared" si="5"/>
        <v>-5.5172000003949506E-2</v>
      </c>
      <c r="Q70" s="63">
        <f t="shared" si="4"/>
        <v>14869.511999999999</v>
      </c>
    </row>
    <row r="71" spans="1:17" x14ac:dyDescent="0.2">
      <c r="A71" s="4" t="s">
        <v>48</v>
      </c>
      <c r="B71" s="5" t="s">
        <v>41</v>
      </c>
      <c r="C71" s="6">
        <v>30257.421999999999</v>
      </c>
      <c r="D71" s="7"/>
      <c r="E71" s="1">
        <f t="shared" si="0"/>
        <v>-6349.0203885972323</v>
      </c>
      <c r="F71" s="1">
        <f t="shared" si="1"/>
        <v>-6349</v>
      </c>
      <c r="G71" s="1">
        <f t="shared" si="2"/>
        <v>-3.1644000002415851E-2</v>
      </c>
      <c r="H71" s="1">
        <f t="shared" si="5"/>
        <v>-3.1644000002415851E-2</v>
      </c>
      <c r="Q71" s="63">
        <f t="shared" si="4"/>
        <v>15238.921999999999</v>
      </c>
    </row>
    <row r="72" spans="1:17" x14ac:dyDescent="0.2">
      <c r="A72" s="4" t="s">
        <v>48</v>
      </c>
      <c r="B72" s="5" t="s">
        <v>41</v>
      </c>
      <c r="C72" s="6">
        <v>30617.502</v>
      </c>
      <c r="D72" s="7"/>
      <c r="E72" s="1">
        <f t="shared" si="0"/>
        <v>-6117.0166567442684</v>
      </c>
      <c r="F72" s="1">
        <f t="shared" si="1"/>
        <v>-6117</v>
      </c>
      <c r="G72" s="1">
        <f t="shared" si="2"/>
        <v>-2.5851999998849351E-2</v>
      </c>
      <c r="H72" s="1">
        <f t="shared" si="5"/>
        <v>-2.5851999998849351E-2</v>
      </c>
      <c r="Q72" s="63">
        <f t="shared" si="4"/>
        <v>15599.002</v>
      </c>
    </row>
    <row r="73" spans="1:17" x14ac:dyDescent="0.2">
      <c r="A73" s="4" t="s">
        <v>40</v>
      </c>
      <c r="B73" s="5" t="s">
        <v>41</v>
      </c>
      <c r="C73" s="6">
        <v>30698.206999999999</v>
      </c>
      <c r="D73" s="7"/>
      <c r="E73" s="1">
        <f t="shared" si="0"/>
        <v>-6065.0174866176494</v>
      </c>
      <c r="F73" s="1">
        <f t="shared" si="1"/>
        <v>-6065</v>
      </c>
      <c r="G73" s="1">
        <f t="shared" si="2"/>
        <v>-2.7140000001963926E-2</v>
      </c>
      <c r="H73" s="1">
        <f t="shared" si="5"/>
        <v>-2.7140000001963926E-2</v>
      </c>
      <c r="Q73" s="63">
        <f t="shared" si="4"/>
        <v>15679.706999999999</v>
      </c>
    </row>
    <row r="74" spans="1:17" x14ac:dyDescent="0.2">
      <c r="A74" s="4" t="s">
        <v>40</v>
      </c>
      <c r="B74" s="5" t="s">
        <v>41</v>
      </c>
      <c r="C74" s="6">
        <v>30895.315999999999</v>
      </c>
      <c r="D74" s="7"/>
      <c r="E74" s="1">
        <f t="shared" si="0"/>
        <v>-5938.0178654728879</v>
      </c>
      <c r="F74" s="1">
        <f t="shared" si="1"/>
        <v>-5938</v>
      </c>
      <c r="G74" s="1">
        <f t="shared" si="2"/>
        <v>-2.7728000000934117E-2</v>
      </c>
      <c r="H74" s="1">
        <f t="shared" si="5"/>
        <v>-2.7728000000934117E-2</v>
      </c>
      <c r="Q74" s="63">
        <f t="shared" si="4"/>
        <v>15876.815999999999</v>
      </c>
    </row>
    <row r="75" spans="1:17" x14ac:dyDescent="0.2">
      <c r="A75" s="4" t="s">
        <v>40</v>
      </c>
      <c r="B75" s="5" t="s">
        <v>41</v>
      </c>
      <c r="C75" s="6">
        <v>30898.413</v>
      </c>
      <c r="D75" s="7"/>
      <c r="E75" s="1">
        <f t="shared" si="0"/>
        <v>-5936.0224323537223</v>
      </c>
      <c r="F75" s="1">
        <f t="shared" si="1"/>
        <v>-5936</v>
      </c>
      <c r="G75" s="1">
        <f t="shared" si="2"/>
        <v>-3.4815999999409541E-2</v>
      </c>
      <c r="H75" s="1">
        <f t="shared" si="5"/>
        <v>-3.4815999999409541E-2</v>
      </c>
      <c r="Q75" s="63">
        <f t="shared" si="4"/>
        <v>15879.913</v>
      </c>
    </row>
    <row r="76" spans="1:17" x14ac:dyDescent="0.2">
      <c r="A76" s="4" t="s">
        <v>40</v>
      </c>
      <c r="B76" s="5" t="s">
        <v>41</v>
      </c>
      <c r="C76" s="6">
        <v>30906.206999999999</v>
      </c>
      <c r="D76" s="7"/>
      <c r="E76" s="1">
        <f t="shared" si="0"/>
        <v>-5931.0006675068507</v>
      </c>
      <c r="F76" s="1">
        <f t="shared" si="1"/>
        <v>-5931</v>
      </c>
      <c r="G76" s="1">
        <f t="shared" si="2"/>
        <v>-1.0360000051150564E-3</v>
      </c>
      <c r="H76" s="1">
        <f t="shared" si="5"/>
        <v>-1.0360000051150564E-3</v>
      </c>
      <c r="Q76" s="63">
        <f t="shared" si="4"/>
        <v>15887.706999999999</v>
      </c>
    </row>
    <row r="77" spans="1:17" x14ac:dyDescent="0.2">
      <c r="A77" s="4" t="s">
        <v>40</v>
      </c>
      <c r="B77" s="5" t="s">
        <v>41</v>
      </c>
      <c r="C77" s="6">
        <v>30909.279999999999</v>
      </c>
      <c r="D77" s="7"/>
      <c r="E77" s="1">
        <f t="shared" si="0"/>
        <v>-5929.0206978668148</v>
      </c>
      <c r="F77" s="1">
        <f t="shared" si="1"/>
        <v>-5929</v>
      </c>
      <c r="G77" s="1">
        <f t="shared" si="2"/>
        <v>-3.2124000004841946E-2</v>
      </c>
      <c r="H77" s="1">
        <f t="shared" si="5"/>
        <v>-3.2124000004841946E-2</v>
      </c>
      <c r="Q77" s="63">
        <f t="shared" si="4"/>
        <v>15890.779999999999</v>
      </c>
    </row>
    <row r="78" spans="1:17" x14ac:dyDescent="0.2">
      <c r="A78" s="4" t="s">
        <v>50</v>
      </c>
      <c r="B78" s="5" t="s">
        <v>41</v>
      </c>
      <c r="C78" s="6">
        <v>30968.262999999999</v>
      </c>
      <c r="D78" s="7"/>
      <c r="E78" s="1">
        <f t="shared" si="0"/>
        <v>-5891.0172649744482</v>
      </c>
      <c r="F78" s="1">
        <f t="shared" si="1"/>
        <v>-5891</v>
      </c>
      <c r="G78" s="1">
        <f t="shared" si="2"/>
        <v>-2.6796000001922948E-2</v>
      </c>
      <c r="H78" s="1">
        <f t="shared" si="5"/>
        <v>-2.6796000001922948E-2</v>
      </c>
      <c r="Q78" s="63">
        <f t="shared" si="4"/>
        <v>15949.762999999999</v>
      </c>
    </row>
    <row r="79" spans="1:17" x14ac:dyDescent="0.2">
      <c r="A79" s="4" t="s">
        <v>50</v>
      </c>
      <c r="B79" s="5" t="s">
        <v>41</v>
      </c>
      <c r="C79" s="6">
        <v>30971.362000000001</v>
      </c>
      <c r="D79" s="7"/>
      <c r="E79" s="1">
        <f t="shared" si="0"/>
        <v>-5889.0205432320217</v>
      </c>
      <c r="F79" s="1">
        <f t="shared" si="1"/>
        <v>-5889</v>
      </c>
      <c r="G79" s="1">
        <f t="shared" si="2"/>
        <v>-3.188399999999092E-2</v>
      </c>
      <c r="H79" s="1">
        <f t="shared" si="5"/>
        <v>-3.188399999999092E-2</v>
      </c>
      <c r="Q79" s="63">
        <f t="shared" si="4"/>
        <v>15952.862000000001</v>
      </c>
    </row>
    <row r="80" spans="1:17" x14ac:dyDescent="0.2">
      <c r="A80" s="4" t="s">
        <v>50</v>
      </c>
      <c r="B80" s="5" t="s">
        <v>41</v>
      </c>
      <c r="C80" s="6">
        <v>30996.19</v>
      </c>
      <c r="D80" s="7"/>
      <c r="E80" s="1">
        <f t="shared" si="0"/>
        <v>-5873.0235740739327</v>
      </c>
      <c r="F80" s="1">
        <f t="shared" si="1"/>
        <v>-5873</v>
      </c>
      <c r="G80" s="1">
        <f t="shared" si="2"/>
        <v>-3.6588000002666377E-2</v>
      </c>
      <c r="H80" s="1">
        <f t="shared" si="5"/>
        <v>-3.6588000002666377E-2</v>
      </c>
      <c r="Q80" s="63">
        <f t="shared" si="4"/>
        <v>15977.689999999999</v>
      </c>
    </row>
    <row r="81" spans="1:17" x14ac:dyDescent="0.2">
      <c r="A81" s="4" t="s">
        <v>48</v>
      </c>
      <c r="B81" s="5" t="s">
        <v>41</v>
      </c>
      <c r="C81" s="6">
        <v>31016.377499999999</v>
      </c>
      <c r="D81" s="7"/>
      <c r="E81" s="1">
        <f t="shared" si="0"/>
        <v>-5860.0165330364362</v>
      </c>
      <c r="F81" s="1">
        <f t="shared" si="1"/>
        <v>-5860</v>
      </c>
      <c r="G81" s="1">
        <f t="shared" si="2"/>
        <v>-2.5660000002972083E-2</v>
      </c>
      <c r="H81" s="1">
        <f t="shared" si="5"/>
        <v>-2.5660000002972083E-2</v>
      </c>
      <c r="Q81" s="63">
        <f t="shared" si="4"/>
        <v>15997.877499999999</v>
      </c>
    </row>
    <row r="82" spans="1:17" x14ac:dyDescent="0.2">
      <c r="A82" s="4" t="s">
        <v>50</v>
      </c>
      <c r="B82" s="5" t="s">
        <v>41</v>
      </c>
      <c r="C82" s="6">
        <v>31024.128000000001</v>
      </c>
      <c r="D82" s="7"/>
      <c r="E82" s="1">
        <f t="shared" si="0"/>
        <v>-5855.0227957454817</v>
      </c>
      <c r="F82" s="1">
        <f t="shared" si="1"/>
        <v>-5855</v>
      </c>
      <c r="G82" s="1">
        <f t="shared" si="2"/>
        <v>-3.538000000116881E-2</v>
      </c>
      <c r="H82" s="1">
        <f t="shared" si="5"/>
        <v>-3.538000000116881E-2</v>
      </c>
      <c r="Q82" s="63">
        <f t="shared" si="4"/>
        <v>16005.628000000001</v>
      </c>
    </row>
    <row r="83" spans="1:17" x14ac:dyDescent="0.2">
      <c r="A83" s="4" t="s">
        <v>48</v>
      </c>
      <c r="B83" s="5" t="s">
        <v>41</v>
      </c>
      <c r="C83" s="6">
        <v>32301.467000000001</v>
      </c>
      <c r="D83" s="7"/>
      <c r="E83" s="1">
        <f t="shared" si="0"/>
        <v>-5032.0184221581349</v>
      </c>
      <c r="F83" s="1">
        <f t="shared" si="1"/>
        <v>-5032</v>
      </c>
      <c r="G83" s="1">
        <f t="shared" si="2"/>
        <v>-2.8591999998752726E-2</v>
      </c>
      <c r="H83" s="1">
        <f t="shared" si="5"/>
        <v>-2.8591999998752726E-2</v>
      </c>
      <c r="Q83" s="63">
        <f t="shared" si="4"/>
        <v>17282.967000000001</v>
      </c>
    </row>
    <row r="84" spans="1:17" x14ac:dyDescent="0.2">
      <c r="A84" s="4" t="s">
        <v>46</v>
      </c>
      <c r="B84" s="5" t="s">
        <v>41</v>
      </c>
      <c r="C84" s="6">
        <v>32447.351999999999</v>
      </c>
      <c r="D84" s="7"/>
      <c r="E84" s="1">
        <f t="shared" si="0"/>
        <v>-4938.02301996593</v>
      </c>
      <c r="F84" s="1">
        <f t="shared" si="1"/>
        <v>-4938</v>
      </c>
      <c r="G84" s="1">
        <f t="shared" si="2"/>
        <v>-3.5728000002563931E-2</v>
      </c>
      <c r="H84" s="1">
        <f t="shared" si="5"/>
        <v>-3.5728000002563931E-2</v>
      </c>
      <c r="Q84" s="63">
        <f t="shared" si="4"/>
        <v>17428.851999999999</v>
      </c>
    </row>
    <row r="85" spans="1:17" x14ac:dyDescent="0.2">
      <c r="A85" s="4" t="s">
        <v>52</v>
      </c>
      <c r="B85" s="5" t="s">
        <v>41</v>
      </c>
      <c r="C85" s="6">
        <v>32650.675999999999</v>
      </c>
      <c r="D85" s="7"/>
      <c r="E85" s="1">
        <f t="shared" ref="E85:E148" si="6">+(C85-C$7)/C$8</f>
        <v>-4807.0190020386035</v>
      </c>
      <c r="F85" s="1">
        <f t="shared" ref="F85:F148" si="7">ROUND(2*E85,0)/2</f>
        <v>-4807</v>
      </c>
      <c r="G85" s="1">
        <f t="shared" ref="G85:G148" si="8">+C85-(C$7+F85*C$8)</f>
        <v>-2.9492000001482666E-2</v>
      </c>
      <c r="H85" s="1">
        <f t="shared" ref="H85:H116" si="9">G85</f>
        <v>-2.9492000001482666E-2</v>
      </c>
      <c r="Q85" s="63">
        <f t="shared" ref="Q85:Q148" si="10">C85-15018.5</f>
        <v>17632.175999999999</v>
      </c>
    </row>
    <row r="86" spans="1:17" x14ac:dyDescent="0.2">
      <c r="A86" s="4" t="s">
        <v>52</v>
      </c>
      <c r="B86" s="5" t="s">
        <v>41</v>
      </c>
      <c r="C86" s="6">
        <v>32765.531999999999</v>
      </c>
      <c r="D86" s="7"/>
      <c r="E86" s="1">
        <f t="shared" si="6"/>
        <v>-4733.0159454242294</v>
      </c>
      <c r="F86" s="1">
        <f t="shared" si="7"/>
        <v>-4733</v>
      </c>
      <c r="G86" s="1">
        <f t="shared" si="8"/>
        <v>-2.4748000003455672E-2</v>
      </c>
      <c r="H86" s="1">
        <f t="shared" si="9"/>
        <v>-2.4748000003455672E-2</v>
      </c>
      <c r="Q86" s="63">
        <f t="shared" si="10"/>
        <v>17747.031999999999</v>
      </c>
    </row>
    <row r="87" spans="1:17" x14ac:dyDescent="0.2">
      <c r="A87" s="4" t="s">
        <v>53</v>
      </c>
      <c r="B87" s="5" t="s">
        <v>41</v>
      </c>
      <c r="C87" s="6">
        <v>33032.470999999998</v>
      </c>
      <c r="D87" s="7"/>
      <c r="E87" s="1">
        <f t="shared" si="6"/>
        <v>-4561.0240431328002</v>
      </c>
      <c r="F87" s="1">
        <f t="shared" si="7"/>
        <v>-4561</v>
      </c>
      <c r="G87" s="1">
        <f t="shared" si="8"/>
        <v>-3.7316000001737848E-2</v>
      </c>
      <c r="H87" s="1">
        <f t="shared" si="9"/>
        <v>-3.7316000001737848E-2</v>
      </c>
      <c r="O87" s="1">
        <f t="shared" ref="O87:O150" ca="1" si="11">+C$11+C$12*F87</f>
        <v>-0.10822576244681681</v>
      </c>
      <c r="Q87" s="63">
        <f t="shared" si="10"/>
        <v>18013.970999999998</v>
      </c>
    </row>
    <row r="88" spans="1:17" x14ac:dyDescent="0.2">
      <c r="A88" s="4" t="s">
        <v>53</v>
      </c>
      <c r="B88" s="5" t="s">
        <v>41</v>
      </c>
      <c r="C88" s="6">
        <v>33206.311000000002</v>
      </c>
      <c r="D88" s="7"/>
      <c r="E88" s="1">
        <f t="shared" si="6"/>
        <v>-4449.0169093144268</v>
      </c>
      <c r="F88" s="1">
        <f t="shared" si="7"/>
        <v>-4449</v>
      </c>
      <c r="G88" s="1">
        <f t="shared" si="8"/>
        <v>-2.624400000058813E-2</v>
      </c>
      <c r="H88" s="1">
        <f t="shared" si="9"/>
        <v>-2.624400000058813E-2</v>
      </c>
      <c r="O88" s="1">
        <f t="shared" ca="1" si="11"/>
        <v>-0.10679829858375067</v>
      </c>
      <c r="Q88" s="63">
        <f t="shared" si="10"/>
        <v>18187.811000000002</v>
      </c>
    </row>
    <row r="89" spans="1:17" x14ac:dyDescent="0.2">
      <c r="A89" s="4" t="s">
        <v>54</v>
      </c>
      <c r="B89" s="5" t="s">
        <v>41</v>
      </c>
      <c r="C89" s="6">
        <v>33448.428</v>
      </c>
      <c r="D89" s="7"/>
      <c r="E89" s="1">
        <f t="shared" si="6"/>
        <v>-4293.0181103113064</v>
      </c>
      <c r="F89" s="1">
        <f t="shared" si="7"/>
        <v>-4293</v>
      </c>
      <c r="G89" s="1">
        <f t="shared" si="8"/>
        <v>-2.8107999998610467E-2</v>
      </c>
      <c r="H89" s="1">
        <f t="shared" si="9"/>
        <v>-2.8107999998610467E-2</v>
      </c>
      <c r="O89" s="1">
        <f t="shared" ca="1" si="11"/>
        <v>-0.10481004534590857</v>
      </c>
      <c r="Q89" s="63">
        <f t="shared" si="10"/>
        <v>18429.928</v>
      </c>
    </row>
    <row r="90" spans="1:17" x14ac:dyDescent="0.2">
      <c r="A90" s="4" t="s">
        <v>54</v>
      </c>
      <c r="B90" s="5" t="s">
        <v>41</v>
      </c>
      <c r="C90" s="6">
        <v>33538.438999999998</v>
      </c>
      <c r="D90" s="7"/>
      <c r="E90" s="1">
        <f t="shared" si="6"/>
        <v>-4235.0229761527398</v>
      </c>
      <c r="F90" s="1">
        <f t="shared" si="7"/>
        <v>-4235</v>
      </c>
      <c r="G90" s="1">
        <f t="shared" si="8"/>
        <v>-3.5660000001371372E-2</v>
      </c>
      <c r="H90" s="1">
        <f t="shared" si="9"/>
        <v>-3.5660000001371372E-2</v>
      </c>
      <c r="O90" s="1">
        <f t="shared" ca="1" si="11"/>
        <v>-0.10407082298824932</v>
      </c>
      <c r="Q90" s="63">
        <f t="shared" si="10"/>
        <v>18519.938999999998</v>
      </c>
    </row>
    <row r="91" spans="1:17" x14ac:dyDescent="0.2">
      <c r="A91" s="4" t="s">
        <v>55</v>
      </c>
      <c r="B91" s="5" t="s">
        <v>41</v>
      </c>
      <c r="C91" s="6">
        <v>33543.084999999999</v>
      </c>
      <c r="D91" s="7"/>
      <c r="E91" s="1">
        <f t="shared" si="6"/>
        <v>-4232.0295043181777</v>
      </c>
      <c r="F91" s="1">
        <f t="shared" si="7"/>
        <v>-4232</v>
      </c>
      <c r="G91" s="1">
        <f t="shared" si="8"/>
        <v>-4.5792000004439615E-2</v>
      </c>
      <c r="H91" s="1">
        <f t="shared" si="9"/>
        <v>-4.5792000004439615E-2</v>
      </c>
      <c r="O91" s="1">
        <f t="shared" ca="1" si="11"/>
        <v>-0.10403258734906004</v>
      </c>
      <c r="Q91" s="63">
        <f t="shared" si="10"/>
        <v>18524.584999999999</v>
      </c>
    </row>
    <row r="92" spans="1:17" x14ac:dyDescent="0.2">
      <c r="A92" s="4" t="s">
        <v>56</v>
      </c>
      <c r="B92" s="5" t="s">
        <v>41</v>
      </c>
      <c r="C92" s="6">
        <v>33749.521000000001</v>
      </c>
      <c r="D92" s="7"/>
      <c r="E92" s="1">
        <f t="shared" si="6"/>
        <v>-4099.0203885972305</v>
      </c>
      <c r="F92" s="1">
        <f t="shared" si="7"/>
        <v>-4099</v>
      </c>
      <c r="G92" s="1">
        <f t="shared" si="8"/>
        <v>-3.1644000002415851E-2</v>
      </c>
      <c r="H92" s="1">
        <f t="shared" si="9"/>
        <v>-3.1644000002415851E-2</v>
      </c>
      <c r="O92" s="1">
        <f t="shared" ca="1" si="11"/>
        <v>-0.10233747401166901</v>
      </c>
      <c r="Q92" s="63">
        <f t="shared" si="10"/>
        <v>18731.021000000001</v>
      </c>
    </row>
    <row r="93" spans="1:17" x14ac:dyDescent="0.2">
      <c r="A93" s="4" t="s">
        <v>56</v>
      </c>
      <c r="B93" s="5" t="s">
        <v>41</v>
      </c>
      <c r="C93" s="6">
        <v>33836.434000000001</v>
      </c>
      <c r="D93" s="7"/>
      <c r="E93" s="1">
        <f t="shared" si="6"/>
        <v>-4043.0213318694573</v>
      </c>
      <c r="F93" s="1">
        <f t="shared" si="7"/>
        <v>-4043</v>
      </c>
      <c r="G93" s="1">
        <f t="shared" si="8"/>
        <v>-3.310800000326708E-2</v>
      </c>
      <c r="H93" s="1">
        <f t="shared" si="9"/>
        <v>-3.310800000326708E-2</v>
      </c>
      <c r="O93" s="1">
        <f t="shared" ca="1" si="11"/>
        <v>-0.10162374208013594</v>
      </c>
      <c r="Q93" s="63">
        <f t="shared" si="10"/>
        <v>18817.934000000001</v>
      </c>
    </row>
    <row r="94" spans="1:17" x14ac:dyDescent="0.2">
      <c r="A94" s="4" t="s">
        <v>57</v>
      </c>
      <c r="B94" s="5" t="s">
        <v>41</v>
      </c>
      <c r="C94" s="6">
        <v>34179.440000000002</v>
      </c>
      <c r="D94" s="7"/>
      <c r="E94" s="1">
        <f t="shared" si="6"/>
        <v>-3822.0185767929252</v>
      </c>
      <c r="F94" s="1">
        <f t="shared" si="7"/>
        <v>-3822</v>
      </c>
      <c r="G94" s="1">
        <f t="shared" si="8"/>
        <v>-2.8831999996327795E-2</v>
      </c>
      <c r="H94" s="1">
        <f t="shared" si="9"/>
        <v>-2.8831999996327795E-2</v>
      </c>
      <c r="O94" s="1">
        <f t="shared" ca="1" si="11"/>
        <v>-9.8807049993192939E-2</v>
      </c>
      <c r="Q94" s="63">
        <f t="shared" si="10"/>
        <v>19160.940000000002</v>
      </c>
    </row>
    <row r="95" spans="1:17" x14ac:dyDescent="0.2">
      <c r="A95" s="4" t="s">
        <v>57</v>
      </c>
      <c r="B95" s="5" t="s">
        <v>41</v>
      </c>
      <c r="C95" s="6">
        <v>34224.447999999997</v>
      </c>
      <c r="D95" s="7"/>
      <c r="E95" s="1">
        <f t="shared" si="6"/>
        <v>-3793.0193989345694</v>
      </c>
      <c r="F95" s="1">
        <f t="shared" si="7"/>
        <v>-3793</v>
      </c>
      <c r="G95" s="1">
        <f t="shared" si="8"/>
        <v>-3.0108000006293878E-2</v>
      </c>
      <c r="H95" s="1">
        <f t="shared" si="9"/>
        <v>-3.0108000006293878E-2</v>
      </c>
      <c r="O95" s="1">
        <f t="shared" ca="1" si="11"/>
        <v>-9.8437438814363315E-2</v>
      </c>
      <c r="Q95" s="63">
        <f t="shared" si="10"/>
        <v>19205.947999999997</v>
      </c>
    </row>
    <row r="96" spans="1:17" x14ac:dyDescent="0.2">
      <c r="A96" s="4" t="s">
        <v>58</v>
      </c>
      <c r="B96" s="5" t="s">
        <v>41</v>
      </c>
      <c r="C96" s="6">
        <v>34551.934000000001</v>
      </c>
      <c r="D96" s="7"/>
      <c r="E96" s="1">
        <f t="shared" si="6"/>
        <v>-3582.0163603609176</v>
      </c>
      <c r="F96" s="1">
        <f t="shared" si="7"/>
        <v>-3582</v>
      </c>
      <c r="G96" s="1">
        <f t="shared" si="8"/>
        <v>-2.5392000003193971E-2</v>
      </c>
      <c r="H96" s="1">
        <f t="shared" si="9"/>
        <v>-2.5392000003193971E-2</v>
      </c>
      <c r="O96" s="1">
        <f t="shared" ca="1" si="11"/>
        <v>-9.574819885805122E-2</v>
      </c>
      <c r="Q96" s="63">
        <f t="shared" si="10"/>
        <v>19533.434000000001</v>
      </c>
    </row>
    <row r="97" spans="1:17" x14ac:dyDescent="0.2">
      <c r="A97" s="4" t="s">
        <v>59</v>
      </c>
      <c r="B97" s="5" t="s">
        <v>41</v>
      </c>
      <c r="C97" s="6">
        <v>34654.362999999998</v>
      </c>
      <c r="D97" s="7"/>
      <c r="E97" s="1">
        <f t="shared" si="6"/>
        <v>-3516.0201643767855</v>
      </c>
      <c r="F97" s="1">
        <f t="shared" si="7"/>
        <v>-3516</v>
      </c>
      <c r="G97" s="1">
        <f t="shared" si="8"/>
        <v>-3.129600000102073E-2</v>
      </c>
      <c r="H97" s="1">
        <f t="shared" si="9"/>
        <v>-3.129600000102073E-2</v>
      </c>
      <c r="O97" s="1">
        <f t="shared" ca="1" si="11"/>
        <v>-9.4907014795887257E-2</v>
      </c>
      <c r="Q97" s="63">
        <f t="shared" si="10"/>
        <v>19635.862999999998</v>
      </c>
    </row>
    <row r="98" spans="1:17" x14ac:dyDescent="0.2">
      <c r="A98" s="4" t="s">
        <v>60</v>
      </c>
      <c r="B98" s="5" t="s">
        <v>41</v>
      </c>
      <c r="C98" s="6">
        <v>35340.379999999997</v>
      </c>
      <c r="D98" s="7"/>
      <c r="E98" s="1">
        <f t="shared" si="6"/>
        <v>-3074.0114326655712</v>
      </c>
      <c r="F98" s="1">
        <f t="shared" si="7"/>
        <v>-3074</v>
      </c>
      <c r="G98" s="1">
        <f t="shared" si="8"/>
        <v>-1.7744000004313421E-2</v>
      </c>
      <c r="H98" s="1">
        <f t="shared" si="9"/>
        <v>-1.7744000004313421E-2</v>
      </c>
      <c r="O98" s="1">
        <f t="shared" ca="1" si="11"/>
        <v>-8.9273630622001249E-2</v>
      </c>
      <c r="Q98" s="63">
        <f t="shared" si="10"/>
        <v>20321.879999999997</v>
      </c>
    </row>
    <row r="99" spans="1:17" x14ac:dyDescent="0.2">
      <c r="A99" s="4" t="s">
        <v>61</v>
      </c>
      <c r="B99" s="5" t="s">
        <v>41</v>
      </c>
      <c r="C99" s="6">
        <v>35343.472999999998</v>
      </c>
      <c r="D99" s="7"/>
      <c r="E99" s="1">
        <f t="shared" si="6"/>
        <v>-3072.0185767929279</v>
      </c>
      <c r="F99" s="1">
        <f t="shared" si="7"/>
        <v>-3072</v>
      </c>
      <c r="G99" s="1">
        <f t="shared" si="8"/>
        <v>-2.8832000003603753E-2</v>
      </c>
      <c r="H99" s="1">
        <f t="shared" si="9"/>
        <v>-2.8832000003603753E-2</v>
      </c>
      <c r="O99" s="1">
        <f t="shared" ca="1" si="11"/>
        <v>-8.924814019587507E-2</v>
      </c>
      <c r="Q99" s="63">
        <f t="shared" si="10"/>
        <v>20324.972999999998</v>
      </c>
    </row>
    <row r="100" spans="1:17" x14ac:dyDescent="0.2">
      <c r="A100" s="4" t="s">
        <v>62</v>
      </c>
      <c r="B100" s="5" t="s">
        <v>41</v>
      </c>
      <c r="C100" s="6">
        <v>35717.517</v>
      </c>
      <c r="D100" s="7"/>
      <c r="E100" s="1">
        <f t="shared" si="6"/>
        <v>-2831.0176773338908</v>
      </c>
      <c r="F100" s="1">
        <f t="shared" si="7"/>
        <v>-2831</v>
      </c>
      <c r="G100" s="1">
        <f t="shared" si="8"/>
        <v>-2.7436000003945082E-2</v>
      </c>
      <c r="H100" s="1">
        <f t="shared" si="9"/>
        <v>-2.7436000003945082E-2</v>
      </c>
      <c r="O100" s="1">
        <f t="shared" ca="1" si="11"/>
        <v>-8.6176543847670262E-2</v>
      </c>
      <c r="Q100" s="63">
        <f t="shared" si="10"/>
        <v>20699.017</v>
      </c>
    </row>
    <row r="101" spans="1:17" x14ac:dyDescent="0.2">
      <c r="A101" s="4" t="s">
        <v>62</v>
      </c>
      <c r="B101" s="5" t="s">
        <v>41</v>
      </c>
      <c r="C101" s="6">
        <v>35742.353000000003</v>
      </c>
      <c r="D101" s="7"/>
      <c r="E101" s="1">
        <f t="shared" si="6"/>
        <v>-2815.0155536827556</v>
      </c>
      <c r="F101" s="1">
        <f t="shared" si="7"/>
        <v>-2815</v>
      </c>
      <c r="G101" s="1">
        <f t="shared" si="8"/>
        <v>-2.4140000001352746E-2</v>
      </c>
      <c r="H101" s="1">
        <f t="shared" si="9"/>
        <v>-2.4140000001352746E-2</v>
      </c>
      <c r="O101" s="1">
        <f t="shared" ca="1" si="11"/>
        <v>-8.5972620438660829E-2</v>
      </c>
      <c r="Q101" s="63">
        <f t="shared" si="10"/>
        <v>20723.853000000003</v>
      </c>
    </row>
    <row r="102" spans="1:17" x14ac:dyDescent="0.2">
      <c r="A102" s="4" t="s">
        <v>63</v>
      </c>
      <c r="B102" s="5" t="s">
        <v>41</v>
      </c>
      <c r="C102" s="6">
        <v>36074.493999999999</v>
      </c>
      <c r="D102" s="7"/>
      <c r="E102" s="1">
        <f t="shared" si="6"/>
        <v>-2601.0132444698747</v>
      </c>
      <c r="F102" s="1">
        <f t="shared" si="7"/>
        <v>-2601</v>
      </c>
      <c r="G102" s="1">
        <f t="shared" si="8"/>
        <v>-2.0556000003125519E-2</v>
      </c>
      <c r="H102" s="1">
        <f t="shared" si="9"/>
        <v>-2.0556000003125519E-2</v>
      </c>
      <c r="O102" s="1">
        <f t="shared" ca="1" si="11"/>
        <v>-8.3245144843159452E-2</v>
      </c>
      <c r="Q102" s="63">
        <f t="shared" si="10"/>
        <v>21055.993999999999</v>
      </c>
    </row>
    <row r="103" spans="1:17" x14ac:dyDescent="0.2">
      <c r="A103" s="4" t="s">
        <v>64</v>
      </c>
      <c r="B103" s="5" t="s">
        <v>41</v>
      </c>
      <c r="C103" s="6">
        <v>36102.383000000002</v>
      </c>
      <c r="D103" s="7"/>
      <c r="E103" s="1">
        <f t="shared" si="6"/>
        <v>-2583.0440374113105</v>
      </c>
      <c r="F103" s="1">
        <f t="shared" si="7"/>
        <v>-2583</v>
      </c>
      <c r="G103" s="1">
        <f t="shared" si="8"/>
        <v>-6.8348000000696629E-2</v>
      </c>
      <c r="H103" s="1">
        <f t="shared" si="9"/>
        <v>-6.8348000000696629E-2</v>
      </c>
      <c r="O103" s="1">
        <f t="shared" ca="1" si="11"/>
        <v>-8.3015731008023827E-2</v>
      </c>
      <c r="Q103" s="63">
        <f t="shared" si="10"/>
        <v>21083.883000000002</v>
      </c>
    </row>
    <row r="104" spans="1:17" x14ac:dyDescent="0.2">
      <c r="A104" s="4" t="s">
        <v>65</v>
      </c>
      <c r="B104" s="5" t="s">
        <v>41</v>
      </c>
      <c r="C104" s="6">
        <v>36369.385000000002</v>
      </c>
      <c r="D104" s="7"/>
      <c r="E104" s="1">
        <f t="shared" si="6"/>
        <v>-2411.0115434871686</v>
      </c>
      <c r="F104" s="1">
        <f t="shared" si="7"/>
        <v>-2411</v>
      </c>
      <c r="G104" s="1">
        <f t="shared" si="8"/>
        <v>-1.7915999997057952E-2</v>
      </c>
      <c r="H104" s="1">
        <f t="shared" si="9"/>
        <v>-1.7915999997057952E-2</v>
      </c>
      <c r="O104" s="1">
        <f t="shared" ca="1" si="11"/>
        <v>-8.0823554361172265E-2</v>
      </c>
      <c r="Q104" s="63">
        <f t="shared" si="10"/>
        <v>21350.885000000002</v>
      </c>
    </row>
    <row r="105" spans="1:17" x14ac:dyDescent="0.2">
      <c r="A105" s="4" t="s">
        <v>64</v>
      </c>
      <c r="B105" s="5" t="s">
        <v>41</v>
      </c>
      <c r="C105" s="6">
        <v>36403.504000000001</v>
      </c>
      <c r="D105" s="7"/>
      <c r="E105" s="1">
        <f t="shared" si="6"/>
        <v>-2389.0282749715861</v>
      </c>
      <c r="F105" s="1">
        <f t="shared" si="7"/>
        <v>-2389</v>
      </c>
      <c r="G105" s="1">
        <f t="shared" si="8"/>
        <v>-4.3883999998797663E-2</v>
      </c>
      <c r="H105" s="1">
        <f t="shared" si="9"/>
        <v>-4.3883999998797663E-2</v>
      </c>
      <c r="O105" s="1">
        <f t="shared" ca="1" si="11"/>
        <v>-8.0543159673784268E-2</v>
      </c>
      <c r="Q105" s="63">
        <f t="shared" si="10"/>
        <v>21385.004000000001</v>
      </c>
    </row>
    <row r="106" spans="1:17" x14ac:dyDescent="0.2">
      <c r="A106" s="4" t="s">
        <v>64</v>
      </c>
      <c r="B106" s="5" t="s">
        <v>41</v>
      </c>
      <c r="C106" s="6">
        <v>36459.419000000002</v>
      </c>
      <c r="D106" s="7"/>
      <c r="E106" s="1">
        <f t="shared" si="6"/>
        <v>-2353.0015901611032</v>
      </c>
      <c r="F106" s="1">
        <f t="shared" si="7"/>
        <v>-2353</v>
      </c>
      <c r="G106" s="1">
        <f t="shared" si="8"/>
        <v>-2.4679999987711199E-3</v>
      </c>
      <c r="H106" s="1">
        <f t="shared" si="9"/>
        <v>-2.4679999987711199E-3</v>
      </c>
      <c r="O106" s="1">
        <f t="shared" ca="1" si="11"/>
        <v>-8.0084332003513017E-2</v>
      </c>
      <c r="Q106" s="63">
        <f t="shared" si="10"/>
        <v>21440.919000000002</v>
      </c>
    </row>
    <row r="107" spans="1:17" x14ac:dyDescent="0.2">
      <c r="A107" s="4" t="s">
        <v>66</v>
      </c>
      <c r="B107" s="5" t="s">
        <v>41</v>
      </c>
      <c r="C107" s="6">
        <v>36819.483999999997</v>
      </c>
      <c r="D107" s="7"/>
      <c r="E107" s="1">
        <f t="shared" si="6"/>
        <v>-2121.0075229825989</v>
      </c>
      <c r="F107" s="1">
        <f t="shared" si="7"/>
        <v>-2121</v>
      </c>
      <c r="G107" s="1">
        <f t="shared" si="8"/>
        <v>-1.1676000001898501E-2</v>
      </c>
      <c r="H107" s="1">
        <f t="shared" si="9"/>
        <v>-1.1676000001898501E-2</v>
      </c>
      <c r="O107" s="1">
        <f t="shared" ca="1" si="11"/>
        <v>-7.7127442572876015E-2</v>
      </c>
      <c r="Q107" s="63">
        <f t="shared" si="10"/>
        <v>21800.983999999997</v>
      </c>
    </row>
    <row r="108" spans="1:17" x14ac:dyDescent="0.2">
      <c r="A108" s="4" t="s">
        <v>67</v>
      </c>
      <c r="B108" s="5" t="s">
        <v>41</v>
      </c>
      <c r="C108" s="6">
        <v>36847.415000000001</v>
      </c>
      <c r="D108" s="7"/>
      <c r="E108" s="1">
        <f t="shared" si="6"/>
        <v>-2103.0112548355592</v>
      </c>
      <c r="F108" s="1">
        <f t="shared" si="7"/>
        <v>-2103</v>
      </c>
      <c r="G108" s="1">
        <f t="shared" si="8"/>
        <v>-1.7467999998189043E-2</v>
      </c>
      <c r="H108" s="1">
        <f t="shared" si="9"/>
        <v>-1.7467999998189043E-2</v>
      </c>
      <c r="O108" s="1">
        <f t="shared" ca="1" si="11"/>
        <v>-7.689802873774039E-2</v>
      </c>
      <c r="Q108" s="63">
        <f t="shared" si="10"/>
        <v>21828.915000000001</v>
      </c>
    </row>
    <row r="109" spans="1:17" x14ac:dyDescent="0.2">
      <c r="A109" s="4" t="s">
        <v>68</v>
      </c>
      <c r="B109" s="5" t="s">
        <v>41</v>
      </c>
      <c r="C109" s="6">
        <v>37173.341999999997</v>
      </c>
      <c r="D109" s="7"/>
      <c r="E109" s="1">
        <f t="shared" si="6"/>
        <v>-1893.0126980936136</v>
      </c>
      <c r="F109" s="1">
        <f t="shared" si="7"/>
        <v>-1893</v>
      </c>
      <c r="G109" s="1">
        <f t="shared" si="8"/>
        <v>-1.9708000007085502E-2</v>
      </c>
      <c r="H109" s="1">
        <f t="shared" si="9"/>
        <v>-1.9708000007085502E-2</v>
      </c>
      <c r="O109" s="1">
        <f t="shared" ca="1" si="11"/>
        <v>-7.4221533994491384E-2</v>
      </c>
      <c r="Q109" s="63">
        <f t="shared" si="10"/>
        <v>22154.841999999997</v>
      </c>
    </row>
    <row r="110" spans="1:17" x14ac:dyDescent="0.2">
      <c r="A110" s="4" t="s">
        <v>68</v>
      </c>
      <c r="B110" s="5" t="s">
        <v>41</v>
      </c>
      <c r="C110" s="6">
        <v>37173.355000000003</v>
      </c>
      <c r="D110" s="7"/>
      <c r="E110" s="1">
        <f t="shared" si="6"/>
        <v>-1893.004322042415</v>
      </c>
      <c r="F110" s="1">
        <f t="shared" si="7"/>
        <v>-1893</v>
      </c>
      <c r="G110" s="1">
        <f t="shared" si="8"/>
        <v>-6.7080000007990748E-3</v>
      </c>
      <c r="H110" s="1">
        <f t="shared" si="9"/>
        <v>-6.7080000007990748E-3</v>
      </c>
      <c r="O110" s="1">
        <f t="shared" ca="1" si="11"/>
        <v>-7.4221533994491384E-2</v>
      </c>
      <c r="Q110" s="63">
        <f t="shared" si="10"/>
        <v>22154.855000000003</v>
      </c>
    </row>
    <row r="111" spans="1:17" x14ac:dyDescent="0.2">
      <c r="A111" s="4" t="s">
        <v>69</v>
      </c>
      <c r="B111" s="5" t="s">
        <v>41</v>
      </c>
      <c r="C111" s="6">
        <v>37173.357000000004</v>
      </c>
      <c r="D111" s="7"/>
      <c r="E111" s="1">
        <f t="shared" si="6"/>
        <v>-1893.0030334191542</v>
      </c>
      <c r="F111" s="1">
        <f t="shared" si="7"/>
        <v>-1893</v>
      </c>
      <c r="G111" s="1">
        <f t="shared" si="8"/>
        <v>-4.7080000003916211E-3</v>
      </c>
      <c r="H111" s="1">
        <f t="shared" si="9"/>
        <v>-4.7080000003916211E-3</v>
      </c>
      <c r="O111" s="1">
        <f t="shared" ca="1" si="11"/>
        <v>-7.4221533994491384E-2</v>
      </c>
      <c r="Q111" s="63">
        <f t="shared" si="10"/>
        <v>22154.857000000004</v>
      </c>
    </row>
    <row r="112" spans="1:17" x14ac:dyDescent="0.2">
      <c r="A112" s="4" t="s">
        <v>68</v>
      </c>
      <c r="B112" s="5" t="s">
        <v>41</v>
      </c>
      <c r="C112" s="6">
        <v>37173.362999999998</v>
      </c>
      <c r="D112" s="7"/>
      <c r="E112" s="1">
        <f t="shared" si="6"/>
        <v>-1892.9991675493759</v>
      </c>
      <c r="F112" s="1">
        <f t="shared" si="7"/>
        <v>-1893</v>
      </c>
      <c r="G112" s="1">
        <f t="shared" si="8"/>
        <v>1.2919999935547821E-3</v>
      </c>
      <c r="H112" s="1">
        <f t="shared" si="9"/>
        <v>1.2919999935547821E-3</v>
      </c>
      <c r="O112" s="1">
        <f t="shared" ca="1" si="11"/>
        <v>-7.4221533994491384E-2</v>
      </c>
      <c r="Q112" s="63">
        <f t="shared" si="10"/>
        <v>22154.862999999998</v>
      </c>
    </row>
    <row r="113" spans="1:18" x14ac:dyDescent="0.2">
      <c r="A113" s="4" t="s">
        <v>64</v>
      </c>
      <c r="B113" s="5" t="s">
        <v>41</v>
      </c>
      <c r="C113" s="6">
        <v>37190.377999999997</v>
      </c>
      <c r="D113" s="7"/>
      <c r="E113" s="1">
        <f t="shared" si="6"/>
        <v>-1882.0362051591349</v>
      </c>
      <c r="F113" s="1">
        <f t="shared" si="7"/>
        <v>-1882</v>
      </c>
      <c r="G113" s="1">
        <f t="shared" si="8"/>
        <v>-5.6192000003647991E-2</v>
      </c>
      <c r="H113" s="1">
        <f t="shared" si="9"/>
        <v>-5.6192000003647991E-2</v>
      </c>
      <c r="O113" s="1">
        <f t="shared" ca="1" si="11"/>
        <v>-7.4081336650797386E-2</v>
      </c>
      <c r="Q113" s="63">
        <f t="shared" si="10"/>
        <v>22171.877999999997</v>
      </c>
    </row>
    <row r="114" spans="1:18" x14ac:dyDescent="0.2">
      <c r="A114" s="4" t="s">
        <v>66</v>
      </c>
      <c r="B114" s="5" t="s">
        <v>41</v>
      </c>
      <c r="C114" s="6">
        <v>37190.411999999997</v>
      </c>
      <c r="D114" s="7"/>
      <c r="E114" s="1">
        <f t="shared" si="6"/>
        <v>-1882.0142985637035</v>
      </c>
      <c r="F114" s="1">
        <f t="shared" si="7"/>
        <v>-1882</v>
      </c>
      <c r="G114" s="1">
        <f t="shared" si="8"/>
        <v>-2.2192000003997236E-2</v>
      </c>
      <c r="H114" s="1">
        <f t="shared" si="9"/>
        <v>-2.2192000003997236E-2</v>
      </c>
      <c r="O114" s="1">
        <f t="shared" ca="1" si="11"/>
        <v>-7.4081336650797386E-2</v>
      </c>
      <c r="Q114" s="63">
        <f t="shared" si="10"/>
        <v>22171.911999999997</v>
      </c>
    </row>
    <row r="115" spans="1:18" x14ac:dyDescent="0.2">
      <c r="A115" s="4" t="s">
        <v>68</v>
      </c>
      <c r="B115" s="5" t="s">
        <v>41</v>
      </c>
      <c r="C115" s="6">
        <v>37193.517999999996</v>
      </c>
      <c r="D115" s="7"/>
      <c r="E115" s="1">
        <f t="shared" si="6"/>
        <v>-1880.0130666398663</v>
      </c>
      <c r="F115" s="1">
        <f t="shared" si="7"/>
        <v>-1880</v>
      </c>
      <c r="G115" s="1">
        <f t="shared" si="8"/>
        <v>-2.0280000004277099E-2</v>
      </c>
      <c r="H115" s="1">
        <f t="shared" si="9"/>
        <v>-2.0280000004277099E-2</v>
      </c>
      <c r="O115" s="1">
        <f t="shared" ca="1" si="11"/>
        <v>-7.4055846224671207E-2</v>
      </c>
      <c r="Q115" s="63">
        <f t="shared" si="10"/>
        <v>22175.017999999996</v>
      </c>
    </row>
    <row r="116" spans="1:18" x14ac:dyDescent="0.2">
      <c r="A116" s="4" t="s">
        <v>68</v>
      </c>
      <c r="B116" s="5" t="s">
        <v>41</v>
      </c>
      <c r="C116" s="6">
        <v>37193.521999999997</v>
      </c>
      <c r="D116" s="7"/>
      <c r="E116" s="1">
        <f t="shared" si="6"/>
        <v>-1880.0104893933446</v>
      </c>
      <c r="F116" s="1">
        <f t="shared" si="7"/>
        <v>-1880</v>
      </c>
      <c r="G116" s="1">
        <f t="shared" si="8"/>
        <v>-1.6280000003462192E-2</v>
      </c>
      <c r="H116" s="1">
        <f t="shared" si="9"/>
        <v>-1.6280000003462192E-2</v>
      </c>
      <c r="O116" s="1">
        <f t="shared" ca="1" si="11"/>
        <v>-7.4055846224671207E-2</v>
      </c>
      <c r="Q116" s="63">
        <f t="shared" si="10"/>
        <v>22175.021999999997</v>
      </c>
    </row>
    <row r="117" spans="1:18" x14ac:dyDescent="0.2">
      <c r="A117" s="4" t="s">
        <v>64</v>
      </c>
      <c r="B117" s="5" t="s">
        <v>41</v>
      </c>
      <c r="C117" s="6">
        <v>37820.525000000001</v>
      </c>
      <c r="D117" s="7"/>
      <c r="E117" s="1">
        <f t="shared" si="6"/>
        <v>-1476.0251642350345</v>
      </c>
      <c r="F117" s="1">
        <f t="shared" si="7"/>
        <v>-1476</v>
      </c>
      <c r="G117" s="1">
        <f t="shared" si="8"/>
        <v>-3.9056000001437496E-2</v>
      </c>
      <c r="H117" s="1">
        <f t="shared" ref="H117" si="12">G117</f>
        <v>-3.9056000001437496E-2</v>
      </c>
      <c r="O117" s="1">
        <f t="shared" ca="1" si="11"/>
        <v>-6.8906780147182656E-2</v>
      </c>
      <c r="Q117" s="63">
        <f t="shared" si="10"/>
        <v>22802.025000000001</v>
      </c>
    </row>
    <row r="118" spans="1:18" x14ac:dyDescent="0.2">
      <c r="A118" s="1" t="s">
        <v>70</v>
      </c>
      <c r="C118" s="7">
        <v>38635.368999999999</v>
      </c>
      <c r="D118" s="7">
        <v>3.0000000000000001E-3</v>
      </c>
      <c r="E118" s="1">
        <f t="shared" si="6"/>
        <v>-951.01169812196201</v>
      </c>
      <c r="F118" s="1">
        <f t="shared" si="7"/>
        <v>-951</v>
      </c>
      <c r="G118" s="1">
        <f t="shared" si="8"/>
        <v>-1.8156000005546957E-2</v>
      </c>
      <c r="I118" s="1">
        <f>G118</f>
        <v>-1.8156000005546957E-2</v>
      </c>
      <c r="O118" s="1">
        <f t="shared" ca="1" si="11"/>
        <v>-6.2215543289060149E-2</v>
      </c>
      <c r="Q118" s="63">
        <f t="shared" si="10"/>
        <v>23616.868999999999</v>
      </c>
      <c r="R118" s="1" t="s">
        <v>31</v>
      </c>
    </row>
    <row r="119" spans="1:18" x14ac:dyDescent="0.2">
      <c r="A119" s="4" t="s">
        <v>71</v>
      </c>
      <c r="B119" s="5" t="s">
        <v>41</v>
      </c>
      <c r="C119" s="6">
        <v>38919.394999999997</v>
      </c>
      <c r="D119" s="7"/>
      <c r="E119" s="1">
        <f t="shared" si="6"/>
        <v>-768.01044300290744</v>
      </c>
      <c r="F119" s="1">
        <f t="shared" si="7"/>
        <v>-768</v>
      </c>
      <c r="G119" s="1">
        <f t="shared" si="8"/>
        <v>-1.6208000008191448E-2</v>
      </c>
      <c r="I119" s="1">
        <f>G119</f>
        <v>-1.6208000008191448E-2</v>
      </c>
      <c r="O119" s="1">
        <f t="shared" ca="1" si="11"/>
        <v>-5.9883169298514588E-2</v>
      </c>
      <c r="Q119" s="63">
        <f t="shared" si="10"/>
        <v>23900.894999999997</v>
      </c>
    </row>
    <row r="120" spans="1:18" x14ac:dyDescent="0.2">
      <c r="A120" s="4" t="s">
        <v>72</v>
      </c>
      <c r="B120" s="5" t="s">
        <v>41</v>
      </c>
      <c r="C120" s="6">
        <v>39065.288999999997</v>
      </c>
      <c r="D120" s="7"/>
      <c r="E120" s="1">
        <f t="shared" si="6"/>
        <v>-674.00924200602833</v>
      </c>
      <c r="F120" s="1">
        <f t="shared" si="7"/>
        <v>-674</v>
      </c>
      <c r="G120" s="1">
        <f t="shared" si="8"/>
        <v>-1.4344000002893154E-2</v>
      </c>
      <c r="I120" s="1">
        <f>G120</f>
        <v>-1.4344000002893154E-2</v>
      </c>
      <c r="O120" s="1">
        <f t="shared" ca="1" si="11"/>
        <v>-5.8685119270584084E-2</v>
      </c>
      <c r="Q120" s="63">
        <f t="shared" si="10"/>
        <v>24046.788999999997</v>
      </c>
    </row>
    <row r="121" spans="1:18" x14ac:dyDescent="0.2">
      <c r="A121" s="4" t="s">
        <v>72</v>
      </c>
      <c r="B121" s="5" t="s">
        <v>41</v>
      </c>
      <c r="C121" s="6">
        <v>39065.292000000001</v>
      </c>
      <c r="D121" s="7"/>
      <c r="E121" s="1">
        <f t="shared" si="6"/>
        <v>-674.0073090711345</v>
      </c>
      <c r="F121" s="1">
        <f t="shared" si="7"/>
        <v>-674</v>
      </c>
      <c r="G121" s="1">
        <f t="shared" si="8"/>
        <v>-1.1343999998643994E-2</v>
      </c>
      <c r="I121" s="1">
        <f>G121</f>
        <v>-1.1343999998643994E-2</v>
      </c>
      <c r="O121" s="1">
        <f t="shared" ca="1" si="11"/>
        <v>-5.8685119270584084E-2</v>
      </c>
      <c r="Q121" s="63">
        <f t="shared" si="10"/>
        <v>24046.792000000001</v>
      </c>
    </row>
    <row r="122" spans="1:18" x14ac:dyDescent="0.2">
      <c r="A122" s="4" t="s">
        <v>73</v>
      </c>
      <c r="B122" s="5" t="s">
        <v>41</v>
      </c>
      <c r="C122" s="6">
        <v>39293.459000000003</v>
      </c>
      <c r="D122" s="7"/>
      <c r="E122" s="1">
        <f t="shared" si="6"/>
        <v>-526.99665731126095</v>
      </c>
      <c r="F122" s="1">
        <f t="shared" si="7"/>
        <v>-527</v>
      </c>
      <c r="G122" s="1">
        <f t="shared" si="8"/>
        <v>5.1880000028177164E-3</v>
      </c>
      <c r="I122" s="1">
        <f>G122</f>
        <v>5.1880000028177164E-3</v>
      </c>
      <c r="O122" s="1">
        <f t="shared" ca="1" si="11"/>
        <v>-5.681157295030978E-2</v>
      </c>
      <c r="Q122" s="63">
        <f t="shared" si="10"/>
        <v>24274.959000000003</v>
      </c>
    </row>
    <row r="123" spans="1:18" x14ac:dyDescent="0.2">
      <c r="A123" s="4" t="s">
        <v>74</v>
      </c>
      <c r="B123" s="5" t="s">
        <v>41</v>
      </c>
      <c r="C123" s="6">
        <v>39352.436999999998</v>
      </c>
      <c r="D123" s="7"/>
      <c r="E123" s="1">
        <f t="shared" si="6"/>
        <v>-488.99644597704906</v>
      </c>
      <c r="F123" s="1">
        <f t="shared" si="7"/>
        <v>-489</v>
      </c>
      <c r="G123" s="1">
        <f t="shared" si="8"/>
        <v>5.5159999974421225E-3</v>
      </c>
      <c r="N123" s="1">
        <f>G123</f>
        <v>5.5159999974421225E-3</v>
      </c>
      <c r="O123" s="1">
        <f t="shared" ca="1" si="11"/>
        <v>-5.6327254853912344E-2</v>
      </c>
      <c r="Q123" s="63">
        <f t="shared" si="10"/>
        <v>24333.936999999998</v>
      </c>
    </row>
    <row r="124" spans="1:18" x14ac:dyDescent="0.2">
      <c r="A124" s="1" t="s">
        <v>70</v>
      </c>
      <c r="C124" s="7">
        <v>39622.487999999998</v>
      </c>
      <c r="D124" s="7">
        <v>4.0000000000000001E-3</v>
      </c>
      <c r="E124" s="1">
        <f t="shared" si="6"/>
        <v>-314.99944589200027</v>
      </c>
      <c r="F124" s="1">
        <f t="shared" si="7"/>
        <v>-315</v>
      </c>
      <c r="G124" s="1">
        <f t="shared" si="8"/>
        <v>8.5999999282648787E-4</v>
      </c>
      <c r="I124" s="1">
        <f>G124</f>
        <v>8.5999999282648787E-4</v>
      </c>
      <c r="O124" s="1">
        <f t="shared" ca="1" si="11"/>
        <v>-5.4109587780934595E-2</v>
      </c>
      <c r="Q124" s="63">
        <f t="shared" si="10"/>
        <v>24603.987999999998</v>
      </c>
      <c r="R124" s="1" t="s">
        <v>31</v>
      </c>
    </row>
    <row r="125" spans="1:18" x14ac:dyDescent="0.2">
      <c r="A125" s="4" t="s">
        <v>75</v>
      </c>
      <c r="B125" s="5" t="s">
        <v>41</v>
      </c>
      <c r="C125" s="6">
        <v>39695.43</v>
      </c>
      <c r="D125" s="7"/>
      <c r="E125" s="1">
        <f t="shared" si="6"/>
        <v>-268.00206695171073</v>
      </c>
      <c r="F125" s="1">
        <f t="shared" si="7"/>
        <v>-268</v>
      </c>
      <c r="G125" s="1">
        <f t="shared" si="8"/>
        <v>-3.2080000019050203E-3</v>
      </c>
      <c r="I125" s="1">
        <f>G125</f>
        <v>-3.2080000019050203E-3</v>
      </c>
      <c r="O125" s="1">
        <f t="shared" ca="1" si="11"/>
        <v>-5.3510562766969347E-2</v>
      </c>
      <c r="Q125" s="63">
        <f t="shared" si="10"/>
        <v>24676.93</v>
      </c>
    </row>
    <row r="126" spans="1:18" x14ac:dyDescent="0.2">
      <c r="A126" s="4" t="s">
        <v>69</v>
      </c>
      <c r="B126" s="5" t="s">
        <v>41</v>
      </c>
      <c r="C126" s="6">
        <v>39712.498</v>
      </c>
      <c r="D126" s="7"/>
      <c r="E126" s="1">
        <f t="shared" si="6"/>
        <v>-257.00495604506165</v>
      </c>
      <c r="F126" s="1">
        <f t="shared" si="7"/>
        <v>-257</v>
      </c>
      <c r="G126" s="1">
        <f t="shared" si="8"/>
        <v>-7.6919999992242083E-3</v>
      </c>
      <c r="I126" s="1">
        <f>G126</f>
        <v>-7.6919999992242083E-3</v>
      </c>
      <c r="O126" s="1">
        <f t="shared" ca="1" si="11"/>
        <v>-5.3370365423275348E-2</v>
      </c>
      <c r="Q126" s="63">
        <f t="shared" si="10"/>
        <v>24693.998</v>
      </c>
    </row>
    <row r="127" spans="1:18" x14ac:dyDescent="0.2">
      <c r="A127" s="4" t="s">
        <v>69</v>
      </c>
      <c r="B127" s="5" t="s">
        <v>41</v>
      </c>
      <c r="C127" s="6">
        <v>39712.508000000002</v>
      </c>
      <c r="D127" s="7"/>
      <c r="E127" s="1">
        <f t="shared" si="6"/>
        <v>-256.9985129287569</v>
      </c>
      <c r="F127" s="1">
        <f t="shared" si="7"/>
        <v>-257</v>
      </c>
      <c r="G127" s="1">
        <f t="shared" si="8"/>
        <v>2.3080000028130598E-3</v>
      </c>
      <c r="I127" s="1">
        <f>G127</f>
        <v>2.3080000028130598E-3</v>
      </c>
      <c r="O127" s="1">
        <f t="shared" ca="1" si="11"/>
        <v>-5.3370365423275348E-2</v>
      </c>
      <c r="Q127" s="63">
        <f t="shared" si="10"/>
        <v>24694.008000000002</v>
      </c>
    </row>
    <row r="128" spans="1:18" x14ac:dyDescent="0.2">
      <c r="A128" s="4" t="s">
        <v>76</v>
      </c>
      <c r="B128" s="5" t="s">
        <v>41</v>
      </c>
      <c r="C128" s="6">
        <v>40069.4758</v>
      </c>
      <c r="D128" s="7"/>
      <c r="E128" s="1">
        <f t="shared" si="6"/>
        <v>-27.000007731740247</v>
      </c>
      <c r="F128" s="1">
        <f t="shared" si="7"/>
        <v>-27</v>
      </c>
      <c r="G128" s="1">
        <f t="shared" si="8"/>
        <v>-1.200000406242907E-5</v>
      </c>
      <c r="J128" s="1">
        <f>G128</f>
        <v>-1.200000406242907E-5</v>
      </c>
      <c r="O128" s="1">
        <f t="shared" ca="1" si="11"/>
        <v>-5.0438966418764539E-2</v>
      </c>
      <c r="Q128" s="63">
        <f t="shared" si="10"/>
        <v>25050.9758</v>
      </c>
    </row>
    <row r="129" spans="1:34" x14ac:dyDescent="0.2">
      <c r="A129" s="1" t="s">
        <v>77</v>
      </c>
      <c r="C129" s="7">
        <v>40111.381000000001</v>
      </c>
      <c r="D129" s="7" t="s">
        <v>14</v>
      </c>
      <c r="E129" s="1">
        <f t="shared" si="6"/>
        <v>0</v>
      </c>
      <c r="F129" s="1">
        <f t="shared" si="7"/>
        <v>0</v>
      </c>
      <c r="G129" s="1">
        <f t="shared" si="8"/>
        <v>0</v>
      </c>
      <c r="H129" s="1">
        <f>G129</f>
        <v>0</v>
      </c>
      <c r="O129" s="1">
        <f t="shared" ca="1" si="11"/>
        <v>-5.0094845666061094E-2</v>
      </c>
      <c r="Q129" s="63">
        <f t="shared" si="10"/>
        <v>25092.881000000001</v>
      </c>
    </row>
    <row r="130" spans="1:34" x14ac:dyDescent="0.2">
      <c r="A130" s="4" t="s">
        <v>76</v>
      </c>
      <c r="B130" s="5" t="s">
        <v>41</v>
      </c>
      <c r="C130" s="6">
        <v>40111.381099999999</v>
      </c>
      <c r="D130" s="7"/>
      <c r="E130" s="1">
        <f t="shared" si="6"/>
        <v>6.4431161406369614E-5</v>
      </c>
      <c r="F130" s="1">
        <f t="shared" si="7"/>
        <v>0</v>
      </c>
      <c r="G130" s="1">
        <f t="shared" si="8"/>
        <v>9.9999997473787516E-5</v>
      </c>
      <c r="I130" s="1">
        <f t="shared" ref="I130:I139" si="13">G130</f>
        <v>9.9999997473787516E-5</v>
      </c>
      <c r="O130" s="1">
        <f t="shared" ca="1" si="11"/>
        <v>-5.0094845666061094E-2</v>
      </c>
      <c r="Q130" s="63">
        <f t="shared" si="10"/>
        <v>25092.881099999999</v>
      </c>
    </row>
    <row r="131" spans="1:34" x14ac:dyDescent="0.2">
      <c r="A131" s="8" t="s">
        <v>78</v>
      </c>
      <c r="B131" s="9"/>
      <c r="C131" s="7">
        <v>41098.483</v>
      </c>
      <c r="D131" s="7"/>
      <c r="E131" s="1">
        <f t="shared" si="6"/>
        <v>636.00129893224607</v>
      </c>
      <c r="F131" s="1">
        <f t="shared" si="7"/>
        <v>636</v>
      </c>
      <c r="G131" s="1">
        <f t="shared" si="8"/>
        <v>2.0159999985480681E-3</v>
      </c>
      <c r="I131" s="1">
        <f t="shared" si="13"/>
        <v>2.0159999985480681E-3</v>
      </c>
      <c r="O131" s="1">
        <f t="shared" ca="1" si="11"/>
        <v>-4.1988890157935541E-2</v>
      </c>
      <c r="Q131" s="63">
        <f t="shared" si="10"/>
        <v>26079.983</v>
      </c>
      <c r="R131" s="1" t="s">
        <v>31</v>
      </c>
    </row>
    <row r="132" spans="1:34" x14ac:dyDescent="0.2">
      <c r="A132" s="8" t="s">
        <v>79</v>
      </c>
      <c r="B132" s="9"/>
      <c r="C132" s="7">
        <v>41157.455000000002</v>
      </c>
      <c r="D132" s="7">
        <v>6.0000000000000001E-3</v>
      </c>
      <c r="E132" s="1">
        <f t="shared" si="6"/>
        <v>673.99764439667979</v>
      </c>
      <c r="F132" s="1">
        <f t="shared" si="7"/>
        <v>674</v>
      </c>
      <c r="G132" s="1">
        <f t="shared" si="8"/>
        <v>-3.6560000007739291E-3</v>
      </c>
      <c r="I132" s="1">
        <f t="shared" si="13"/>
        <v>-3.6560000007739291E-3</v>
      </c>
      <c r="O132" s="1">
        <f t="shared" ca="1" si="11"/>
        <v>-4.1504572061538104E-2</v>
      </c>
      <c r="Q132" s="63">
        <f t="shared" si="10"/>
        <v>26138.955000000002</v>
      </c>
      <c r="R132" s="1" t="s">
        <v>31</v>
      </c>
    </row>
    <row r="133" spans="1:34" x14ac:dyDescent="0.2">
      <c r="A133" s="8" t="s">
        <v>79</v>
      </c>
      <c r="B133" s="9"/>
      <c r="C133" s="7">
        <v>41157.457000000002</v>
      </c>
      <c r="D133" s="7">
        <v>2E-3</v>
      </c>
      <c r="E133" s="1">
        <f t="shared" si="6"/>
        <v>673.99893301994075</v>
      </c>
      <c r="F133" s="1">
        <f t="shared" si="7"/>
        <v>674</v>
      </c>
      <c r="G133" s="1">
        <f t="shared" si="8"/>
        <v>-1.6560000003664754E-3</v>
      </c>
      <c r="I133" s="1">
        <f t="shared" si="13"/>
        <v>-1.6560000003664754E-3</v>
      </c>
      <c r="O133" s="1">
        <f t="shared" ca="1" si="11"/>
        <v>-4.1504572061538104E-2</v>
      </c>
      <c r="Q133" s="63">
        <f t="shared" si="10"/>
        <v>26138.957000000002</v>
      </c>
      <c r="R133" s="1" t="s">
        <v>31</v>
      </c>
    </row>
    <row r="134" spans="1:34" x14ac:dyDescent="0.2">
      <c r="A134" s="8" t="s">
        <v>79</v>
      </c>
      <c r="B134" s="9"/>
      <c r="C134" s="7">
        <v>41157.459000000003</v>
      </c>
      <c r="D134" s="7">
        <v>4.0000000000000001E-3</v>
      </c>
      <c r="E134" s="1">
        <f t="shared" si="6"/>
        <v>674.00022164320171</v>
      </c>
      <c r="F134" s="1">
        <f t="shared" si="7"/>
        <v>674</v>
      </c>
      <c r="G134" s="1">
        <f t="shared" si="8"/>
        <v>3.4400000004097819E-4</v>
      </c>
      <c r="I134" s="1">
        <f t="shared" si="13"/>
        <v>3.4400000004097819E-4</v>
      </c>
      <c r="O134" s="1">
        <f t="shared" ca="1" si="11"/>
        <v>-4.1504572061538104E-2</v>
      </c>
      <c r="Q134" s="63">
        <f t="shared" si="10"/>
        <v>26138.959000000003</v>
      </c>
      <c r="R134" s="1" t="s">
        <v>31</v>
      </c>
    </row>
    <row r="135" spans="1:34" x14ac:dyDescent="0.2">
      <c r="A135" s="8" t="s">
        <v>79</v>
      </c>
      <c r="B135" s="9"/>
      <c r="C135" s="7">
        <v>41157.462</v>
      </c>
      <c r="D135" s="7">
        <v>3.0000000000000001E-3</v>
      </c>
      <c r="E135" s="1">
        <f t="shared" si="6"/>
        <v>674.00215457809077</v>
      </c>
      <c r="F135" s="1">
        <f t="shared" si="7"/>
        <v>674</v>
      </c>
      <c r="G135" s="1">
        <f t="shared" si="8"/>
        <v>3.3439999970141798E-3</v>
      </c>
      <c r="I135" s="1">
        <f t="shared" si="13"/>
        <v>3.3439999970141798E-3</v>
      </c>
      <c r="O135" s="1">
        <f t="shared" ca="1" si="11"/>
        <v>-4.1504572061538104E-2</v>
      </c>
      <c r="Q135" s="63">
        <f t="shared" si="10"/>
        <v>26138.962</v>
      </c>
      <c r="R135" s="1" t="s">
        <v>31</v>
      </c>
    </row>
    <row r="136" spans="1:34" x14ac:dyDescent="0.2">
      <c r="A136" s="1" t="s">
        <v>80</v>
      </c>
      <c r="C136" s="7">
        <v>41416.637999999999</v>
      </c>
      <c r="D136" s="7"/>
      <c r="E136" s="1">
        <f t="shared" si="6"/>
        <v>840.99226568318795</v>
      </c>
      <c r="F136" s="1">
        <f t="shared" si="7"/>
        <v>841</v>
      </c>
      <c r="G136" s="1">
        <f t="shared" si="8"/>
        <v>-1.2004000003798865E-2</v>
      </c>
      <c r="I136" s="1">
        <f t="shared" si="13"/>
        <v>-1.2004000003798865E-2</v>
      </c>
      <c r="O136" s="1">
        <f t="shared" ca="1" si="11"/>
        <v>-3.9376121480001997E-2</v>
      </c>
      <c r="Q136" s="63">
        <f t="shared" si="10"/>
        <v>26398.137999999999</v>
      </c>
      <c r="AD136" s="1">
        <v>5</v>
      </c>
      <c r="AF136" s="1" t="s">
        <v>81</v>
      </c>
      <c r="AH136" s="1" t="s">
        <v>82</v>
      </c>
    </row>
    <row r="137" spans="1:34" x14ac:dyDescent="0.2">
      <c r="A137" s="1" t="s">
        <v>83</v>
      </c>
      <c r="C137" s="7">
        <v>41472.525000000001</v>
      </c>
      <c r="D137" s="7"/>
      <c r="E137" s="1">
        <f t="shared" si="6"/>
        <v>877.00090976802221</v>
      </c>
      <c r="F137" s="1">
        <f t="shared" si="7"/>
        <v>877</v>
      </c>
      <c r="G137" s="1">
        <f t="shared" si="8"/>
        <v>1.4119999977992848E-3</v>
      </c>
      <c r="I137" s="1">
        <f t="shared" si="13"/>
        <v>1.4119999977992848E-3</v>
      </c>
      <c r="O137" s="1">
        <f t="shared" ca="1" si="11"/>
        <v>-3.8917293809730732E-2</v>
      </c>
      <c r="Q137" s="63">
        <f t="shared" si="10"/>
        <v>26454.025000000001</v>
      </c>
      <c r="AD137" s="1">
        <v>8</v>
      </c>
      <c r="AF137" s="1" t="s">
        <v>81</v>
      </c>
      <c r="AH137" s="1" t="s">
        <v>82</v>
      </c>
    </row>
    <row r="138" spans="1:34" x14ac:dyDescent="0.2">
      <c r="A138" s="1" t="s">
        <v>84</v>
      </c>
      <c r="C138" s="7">
        <v>41498.905200000001</v>
      </c>
      <c r="D138" s="7">
        <v>8.0000000000000002E-3</v>
      </c>
      <c r="E138" s="1">
        <f t="shared" si="6"/>
        <v>893.99797943872716</v>
      </c>
      <c r="F138" s="1">
        <f t="shared" si="7"/>
        <v>894</v>
      </c>
      <c r="G138" s="1">
        <f t="shared" si="8"/>
        <v>-3.1359999993583187E-3</v>
      </c>
      <c r="I138" s="1">
        <f t="shared" si="13"/>
        <v>-3.1359999993583187E-3</v>
      </c>
      <c r="O138" s="1">
        <f t="shared" ca="1" si="11"/>
        <v>-3.8700625187658197E-2</v>
      </c>
      <c r="Q138" s="63">
        <f t="shared" si="10"/>
        <v>26480.405200000001</v>
      </c>
    </row>
    <row r="139" spans="1:34" x14ac:dyDescent="0.2">
      <c r="A139" s="1" t="s">
        <v>85</v>
      </c>
      <c r="C139" s="7">
        <v>41534.612999999998</v>
      </c>
      <c r="D139" s="7"/>
      <c r="E139" s="1">
        <f t="shared" si="6"/>
        <v>917.00493027259301</v>
      </c>
      <c r="F139" s="1">
        <f t="shared" si="7"/>
        <v>917</v>
      </c>
      <c r="G139" s="1">
        <f t="shared" si="8"/>
        <v>7.6519999929587357E-3</v>
      </c>
      <c r="I139" s="1">
        <f t="shared" si="13"/>
        <v>7.6519999929587357E-3</v>
      </c>
      <c r="O139" s="1">
        <f t="shared" ca="1" si="11"/>
        <v>-3.8407485287207117E-2</v>
      </c>
      <c r="Q139" s="63">
        <f t="shared" si="10"/>
        <v>26516.112999999998</v>
      </c>
      <c r="AD139" s="1">
        <v>9</v>
      </c>
      <c r="AF139" s="1" t="s">
        <v>81</v>
      </c>
      <c r="AH139" s="1" t="s">
        <v>82</v>
      </c>
    </row>
    <row r="140" spans="1:34" x14ac:dyDescent="0.2">
      <c r="A140" s="4" t="s">
        <v>86</v>
      </c>
      <c r="B140" s="5" t="s">
        <v>41</v>
      </c>
      <c r="C140" s="6">
        <v>41573.406000000003</v>
      </c>
      <c r="D140" s="7"/>
      <c r="E140" s="1">
        <f t="shared" si="6"/>
        <v>941.99971134839052</v>
      </c>
      <c r="F140" s="1">
        <f t="shared" si="7"/>
        <v>942</v>
      </c>
      <c r="G140" s="1">
        <f t="shared" si="8"/>
        <v>-4.4799999886890873E-4</v>
      </c>
      <c r="J140" s="1">
        <f>G140</f>
        <v>-4.4799999886890873E-4</v>
      </c>
      <c r="O140" s="1">
        <f t="shared" ca="1" si="11"/>
        <v>-3.8088854960629852E-2</v>
      </c>
      <c r="Q140" s="63">
        <f t="shared" si="10"/>
        <v>26554.906000000003</v>
      </c>
      <c r="R140" s="1" t="s">
        <v>32</v>
      </c>
    </row>
    <row r="141" spans="1:34" x14ac:dyDescent="0.2">
      <c r="A141" s="1" t="s">
        <v>87</v>
      </c>
      <c r="C141" s="7">
        <v>41615.31</v>
      </c>
      <c r="D141" s="7"/>
      <c r="E141" s="1">
        <f t="shared" si="6"/>
        <v>968.99894590617043</v>
      </c>
      <c r="F141" s="1">
        <f t="shared" si="7"/>
        <v>969</v>
      </c>
      <c r="G141" s="1">
        <f t="shared" si="8"/>
        <v>-1.6360000008717179E-3</v>
      </c>
      <c r="I141" s="1">
        <f>G141</f>
        <v>-1.6360000008717179E-3</v>
      </c>
      <c r="O141" s="1">
        <f t="shared" ca="1" si="11"/>
        <v>-3.7744734207926414E-2</v>
      </c>
      <c r="Q141" s="63">
        <f t="shared" si="10"/>
        <v>26596.809999999998</v>
      </c>
      <c r="AD141" s="1">
        <v>6</v>
      </c>
      <c r="AF141" s="1" t="s">
        <v>88</v>
      </c>
      <c r="AH141" s="1" t="s">
        <v>82</v>
      </c>
    </row>
    <row r="142" spans="1:34" x14ac:dyDescent="0.2">
      <c r="A142" s="4" t="s">
        <v>89</v>
      </c>
      <c r="B142" s="5" t="s">
        <v>41</v>
      </c>
      <c r="C142" s="6">
        <v>41615.319000000003</v>
      </c>
      <c r="D142" s="7"/>
      <c r="E142" s="1">
        <f t="shared" si="6"/>
        <v>969.00474471084704</v>
      </c>
      <c r="F142" s="1">
        <f t="shared" si="7"/>
        <v>969</v>
      </c>
      <c r="G142" s="1">
        <f t="shared" si="8"/>
        <v>7.3640000045998022E-3</v>
      </c>
      <c r="I142" s="1">
        <f>G142</f>
        <v>7.3640000045998022E-3</v>
      </c>
      <c r="O142" s="1">
        <f t="shared" ca="1" si="11"/>
        <v>-3.7744734207926414E-2</v>
      </c>
      <c r="Q142" s="63">
        <f t="shared" si="10"/>
        <v>26596.819000000003</v>
      </c>
    </row>
    <row r="143" spans="1:34" x14ac:dyDescent="0.2">
      <c r="A143" s="1" t="s">
        <v>84</v>
      </c>
      <c r="C143" s="7">
        <v>41865.189400000003</v>
      </c>
      <c r="D143" s="7">
        <v>8.0000000000000002E-3</v>
      </c>
      <c r="E143" s="1">
        <f t="shared" si="6"/>
        <v>1129.999149508649</v>
      </c>
      <c r="F143" s="1">
        <f t="shared" si="7"/>
        <v>1130</v>
      </c>
      <c r="G143" s="1">
        <f t="shared" si="8"/>
        <v>-1.3199999957578257E-3</v>
      </c>
      <c r="I143" s="1">
        <f>G143</f>
        <v>-1.3199999957578257E-3</v>
      </c>
      <c r="O143" s="1">
        <f t="shared" ca="1" si="11"/>
        <v>-3.5692754904768843E-2</v>
      </c>
      <c r="Q143" s="63">
        <f t="shared" si="10"/>
        <v>26846.689400000003</v>
      </c>
    </row>
    <row r="144" spans="1:34" x14ac:dyDescent="0.2">
      <c r="A144" s="1" t="s">
        <v>90</v>
      </c>
      <c r="C144" s="7">
        <v>41930.375999999997</v>
      </c>
      <c r="D144" s="7"/>
      <c r="E144" s="1">
        <f t="shared" si="6"/>
        <v>1171.999634030991</v>
      </c>
      <c r="F144" s="1">
        <f t="shared" si="7"/>
        <v>1172</v>
      </c>
      <c r="G144" s="1">
        <f t="shared" si="8"/>
        <v>-5.6800000311341137E-4</v>
      </c>
      <c r="I144" s="1">
        <f>G144</f>
        <v>-5.6800000311341137E-4</v>
      </c>
      <c r="O144" s="1">
        <f t="shared" ca="1" si="11"/>
        <v>-3.5157455956119042E-2</v>
      </c>
      <c r="Q144" s="63">
        <f t="shared" si="10"/>
        <v>26911.875999999997</v>
      </c>
      <c r="AD144" s="1">
        <v>10</v>
      </c>
      <c r="AF144" s="1" t="s">
        <v>88</v>
      </c>
      <c r="AH144" s="1" t="s">
        <v>82</v>
      </c>
    </row>
    <row r="145" spans="1:34" x14ac:dyDescent="0.2">
      <c r="A145" s="1" t="s">
        <v>91</v>
      </c>
      <c r="C145" s="7">
        <v>41944.345000000001</v>
      </c>
      <c r="D145" s="7">
        <v>1.01E-2</v>
      </c>
      <c r="E145" s="1">
        <f t="shared" si="6"/>
        <v>1181.0000231952188</v>
      </c>
      <c r="F145" s="1">
        <f t="shared" si="7"/>
        <v>1181</v>
      </c>
      <c r="G145" s="1">
        <f t="shared" si="8"/>
        <v>3.5999997635371983E-5</v>
      </c>
      <c r="J145" s="1">
        <f>G145</f>
        <v>3.5999997635371983E-5</v>
      </c>
      <c r="O145" s="1">
        <f t="shared" ca="1" si="11"/>
        <v>-3.504274903855123E-2</v>
      </c>
      <c r="Q145" s="63">
        <f t="shared" si="10"/>
        <v>26925.845000000001</v>
      </c>
      <c r="R145" s="1" t="s">
        <v>32</v>
      </c>
    </row>
    <row r="146" spans="1:34" x14ac:dyDescent="0.2">
      <c r="A146" s="1" t="s">
        <v>84</v>
      </c>
      <c r="C146" s="7">
        <v>42229.917600000001</v>
      </c>
      <c r="D146" s="7">
        <v>8.0000000000000002E-3</v>
      </c>
      <c r="E146" s="1">
        <f t="shared" si="6"/>
        <v>1364.9977706817588</v>
      </c>
      <c r="F146" s="1">
        <f t="shared" si="7"/>
        <v>1365</v>
      </c>
      <c r="G146" s="1">
        <f t="shared" si="8"/>
        <v>-3.4599999999045394E-3</v>
      </c>
      <c r="I146" s="1">
        <f t="shared" ref="I146:I177" si="14">G146</f>
        <v>-3.4599999999045394E-3</v>
      </c>
      <c r="O146" s="1">
        <f t="shared" ca="1" si="11"/>
        <v>-3.2697629834942579E-2</v>
      </c>
      <c r="Q146" s="63">
        <f t="shared" si="10"/>
        <v>27211.417600000001</v>
      </c>
    </row>
    <row r="147" spans="1:34" x14ac:dyDescent="0.2">
      <c r="A147" s="1" t="s">
        <v>92</v>
      </c>
      <c r="C147" s="7">
        <v>42273.375</v>
      </c>
      <c r="D147" s="7"/>
      <c r="E147" s="1">
        <f t="shared" si="6"/>
        <v>1392.9978789261122</v>
      </c>
      <c r="F147" s="1">
        <f t="shared" si="7"/>
        <v>1393</v>
      </c>
      <c r="G147" s="1">
        <f t="shared" si="8"/>
        <v>-3.2920000012381934E-3</v>
      </c>
      <c r="I147" s="1">
        <f t="shared" si="14"/>
        <v>-3.2920000012381934E-3</v>
      </c>
      <c r="O147" s="1">
        <f t="shared" ca="1" si="11"/>
        <v>-3.2340763869176045E-2</v>
      </c>
      <c r="Q147" s="63">
        <f t="shared" si="10"/>
        <v>27254.875</v>
      </c>
      <c r="AD147" s="1">
        <v>9</v>
      </c>
      <c r="AF147" s="1" t="s">
        <v>88</v>
      </c>
      <c r="AH147" s="1" t="s">
        <v>82</v>
      </c>
    </row>
    <row r="148" spans="1:34" x14ac:dyDescent="0.2">
      <c r="A148" s="1" t="s">
        <v>84</v>
      </c>
      <c r="C148" s="7">
        <v>42959.3819</v>
      </c>
      <c r="D148" s="7">
        <v>8.0000000000000002E-3</v>
      </c>
      <c r="E148" s="1">
        <f t="shared" si="6"/>
        <v>1835.0001030898602</v>
      </c>
      <c r="F148" s="1">
        <f t="shared" si="7"/>
        <v>1835</v>
      </c>
      <c r="G148" s="1">
        <f t="shared" si="8"/>
        <v>1.5999999595806003E-4</v>
      </c>
      <c r="I148" s="1">
        <f t="shared" si="14"/>
        <v>1.5999999595806003E-4</v>
      </c>
      <c r="O148" s="1">
        <f t="shared" ca="1" si="11"/>
        <v>-2.6707379695290048E-2</v>
      </c>
      <c r="Q148" s="63">
        <f t="shared" si="10"/>
        <v>27940.8819</v>
      </c>
    </row>
    <row r="149" spans="1:34" x14ac:dyDescent="0.2">
      <c r="A149" s="1" t="s">
        <v>93</v>
      </c>
      <c r="C149" s="7">
        <v>42962.485999999997</v>
      </c>
      <c r="D149" s="7"/>
      <c r="E149" s="1">
        <f t="shared" ref="E149:E212" si="15">+(C149-C$7)/C$8</f>
        <v>1837.0001108215979</v>
      </c>
      <c r="F149" s="1">
        <f t="shared" ref="F149:F212" si="16">ROUND(2*E149,0)/2</f>
        <v>1837</v>
      </c>
      <c r="G149" s="1">
        <f t="shared" ref="G149:G212" si="17">+C149-(C$7+F149*C$8)</f>
        <v>1.7199999274453148E-4</v>
      </c>
      <c r="I149" s="1">
        <f t="shared" si="14"/>
        <v>1.7199999274453148E-4</v>
      </c>
      <c r="O149" s="1">
        <f t="shared" ca="1" si="11"/>
        <v>-2.6681889269163865E-2</v>
      </c>
      <c r="Q149" s="63">
        <f t="shared" ref="Q149:Q212" si="18">C149-15018.5</f>
        <v>27943.985999999997</v>
      </c>
      <c r="AD149" s="1">
        <v>10</v>
      </c>
      <c r="AF149" s="1" t="s">
        <v>94</v>
      </c>
      <c r="AH149" s="1" t="s">
        <v>82</v>
      </c>
    </row>
    <row r="150" spans="1:34" x14ac:dyDescent="0.2">
      <c r="A150" s="1" t="s">
        <v>95</v>
      </c>
      <c r="C150" s="10">
        <v>42999.739000000001</v>
      </c>
      <c r="D150" s="7" t="s">
        <v>14</v>
      </c>
      <c r="E150" s="1">
        <f t="shared" si="15"/>
        <v>1861.0026519866706</v>
      </c>
      <c r="F150" s="1">
        <f t="shared" si="16"/>
        <v>1861</v>
      </c>
      <c r="G150" s="1">
        <f t="shared" si="17"/>
        <v>4.1159999964293092E-3</v>
      </c>
      <c r="I150" s="1">
        <f t="shared" si="14"/>
        <v>4.1159999964293092E-3</v>
      </c>
      <c r="O150" s="1">
        <f t="shared" ca="1" si="11"/>
        <v>-2.6376004155649696E-2</v>
      </c>
      <c r="Q150" s="63">
        <f t="shared" si="18"/>
        <v>27981.239000000001</v>
      </c>
    </row>
    <row r="151" spans="1:34" x14ac:dyDescent="0.2">
      <c r="A151" s="1" t="s">
        <v>95</v>
      </c>
      <c r="C151" s="10">
        <v>43013.712</v>
      </c>
      <c r="D151" s="7" t="s">
        <v>14</v>
      </c>
      <c r="E151" s="1">
        <f t="shared" si="15"/>
        <v>1870.0056183974154</v>
      </c>
      <c r="F151" s="1">
        <f t="shared" si="16"/>
        <v>1870</v>
      </c>
      <c r="G151" s="1">
        <f t="shared" si="17"/>
        <v>8.7199999979929999E-3</v>
      </c>
      <c r="I151" s="1">
        <f t="shared" si="14"/>
        <v>8.7199999979929999E-3</v>
      </c>
      <c r="O151" s="1">
        <f t="shared" ref="O151:O214" ca="1" si="19">+C$11+C$12*F151</f>
        <v>-2.626129723808188E-2</v>
      </c>
      <c r="Q151" s="63">
        <f t="shared" si="18"/>
        <v>27995.212</v>
      </c>
    </row>
    <row r="152" spans="1:34" x14ac:dyDescent="0.2">
      <c r="A152" s="1" t="s">
        <v>84</v>
      </c>
      <c r="C152" s="7">
        <v>43690.404799999997</v>
      </c>
      <c r="D152" s="7">
        <v>8.0000000000000002E-3</v>
      </c>
      <c r="E152" s="1">
        <f t="shared" si="15"/>
        <v>2306.0066596050083</v>
      </c>
      <c r="F152" s="1">
        <f t="shared" si="16"/>
        <v>2306</v>
      </c>
      <c r="G152" s="1">
        <f t="shared" si="17"/>
        <v>1.0335999992094003E-2</v>
      </c>
      <c r="I152" s="1">
        <f t="shared" si="14"/>
        <v>1.0335999992094003E-2</v>
      </c>
      <c r="O152" s="1">
        <f t="shared" ca="1" si="19"/>
        <v>-2.0704384342574426E-2</v>
      </c>
      <c r="Q152" s="63">
        <f t="shared" si="18"/>
        <v>28671.904799999997</v>
      </c>
    </row>
    <row r="153" spans="1:34" x14ac:dyDescent="0.2">
      <c r="A153" s="1" t="s">
        <v>96</v>
      </c>
      <c r="C153" s="7">
        <v>43735.415999999997</v>
      </c>
      <c r="D153" s="7"/>
      <c r="E153" s="1">
        <f t="shared" si="15"/>
        <v>2335.0078992605854</v>
      </c>
      <c r="F153" s="1">
        <f t="shared" si="16"/>
        <v>2335</v>
      </c>
      <c r="G153" s="1">
        <f t="shared" si="17"/>
        <v>1.2259999995876569E-2</v>
      </c>
      <c r="I153" s="1">
        <f t="shared" si="14"/>
        <v>1.2259999995876569E-2</v>
      </c>
      <c r="O153" s="1">
        <f t="shared" ca="1" si="19"/>
        <v>-2.0334773163744803E-2</v>
      </c>
      <c r="Q153" s="63">
        <f t="shared" si="18"/>
        <v>28716.915999999997</v>
      </c>
      <c r="AD153" s="1">
        <v>8</v>
      </c>
      <c r="AF153" s="1" t="s">
        <v>94</v>
      </c>
      <c r="AH153" s="1" t="s">
        <v>82</v>
      </c>
    </row>
    <row r="154" spans="1:34" x14ac:dyDescent="0.2">
      <c r="A154" s="1" t="s">
        <v>96</v>
      </c>
      <c r="C154" s="7">
        <v>43749.381000000001</v>
      </c>
      <c r="D154" s="7"/>
      <c r="E154" s="1">
        <f t="shared" si="15"/>
        <v>2344.0057111782912</v>
      </c>
      <c r="F154" s="1">
        <f t="shared" si="16"/>
        <v>2344</v>
      </c>
      <c r="G154" s="1">
        <f t="shared" si="17"/>
        <v>8.864000003086403E-3</v>
      </c>
      <c r="I154" s="1">
        <f t="shared" si="14"/>
        <v>8.864000003086403E-3</v>
      </c>
      <c r="O154" s="1">
        <f t="shared" ca="1" si="19"/>
        <v>-2.022006624617699E-2</v>
      </c>
      <c r="Q154" s="63">
        <f t="shared" si="18"/>
        <v>28730.881000000001</v>
      </c>
      <c r="AD154" s="1">
        <v>9</v>
      </c>
      <c r="AF154" s="1" t="s">
        <v>94</v>
      </c>
      <c r="AH154" s="1" t="s">
        <v>82</v>
      </c>
    </row>
    <row r="155" spans="1:34" x14ac:dyDescent="0.2">
      <c r="A155" s="1" t="s">
        <v>97</v>
      </c>
      <c r="C155" s="7">
        <v>43794.396000000001</v>
      </c>
      <c r="D155" s="7"/>
      <c r="E155" s="1">
        <f t="shared" si="15"/>
        <v>2373.0093992180632</v>
      </c>
      <c r="F155" s="1">
        <f t="shared" si="16"/>
        <v>2373</v>
      </c>
      <c r="G155" s="1">
        <f t="shared" si="17"/>
        <v>1.4587999998184387E-2</v>
      </c>
      <c r="I155" s="1">
        <f t="shared" si="14"/>
        <v>1.4587999998184387E-2</v>
      </c>
      <c r="O155" s="1">
        <f t="shared" ca="1" si="19"/>
        <v>-1.9850455067347363E-2</v>
      </c>
      <c r="Q155" s="63">
        <f t="shared" si="18"/>
        <v>28775.896000000001</v>
      </c>
      <c r="AD155" s="1">
        <v>9</v>
      </c>
      <c r="AF155" s="1" t="s">
        <v>94</v>
      </c>
      <c r="AH155" s="1" t="s">
        <v>82</v>
      </c>
    </row>
    <row r="156" spans="1:34" x14ac:dyDescent="0.2">
      <c r="A156" s="1" t="s">
        <v>95</v>
      </c>
      <c r="C156" s="10">
        <v>44101.697</v>
      </c>
      <c r="D156" s="7" t="s">
        <v>14</v>
      </c>
      <c r="E156" s="1">
        <f t="shared" si="15"/>
        <v>2571.007007533291</v>
      </c>
      <c r="F156" s="1">
        <f t="shared" si="16"/>
        <v>2571</v>
      </c>
      <c r="G156" s="1">
        <f t="shared" si="17"/>
        <v>1.0876000000280328E-2</v>
      </c>
      <c r="I156" s="1">
        <f t="shared" si="14"/>
        <v>1.0876000000280328E-2</v>
      </c>
      <c r="O156" s="1">
        <f t="shared" ca="1" si="19"/>
        <v>-1.7326902880855449E-2</v>
      </c>
      <c r="Q156" s="63">
        <f t="shared" si="18"/>
        <v>29083.197</v>
      </c>
    </row>
    <row r="157" spans="1:34" x14ac:dyDescent="0.2">
      <c r="A157" s="1" t="s">
        <v>98</v>
      </c>
      <c r="C157" s="7">
        <v>44109.453999999998</v>
      </c>
      <c r="D157" s="7"/>
      <c r="E157" s="1">
        <f t="shared" si="15"/>
        <v>2576.0049328498399</v>
      </c>
      <c r="F157" s="1">
        <f t="shared" si="16"/>
        <v>2576</v>
      </c>
      <c r="G157" s="1">
        <f t="shared" si="17"/>
        <v>7.6559999943128787E-3</v>
      </c>
      <c r="I157" s="1">
        <f t="shared" si="14"/>
        <v>7.6559999943128787E-3</v>
      </c>
      <c r="O157" s="1">
        <f t="shared" ca="1" si="19"/>
        <v>-1.7263176815539995E-2</v>
      </c>
      <c r="Q157" s="63">
        <f t="shared" si="18"/>
        <v>29090.953999999998</v>
      </c>
      <c r="AC157" s="1" t="s">
        <v>99</v>
      </c>
      <c r="AH157" s="1" t="s">
        <v>100</v>
      </c>
    </row>
    <row r="158" spans="1:34" x14ac:dyDescent="0.2">
      <c r="A158" s="1" t="s">
        <v>98</v>
      </c>
      <c r="C158" s="7">
        <v>44109.455000000002</v>
      </c>
      <c r="D158" s="7"/>
      <c r="E158" s="1">
        <f t="shared" si="15"/>
        <v>2576.0055771614725</v>
      </c>
      <c r="F158" s="1">
        <f t="shared" si="16"/>
        <v>2576</v>
      </c>
      <c r="G158" s="1">
        <f t="shared" si="17"/>
        <v>8.6559999981545843E-3</v>
      </c>
      <c r="I158" s="1">
        <f t="shared" si="14"/>
        <v>8.6559999981545843E-3</v>
      </c>
      <c r="O158" s="1">
        <f t="shared" ca="1" si="19"/>
        <v>-1.7263176815539995E-2</v>
      </c>
      <c r="Q158" s="63">
        <f t="shared" si="18"/>
        <v>29090.955000000002</v>
      </c>
      <c r="AC158" s="1" t="s">
        <v>99</v>
      </c>
      <c r="AH158" s="1" t="s">
        <v>100</v>
      </c>
    </row>
    <row r="159" spans="1:34" x14ac:dyDescent="0.2">
      <c r="A159" s="1" t="s">
        <v>98</v>
      </c>
      <c r="C159" s="7">
        <v>44109.46</v>
      </c>
      <c r="D159" s="7"/>
      <c r="E159" s="1">
        <f t="shared" si="15"/>
        <v>2576.0087987196225</v>
      </c>
      <c r="F159" s="1">
        <f t="shared" si="16"/>
        <v>2576</v>
      </c>
      <c r="G159" s="1">
        <f t="shared" si="17"/>
        <v>1.365599999553524E-2</v>
      </c>
      <c r="I159" s="1">
        <f t="shared" si="14"/>
        <v>1.365599999553524E-2</v>
      </c>
      <c r="O159" s="1">
        <f t="shared" ca="1" si="19"/>
        <v>-1.7263176815539995E-2</v>
      </c>
      <c r="Q159" s="63">
        <f t="shared" si="18"/>
        <v>29090.959999999999</v>
      </c>
      <c r="AC159" s="1" t="s">
        <v>99</v>
      </c>
      <c r="AH159" s="1" t="s">
        <v>100</v>
      </c>
    </row>
    <row r="160" spans="1:34" x14ac:dyDescent="0.2">
      <c r="A160" s="1" t="s">
        <v>101</v>
      </c>
      <c r="C160" s="7">
        <v>44123.423000000003</v>
      </c>
      <c r="D160" s="7"/>
      <c r="E160" s="1">
        <f t="shared" si="15"/>
        <v>2585.0053220140676</v>
      </c>
      <c r="F160" s="1">
        <f t="shared" si="16"/>
        <v>2585</v>
      </c>
      <c r="G160" s="1">
        <f t="shared" si="17"/>
        <v>8.2600000023376197E-3</v>
      </c>
      <c r="I160" s="1">
        <f t="shared" si="14"/>
        <v>8.2600000023376197E-3</v>
      </c>
      <c r="O160" s="1">
        <f t="shared" ca="1" si="19"/>
        <v>-1.7148469897972182E-2</v>
      </c>
      <c r="Q160" s="63">
        <f t="shared" si="18"/>
        <v>29104.923000000003</v>
      </c>
      <c r="AC160" s="1" t="s">
        <v>99</v>
      </c>
      <c r="AD160" s="1">
        <v>13</v>
      </c>
      <c r="AF160" s="1" t="s">
        <v>94</v>
      </c>
      <c r="AH160" s="1" t="s">
        <v>82</v>
      </c>
    </row>
    <row r="161" spans="1:34" x14ac:dyDescent="0.2">
      <c r="A161" s="1" t="s">
        <v>101</v>
      </c>
      <c r="C161" s="7">
        <v>44165.332000000002</v>
      </c>
      <c r="D161" s="7"/>
      <c r="E161" s="1">
        <f t="shared" si="15"/>
        <v>2612.007778130002</v>
      </c>
      <c r="F161" s="1">
        <f t="shared" si="16"/>
        <v>2612</v>
      </c>
      <c r="G161" s="1">
        <f t="shared" si="17"/>
        <v>1.2071999997715466E-2</v>
      </c>
      <c r="I161" s="1">
        <f t="shared" si="14"/>
        <v>1.2071999997715466E-2</v>
      </c>
      <c r="O161" s="1">
        <f t="shared" ca="1" si="19"/>
        <v>-1.6804349145268738E-2</v>
      </c>
      <c r="Q161" s="63">
        <f t="shared" si="18"/>
        <v>29146.832000000002</v>
      </c>
      <c r="AC161" s="1" t="s">
        <v>99</v>
      </c>
      <c r="AD161" s="1">
        <v>10</v>
      </c>
      <c r="AF161" s="1" t="s">
        <v>94</v>
      </c>
      <c r="AH161" s="1" t="s">
        <v>82</v>
      </c>
    </row>
    <row r="162" spans="1:34" x14ac:dyDescent="0.2">
      <c r="A162" s="1" t="s">
        <v>102</v>
      </c>
      <c r="C162" s="7">
        <v>44421.42</v>
      </c>
      <c r="D162" s="7"/>
      <c r="E162" s="1">
        <f t="shared" si="15"/>
        <v>2777.0082549206059</v>
      </c>
      <c r="F162" s="1">
        <f t="shared" si="16"/>
        <v>2777</v>
      </c>
      <c r="G162" s="1">
        <f t="shared" si="17"/>
        <v>1.2812000000849366E-2</v>
      </c>
      <c r="I162" s="1">
        <f t="shared" si="14"/>
        <v>1.2812000000849366E-2</v>
      </c>
      <c r="O162" s="1">
        <f t="shared" ca="1" si="19"/>
        <v>-1.4701388989858809E-2</v>
      </c>
      <c r="Q162" s="63">
        <f t="shared" si="18"/>
        <v>29402.92</v>
      </c>
      <c r="AC162" s="1" t="s">
        <v>99</v>
      </c>
      <c r="AD162" s="1">
        <v>8</v>
      </c>
      <c r="AF162" s="1" t="s">
        <v>94</v>
      </c>
      <c r="AH162" s="1" t="s">
        <v>82</v>
      </c>
    </row>
    <row r="163" spans="1:34" x14ac:dyDescent="0.2">
      <c r="A163" s="1" t="s">
        <v>98</v>
      </c>
      <c r="C163" s="7">
        <v>44455.55</v>
      </c>
      <c r="D163" s="7"/>
      <c r="E163" s="1">
        <f t="shared" si="15"/>
        <v>2798.998610864126</v>
      </c>
      <c r="F163" s="1">
        <f t="shared" si="16"/>
        <v>2799</v>
      </c>
      <c r="G163" s="1">
        <f t="shared" si="17"/>
        <v>-2.1560000022873282E-3</v>
      </c>
      <c r="I163" s="1">
        <f t="shared" si="14"/>
        <v>-2.1560000022873282E-3</v>
      </c>
      <c r="O163" s="1">
        <f t="shared" ca="1" si="19"/>
        <v>-1.4420994302470819E-2</v>
      </c>
      <c r="Q163" s="63">
        <f t="shared" si="18"/>
        <v>29437.050000000003</v>
      </c>
      <c r="AC163" s="1" t="s">
        <v>99</v>
      </c>
      <c r="AH163" s="1" t="s">
        <v>100</v>
      </c>
    </row>
    <row r="164" spans="1:34" x14ac:dyDescent="0.2">
      <c r="A164" s="1" t="s">
        <v>98</v>
      </c>
      <c r="C164" s="7">
        <v>44455.550999999999</v>
      </c>
      <c r="D164" s="7"/>
      <c r="E164" s="1">
        <f t="shared" si="15"/>
        <v>2798.9992551757541</v>
      </c>
      <c r="F164" s="1">
        <f t="shared" si="16"/>
        <v>2799</v>
      </c>
      <c r="G164" s="1">
        <f t="shared" si="17"/>
        <v>-1.1560000057215802E-3</v>
      </c>
      <c r="I164" s="1">
        <f t="shared" si="14"/>
        <v>-1.1560000057215802E-3</v>
      </c>
      <c r="O164" s="1">
        <f t="shared" ca="1" si="19"/>
        <v>-1.4420994302470819E-2</v>
      </c>
      <c r="Q164" s="63">
        <f t="shared" si="18"/>
        <v>29437.050999999999</v>
      </c>
      <c r="AC164" s="1" t="s">
        <v>99</v>
      </c>
      <c r="AH164" s="1" t="s">
        <v>100</v>
      </c>
    </row>
    <row r="165" spans="1:34" x14ac:dyDescent="0.2">
      <c r="A165" s="1" t="s">
        <v>98</v>
      </c>
      <c r="C165" s="7">
        <v>44455.555999999997</v>
      </c>
      <c r="D165" s="7"/>
      <c r="E165" s="1">
        <f t="shared" si="15"/>
        <v>2799.0024767339041</v>
      </c>
      <c r="F165" s="1">
        <f t="shared" si="16"/>
        <v>2799</v>
      </c>
      <c r="G165" s="1">
        <f t="shared" si="17"/>
        <v>3.843999991659075E-3</v>
      </c>
      <c r="I165" s="1">
        <f t="shared" si="14"/>
        <v>3.843999991659075E-3</v>
      </c>
      <c r="O165" s="1">
        <f t="shared" ca="1" si="19"/>
        <v>-1.4420994302470819E-2</v>
      </c>
      <c r="Q165" s="63">
        <f t="shared" si="18"/>
        <v>29437.055999999997</v>
      </c>
      <c r="AC165" s="1" t="s">
        <v>99</v>
      </c>
      <c r="AH165" s="1" t="s">
        <v>100</v>
      </c>
    </row>
    <row r="166" spans="1:34" x14ac:dyDescent="0.2">
      <c r="A166" s="1" t="s">
        <v>98</v>
      </c>
      <c r="C166" s="7">
        <v>44455.563000000002</v>
      </c>
      <c r="D166" s="7"/>
      <c r="E166" s="1">
        <f t="shared" si="15"/>
        <v>2799.0069869153199</v>
      </c>
      <c r="F166" s="1">
        <f t="shared" si="16"/>
        <v>2799</v>
      </c>
      <c r="G166" s="1">
        <f t="shared" si="17"/>
        <v>1.0843999996723142E-2</v>
      </c>
      <c r="I166" s="1">
        <f t="shared" si="14"/>
        <v>1.0843999996723142E-2</v>
      </c>
      <c r="O166" s="1">
        <f t="shared" ca="1" si="19"/>
        <v>-1.4420994302470819E-2</v>
      </c>
      <c r="Q166" s="63">
        <f t="shared" si="18"/>
        <v>29437.063000000002</v>
      </c>
      <c r="AC166" s="1" t="s">
        <v>99</v>
      </c>
      <c r="AH166" s="1" t="s">
        <v>100</v>
      </c>
    </row>
    <row r="167" spans="1:34" x14ac:dyDescent="0.2">
      <c r="A167" s="1" t="s">
        <v>103</v>
      </c>
      <c r="C167" s="7">
        <v>44466.428999999996</v>
      </c>
      <c r="D167" s="7"/>
      <c r="E167" s="1">
        <f t="shared" si="15"/>
        <v>2806.0080770905947</v>
      </c>
      <c r="F167" s="1">
        <f t="shared" si="16"/>
        <v>2806</v>
      </c>
      <c r="G167" s="1">
        <f t="shared" si="17"/>
        <v>1.2535999994724989E-2</v>
      </c>
      <c r="I167" s="1">
        <f t="shared" si="14"/>
        <v>1.2535999994724989E-2</v>
      </c>
      <c r="O167" s="1">
        <f t="shared" ca="1" si="19"/>
        <v>-1.4331777811029185E-2</v>
      </c>
      <c r="Q167" s="63">
        <f t="shared" si="18"/>
        <v>29447.928999999996</v>
      </c>
      <c r="AC167" s="1" t="s">
        <v>99</v>
      </c>
      <c r="AD167" s="1">
        <v>9</v>
      </c>
      <c r="AF167" s="1" t="s">
        <v>94</v>
      </c>
      <c r="AH167" s="1" t="s">
        <v>82</v>
      </c>
    </row>
    <row r="168" spans="1:34" x14ac:dyDescent="0.2">
      <c r="A168" s="1" t="s">
        <v>95</v>
      </c>
      <c r="C168" s="10">
        <v>44520.743000000002</v>
      </c>
      <c r="D168" s="7" t="s">
        <v>14</v>
      </c>
      <c r="E168" s="1">
        <f t="shared" si="15"/>
        <v>2841.0032189809058</v>
      </c>
      <c r="F168" s="1">
        <f t="shared" si="16"/>
        <v>2841</v>
      </c>
      <c r="G168" s="1">
        <f t="shared" si="17"/>
        <v>4.9960000033024698E-3</v>
      </c>
      <c r="I168" s="1">
        <f t="shared" si="14"/>
        <v>4.9960000033024698E-3</v>
      </c>
      <c r="O168" s="1">
        <f t="shared" ca="1" si="19"/>
        <v>-1.3885695353821018E-2</v>
      </c>
      <c r="Q168" s="63">
        <f t="shared" si="18"/>
        <v>29502.243000000002</v>
      </c>
    </row>
    <row r="169" spans="1:34" x14ac:dyDescent="0.2">
      <c r="A169" s="1" t="s">
        <v>104</v>
      </c>
      <c r="C169" s="7">
        <v>44525.406999999999</v>
      </c>
      <c r="D169" s="7"/>
      <c r="E169" s="1">
        <f t="shared" si="15"/>
        <v>2844.0082884248113</v>
      </c>
      <c r="F169" s="1">
        <f t="shared" si="16"/>
        <v>2844</v>
      </c>
      <c r="G169" s="1">
        <f t="shared" si="17"/>
        <v>1.2863999996625353E-2</v>
      </c>
      <c r="I169" s="1">
        <f t="shared" si="14"/>
        <v>1.2863999996625353E-2</v>
      </c>
      <c r="O169" s="1">
        <f t="shared" ca="1" si="19"/>
        <v>-1.3847459714631742E-2</v>
      </c>
      <c r="Q169" s="63">
        <f t="shared" si="18"/>
        <v>29506.906999999999</v>
      </c>
      <c r="AC169" s="1" t="s">
        <v>99</v>
      </c>
      <c r="AD169" s="1">
        <v>9</v>
      </c>
      <c r="AF169" s="1" t="s">
        <v>94</v>
      </c>
      <c r="AH169" s="1" t="s">
        <v>82</v>
      </c>
    </row>
    <row r="170" spans="1:34" x14ac:dyDescent="0.2">
      <c r="A170" s="1" t="s">
        <v>104</v>
      </c>
      <c r="C170" s="7">
        <v>44539.379000000001</v>
      </c>
      <c r="D170" s="7"/>
      <c r="E170" s="1">
        <f t="shared" si="15"/>
        <v>2853.0106105239283</v>
      </c>
      <c r="F170" s="1">
        <f t="shared" si="16"/>
        <v>2853</v>
      </c>
      <c r="G170" s="1">
        <f t="shared" si="17"/>
        <v>1.6468000001623295E-2</v>
      </c>
      <c r="I170" s="1">
        <f t="shared" si="14"/>
        <v>1.6468000001623295E-2</v>
      </c>
      <c r="O170" s="1">
        <f t="shared" ca="1" si="19"/>
        <v>-1.373275279706393E-2</v>
      </c>
      <c r="Q170" s="63">
        <f t="shared" si="18"/>
        <v>29520.879000000001</v>
      </c>
      <c r="AC170" s="1" t="s">
        <v>99</v>
      </c>
      <c r="AD170" s="1">
        <v>9</v>
      </c>
      <c r="AF170" s="1" t="s">
        <v>94</v>
      </c>
      <c r="AH170" s="1" t="s">
        <v>82</v>
      </c>
    </row>
    <row r="171" spans="1:34" x14ac:dyDescent="0.2">
      <c r="A171" s="1" t="s">
        <v>105</v>
      </c>
      <c r="C171" s="7">
        <v>44581.283000000003</v>
      </c>
      <c r="D171" s="7"/>
      <c r="E171" s="1">
        <f t="shared" si="15"/>
        <v>2880.0098450817127</v>
      </c>
      <c r="F171" s="1">
        <f t="shared" si="16"/>
        <v>2880</v>
      </c>
      <c r="G171" s="1">
        <f t="shared" si="17"/>
        <v>1.5279999999620486E-2</v>
      </c>
      <c r="I171" s="1">
        <f t="shared" si="14"/>
        <v>1.5279999999620486E-2</v>
      </c>
      <c r="O171" s="1">
        <f t="shared" ca="1" si="19"/>
        <v>-1.3388632044360485E-2</v>
      </c>
      <c r="Q171" s="63">
        <f t="shared" si="18"/>
        <v>29562.783000000003</v>
      </c>
      <c r="AC171" s="1" t="s">
        <v>99</v>
      </c>
      <c r="AD171" s="1">
        <v>8</v>
      </c>
      <c r="AF171" s="1" t="s">
        <v>94</v>
      </c>
      <c r="AH171" s="1" t="s">
        <v>82</v>
      </c>
    </row>
    <row r="172" spans="1:34" x14ac:dyDescent="0.2">
      <c r="A172" s="1" t="s">
        <v>106</v>
      </c>
      <c r="C172" s="7">
        <v>44865.309000000001</v>
      </c>
      <c r="D172" s="7"/>
      <c r="E172" s="1">
        <f t="shared" si="15"/>
        <v>3063.0111002007675</v>
      </c>
      <c r="F172" s="1">
        <f t="shared" si="16"/>
        <v>3063</v>
      </c>
      <c r="G172" s="1">
        <f t="shared" si="17"/>
        <v>1.7227999996975996E-2</v>
      </c>
      <c r="I172" s="1">
        <f t="shared" si="14"/>
        <v>1.7227999996975996E-2</v>
      </c>
      <c r="O172" s="1">
        <f t="shared" ca="1" si="19"/>
        <v>-1.1056258053814931E-2</v>
      </c>
      <c r="Q172" s="63">
        <f t="shared" si="18"/>
        <v>29846.809000000001</v>
      </c>
      <c r="AC172" s="1" t="s">
        <v>99</v>
      </c>
      <c r="AD172" s="1">
        <v>8</v>
      </c>
      <c r="AF172" s="1" t="s">
        <v>94</v>
      </c>
      <c r="AH172" s="1" t="s">
        <v>82</v>
      </c>
    </row>
    <row r="173" spans="1:34" x14ac:dyDescent="0.2">
      <c r="A173" s="1" t="s">
        <v>107</v>
      </c>
      <c r="C173" s="7">
        <v>45183.466</v>
      </c>
      <c r="D173" s="7"/>
      <c r="E173" s="1">
        <f t="shared" si="15"/>
        <v>3268.0033555749701</v>
      </c>
      <c r="F173" s="1">
        <f t="shared" si="16"/>
        <v>3268</v>
      </c>
      <c r="G173" s="1">
        <f t="shared" si="17"/>
        <v>5.208000002312474E-3</v>
      </c>
      <c r="I173" s="1">
        <f t="shared" si="14"/>
        <v>5.208000002312474E-3</v>
      </c>
      <c r="O173" s="1">
        <f t="shared" ca="1" si="19"/>
        <v>-8.44348937588138E-3</v>
      </c>
      <c r="Q173" s="63">
        <f t="shared" si="18"/>
        <v>30164.966</v>
      </c>
      <c r="AC173" s="1" t="s">
        <v>99</v>
      </c>
      <c r="AD173" s="1">
        <v>12</v>
      </c>
      <c r="AF173" s="1" t="s">
        <v>94</v>
      </c>
      <c r="AH173" s="1" t="s">
        <v>82</v>
      </c>
    </row>
    <row r="174" spans="1:34" x14ac:dyDescent="0.2">
      <c r="A174" s="1" t="s">
        <v>107</v>
      </c>
      <c r="C174" s="7">
        <v>45194.345000000001</v>
      </c>
      <c r="D174" s="7"/>
      <c r="E174" s="1">
        <f t="shared" si="15"/>
        <v>3275.0128218014438</v>
      </c>
      <c r="F174" s="1">
        <f t="shared" si="16"/>
        <v>3275</v>
      </c>
      <c r="G174" s="1">
        <f t="shared" si="17"/>
        <v>1.9899999999324791E-2</v>
      </c>
      <c r="I174" s="1">
        <f t="shared" si="14"/>
        <v>1.9899999999324791E-2</v>
      </c>
      <c r="O174" s="1">
        <f t="shared" ca="1" si="19"/>
        <v>-8.3542728844397465E-3</v>
      </c>
      <c r="Q174" s="63">
        <f t="shared" si="18"/>
        <v>30175.845000000001</v>
      </c>
      <c r="AC174" s="1" t="s">
        <v>99</v>
      </c>
      <c r="AD174" s="1">
        <v>9</v>
      </c>
      <c r="AF174" s="1" t="s">
        <v>94</v>
      </c>
      <c r="AH174" s="1" t="s">
        <v>82</v>
      </c>
    </row>
    <row r="175" spans="1:34" x14ac:dyDescent="0.2">
      <c r="A175" s="1" t="s">
        <v>107</v>
      </c>
      <c r="C175" s="7">
        <v>45225.381999999998</v>
      </c>
      <c r="D175" s="7"/>
      <c r="E175" s="1">
        <f t="shared" si="15"/>
        <v>3295.0103218723157</v>
      </c>
      <c r="F175" s="1">
        <f t="shared" si="16"/>
        <v>3295</v>
      </c>
      <c r="G175" s="1">
        <f t="shared" si="17"/>
        <v>1.6019999995478429E-2</v>
      </c>
      <c r="I175" s="1">
        <f t="shared" si="14"/>
        <v>1.6019999995478429E-2</v>
      </c>
      <c r="O175" s="1">
        <f t="shared" ca="1" si="19"/>
        <v>-8.0993686231779355E-3</v>
      </c>
      <c r="Q175" s="63">
        <f t="shared" si="18"/>
        <v>30206.881999999998</v>
      </c>
      <c r="AC175" s="1" t="s">
        <v>99</v>
      </c>
      <c r="AD175" s="1">
        <v>10</v>
      </c>
      <c r="AF175" s="1" t="s">
        <v>108</v>
      </c>
      <c r="AH175" s="1" t="s">
        <v>82</v>
      </c>
    </row>
    <row r="176" spans="1:34" x14ac:dyDescent="0.2">
      <c r="A176" s="1" t="s">
        <v>109</v>
      </c>
      <c r="C176" s="7">
        <v>45484.57</v>
      </c>
      <c r="D176" s="7"/>
      <c r="E176" s="1">
        <f t="shared" si="15"/>
        <v>3462.0081647169786</v>
      </c>
      <c r="F176" s="1">
        <f t="shared" si="16"/>
        <v>3462</v>
      </c>
      <c r="G176" s="1">
        <f t="shared" si="17"/>
        <v>1.2671999997110106E-2</v>
      </c>
      <c r="I176" s="1">
        <f t="shared" si="14"/>
        <v>1.2671999997110106E-2</v>
      </c>
      <c r="O176" s="1">
        <f t="shared" ca="1" si="19"/>
        <v>-5.9709180416418206E-3</v>
      </c>
      <c r="Q176" s="63">
        <f t="shared" si="18"/>
        <v>30466.07</v>
      </c>
      <c r="AC176" s="1" t="s">
        <v>99</v>
      </c>
      <c r="AD176" s="1">
        <v>4</v>
      </c>
      <c r="AF176" s="1" t="s">
        <v>81</v>
      </c>
      <c r="AH176" s="1" t="s">
        <v>82</v>
      </c>
    </row>
    <row r="177" spans="1:34" x14ac:dyDescent="0.2">
      <c r="A177" s="1" t="s">
        <v>110</v>
      </c>
      <c r="C177" s="7">
        <v>45526.474000000002</v>
      </c>
      <c r="D177" s="7"/>
      <c r="E177" s="1">
        <f t="shared" si="15"/>
        <v>3489.0073992747634</v>
      </c>
      <c r="F177" s="1">
        <f t="shared" si="16"/>
        <v>3489</v>
      </c>
      <c r="G177" s="1">
        <f t="shared" si="17"/>
        <v>1.1484000002383254E-2</v>
      </c>
      <c r="I177" s="1">
        <f t="shared" si="14"/>
        <v>1.1484000002383254E-2</v>
      </c>
      <c r="O177" s="1">
        <f t="shared" ca="1" si="19"/>
        <v>-5.626797288938383E-3</v>
      </c>
      <c r="Q177" s="63">
        <f t="shared" si="18"/>
        <v>30507.974000000002</v>
      </c>
      <c r="AC177" s="1" t="s">
        <v>99</v>
      </c>
      <c r="AD177" s="1">
        <v>7</v>
      </c>
      <c r="AF177" s="1" t="s">
        <v>108</v>
      </c>
      <c r="AH177" s="1" t="s">
        <v>82</v>
      </c>
    </row>
    <row r="178" spans="1:34" x14ac:dyDescent="0.2">
      <c r="A178" s="1" t="s">
        <v>95</v>
      </c>
      <c r="C178" s="10">
        <v>45591.652999999998</v>
      </c>
      <c r="D178" s="7" t="s">
        <v>14</v>
      </c>
      <c r="E178" s="1">
        <f t="shared" si="15"/>
        <v>3531.0029870287167</v>
      </c>
      <c r="F178" s="1">
        <f t="shared" si="16"/>
        <v>3531</v>
      </c>
      <c r="G178" s="1">
        <f t="shared" si="17"/>
        <v>4.6359999978449196E-3</v>
      </c>
      <c r="I178" s="1">
        <f t="shared" ref="I178:I209" si="20">G178</f>
        <v>4.6359999978449196E-3</v>
      </c>
      <c r="O178" s="1">
        <f t="shared" ca="1" si="19"/>
        <v>-5.0914983402885819E-3</v>
      </c>
      <c r="Q178" s="63">
        <f t="shared" si="18"/>
        <v>30573.152999999998</v>
      </c>
    </row>
    <row r="179" spans="1:34" x14ac:dyDescent="0.2">
      <c r="A179" s="1" t="s">
        <v>111</v>
      </c>
      <c r="C179" s="7">
        <v>45613.387000000002</v>
      </c>
      <c r="D179" s="7"/>
      <c r="E179" s="1">
        <f t="shared" si="15"/>
        <v>3545.0064560025367</v>
      </c>
      <c r="F179" s="1">
        <f t="shared" si="16"/>
        <v>3545</v>
      </c>
      <c r="G179" s="1">
        <f t="shared" si="17"/>
        <v>1.0020000001532026E-2</v>
      </c>
      <c r="I179" s="1">
        <f t="shared" si="20"/>
        <v>1.0020000001532026E-2</v>
      </c>
      <c r="O179" s="1">
        <f t="shared" ca="1" si="19"/>
        <v>-4.9130653574053149E-3</v>
      </c>
      <c r="Q179" s="63">
        <f t="shared" si="18"/>
        <v>30594.887000000002</v>
      </c>
      <c r="AC179" s="1" t="s">
        <v>99</v>
      </c>
      <c r="AD179" s="1">
        <v>8</v>
      </c>
      <c r="AF179" s="1" t="s">
        <v>94</v>
      </c>
      <c r="AH179" s="1" t="s">
        <v>82</v>
      </c>
    </row>
    <row r="180" spans="1:34" x14ac:dyDescent="0.2">
      <c r="A180" s="1" t="s">
        <v>111</v>
      </c>
      <c r="C180" s="7">
        <v>45613.39</v>
      </c>
      <c r="D180" s="7"/>
      <c r="E180" s="1">
        <f t="shared" si="15"/>
        <v>3545.0083889374259</v>
      </c>
      <c r="F180" s="1">
        <f t="shared" si="16"/>
        <v>3545</v>
      </c>
      <c r="G180" s="1">
        <f t="shared" si="17"/>
        <v>1.3019999998505227E-2</v>
      </c>
      <c r="I180" s="1">
        <f t="shared" si="20"/>
        <v>1.3019999998505227E-2</v>
      </c>
      <c r="O180" s="1">
        <f t="shared" ca="1" si="19"/>
        <v>-4.9130653574053149E-3</v>
      </c>
      <c r="Q180" s="63">
        <f t="shared" si="18"/>
        <v>30594.89</v>
      </c>
      <c r="AC180" s="1" t="s">
        <v>99</v>
      </c>
      <c r="AD180" s="1">
        <v>9</v>
      </c>
      <c r="AF180" s="1" t="s">
        <v>108</v>
      </c>
      <c r="AH180" s="1" t="s">
        <v>82</v>
      </c>
    </row>
    <row r="181" spans="1:34" x14ac:dyDescent="0.2">
      <c r="A181" s="1" t="s">
        <v>95</v>
      </c>
      <c r="C181" s="11">
        <v>45622.69</v>
      </c>
      <c r="D181" s="7" t="s">
        <v>14</v>
      </c>
      <c r="E181" s="1">
        <f t="shared" si="15"/>
        <v>3551.0004870995931</v>
      </c>
      <c r="F181" s="1">
        <f t="shared" si="16"/>
        <v>3551</v>
      </c>
      <c r="G181" s="1">
        <f t="shared" si="17"/>
        <v>7.5600000127451494E-4</v>
      </c>
      <c r="I181" s="1">
        <f t="shared" si="20"/>
        <v>7.5600000127451494E-4</v>
      </c>
      <c r="O181" s="1">
        <f t="shared" ca="1" si="19"/>
        <v>-4.8365940790267709E-3</v>
      </c>
      <c r="Q181" s="63">
        <f t="shared" si="18"/>
        <v>30604.190000000002</v>
      </c>
    </row>
    <row r="182" spans="1:34" x14ac:dyDescent="0.2">
      <c r="A182" s="1" t="s">
        <v>111</v>
      </c>
      <c r="C182" s="7">
        <v>45641.32</v>
      </c>
      <c r="D182" s="7"/>
      <c r="E182" s="1">
        <f t="shared" si="15"/>
        <v>3563.004012772833</v>
      </c>
      <c r="F182" s="1">
        <f t="shared" si="16"/>
        <v>3563</v>
      </c>
      <c r="G182" s="1">
        <f t="shared" si="17"/>
        <v>6.2279999983729795E-3</v>
      </c>
      <c r="I182" s="1">
        <f t="shared" si="20"/>
        <v>6.2279999983729795E-3</v>
      </c>
      <c r="O182" s="1">
        <f t="shared" ca="1" si="19"/>
        <v>-4.6836515222696828E-3</v>
      </c>
      <c r="Q182" s="63">
        <f t="shared" si="18"/>
        <v>30622.82</v>
      </c>
      <c r="AC182" s="1" t="s">
        <v>99</v>
      </c>
      <c r="AD182" s="1">
        <v>7</v>
      </c>
      <c r="AF182" s="1" t="s">
        <v>94</v>
      </c>
      <c r="AH182" s="1" t="s">
        <v>82</v>
      </c>
    </row>
    <row r="183" spans="1:34" x14ac:dyDescent="0.2">
      <c r="A183" s="1" t="s">
        <v>111</v>
      </c>
      <c r="C183" s="7">
        <v>45641.328000000001</v>
      </c>
      <c r="D183" s="7"/>
      <c r="E183" s="1">
        <f t="shared" si="15"/>
        <v>3563.0091672658764</v>
      </c>
      <c r="F183" s="1">
        <f t="shared" si="16"/>
        <v>3563</v>
      </c>
      <c r="G183" s="1">
        <f t="shared" si="17"/>
        <v>1.4228000000002794E-2</v>
      </c>
      <c r="I183" s="1">
        <f t="shared" si="20"/>
        <v>1.4228000000002794E-2</v>
      </c>
      <c r="O183" s="1">
        <f t="shared" ca="1" si="19"/>
        <v>-4.6836515222696828E-3</v>
      </c>
      <c r="Q183" s="63">
        <f t="shared" si="18"/>
        <v>30622.828000000001</v>
      </c>
      <c r="AC183" s="1" t="s">
        <v>99</v>
      </c>
      <c r="AD183" s="1">
        <v>9</v>
      </c>
      <c r="AF183" s="1" t="s">
        <v>108</v>
      </c>
      <c r="AH183" s="1" t="s">
        <v>82</v>
      </c>
    </row>
    <row r="184" spans="1:34" x14ac:dyDescent="0.2">
      <c r="A184" s="1" t="s">
        <v>111</v>
      </c>
      <c r="C184" s="7">
        <v>45655.29</v>
      </c>
      <c r="D184" s="7"/>
      <c r="E184" s="1">
        <f t="shared" si="15"/>
        <v>3572.0050462486888</v>
      </c>
      <c r="F184" s="1">
        <f t="shared" si="16"/>
        <v>3572</v>
      </c>
      <c r="G184" s="1">
        <f t="shared" si="17"/>
        <v>7.8319999956875108E-3</v>
      </c>
      <c r="I184" s="1">
        <f t="shared" si="20"/>
        <v>7.8319999956875108E-3</v>
      </c>
      <c r="O184" s="1">
        <f t="shared" ca="1" si="19"/>
        <v>-4.5689446047018703E-3</v>
      </c>
      <c r="Q184" s="63">
        <f t="shared" si="18"/>
        <v>30636.79</v>
      </c>
      <c r="AC184" s="1" t="s">
        <v>99</v>
      </c>
      <c r="AD184" s="1">
        <v>7</v>
      </c>
      <c r="AF184" s="1" t="s">
        <v>81</v>
      </c>
      <c r="AH184" s="1" t="s">
        <v>82</v>
      </c>
    </row>
    <row r="185" spans="1:34" x14ac:dyDescent="0.2">
      <c r="A185" s="1" t="s">
        <v>95</v>
      </c>
      <c r="C185" s="10">
        <v>45937.764999999999</v>
      </c>
      <c r="D185" s="7" t="s">
        <v>14</v>
      </c>
      <c r="E185" s="1">
        <f t="shared" si="15"/>
        <v>3754.0069740290855</v>
      </c>
      <c r="F185" s="1">
        <f t="shared" si="16"/>
        <v>3754</v>
      </c>
      <c r="G185" s="1">
        <f t="shared" si="17"/>
        <v>1.0823999997228384E-2</v>
      </c>
      <c r="I185" s="1">
        <f t="shared" si="20"/>
        <v>1.0823999997228384E-2</v>
      </c>
      <c r="O185" s="1">
        <f t="shared" ca="1" si="19"/>
        <v>-2.2493158272193989E-3</v>
      </c>
      <c r="Q185" s="63">
        <f t="shared" si="18"/>
        <v>30919.264999999999</v>
      </c>
    </row>
    <row r="186" spans="1:34" x14ac:dyDescent="0.2">
      <c r="A186" s="1" t="s">
        <v>95</v>
      </c>
      <c r="C186" s="10">
        <v>45965.697999999997</v>
      </c>
      <c r="D186" s="7" t="s">
        <v>14</v>
      </c>
      <c r="E186" s="1">
        <f t="shared" si="15"/>
        <v>3772.0045307993819</v>
      </c>
      <c r="F186" s="1">
        <f t="shared" si="16"/>
        <v>3772</v>
      </c>
      <c r="G186" s="1">
        <f t="shared" si="17"/>
        <v>7.0319999940693378E-3</v>
      </c>
      <c r="I186" s="1">
        <f t="shared" si="20"/>
        <v>7.0319999940693378E-3</v>
      </c>
      <c r="O186" s="1">
        <f t="shared" ca="1" si="19"/>
        <v>-2.0199019920837738E-3</v>
      </c>
      <c r="Q186" s="63">
        <f t="shared" si="18"/>
        <v>30947.197999999997</v>
      </c>
    </row>
    <row r="187" spans="1:34" x14ac:dyDescent="0.2">
      <c r="A187" s="1" t="s">
        <v>112</v>
      </c>
      <c r="C187" s="7">
        <v>45998.288999999997</v>
      </c>
      <c r="D187" s="7"/>
      <c r="E187" s="1">
        <f t="shared" si="15"/>
        <v>3793.0032911438052</v>
      </c>
      <c r="F187" s="1">
        <f t="shared" si="16"/>
        <v>3793</v>
      </c>
      <c r="G187" s="1">
        <f t="shared" si="17"/>
        <v>5.1079999975627288E-3</v>
      </c>
      <c r="I187" s="1">
        <f t="shared" si="20"/>
        <v>5.1079999975627288E-3</v>
      </c>
      <c r="O187" s="1">
        <f t="shared" ca="1" si="19"/>
        <v>-1.7522525177588733E-3</v>
      </c>
      <c r="Q187" s="63">
        <f t="shared" si="18"/>
        <v>30979.788999999997</v>
      </c>
      <c r="AC187" s="1" t="s">
        <v>99</v>
      </c>
      <c r="AD187" s="1">
        <v>9</v>
      </c>
      <c r="AF187" s="1" t="s">
        <v>113</v>
      </c>
      <c r="AH187" s="1" t="s">
        <v>82</v>
      </c>
    </row>
    <row r="188" spans="1:34" x14ac:dyDescent="0.2">
      <c r="A188" s="1" t="s">
        <v>112</v>
      </c>
      <c r="C188" s="7">
        <v>46012.239000000001</v>
      </c>
      <c r="D188" s="7"/>
      <c r="E188" s="1">
        <f t="shared" si="15"/>
        <v>3801.9914383870564</v>
      </c>
      <c r="F188" s="1">
        <f t="shared" si="16"/>
        <v>3802</v>
      </c>
      <c r="G188" s="1">
        <f t="shared" si="17"/>
        <v>-1.3288000001921318E-2</v>
      </c>
      <c r="I188" s="1">
        <f t="shared" si="20"/>
        <v>-1.3288000001921318E-2</v>
      </c>
      <c r="O188" s="1">
        <f t="shared" ca="1" si="19"/>
        <v>-1.6375456001910538E-3</v>
      </c>
      <c r="Q188" s="63">
        <f t="shared" si="18"/>
        <v>30993.739000000001</v>
      </c>
      <c r="AC188" s="1" t="s">
        <v>99</v>
      </c>
      <c r="AD188" s="1">
        <v>5</v>
      </c>
      <c r="AF188" s="1" t="s">
        <v>81</v>
      </c>
      <c r="AH188" s="1" t="s">
        <v>82</v>
      </c>
    </row>
    <row r="189" spans="1:34" x14ac:dyDescent="0.2">
      <c r="A189" s="1" t="s">
        <v>95</v>
      </c>
      <c r="C189" s="11">
        <v>46021.572</v>
      </c>
      <c r="D189" s="7" t="s">
        <v>14</v>
      </c>
      <c r="E189" s="1">
        <f t="shared" si="15"/>
        <v>3808.0047988330221</v>
      </c>
      <c r="F189" s="1">
        <f t="shared" si="16"/>
        <v>3808</v>
      </c>
      <c r="G189" s="1">
        <f t="shared" si="17"/>
        <v>7.4479999966570176E-3</v>
      </c>
      <c r="I189" s="1">
        <f t="shared" si="20"/>
        <v>7.4479999966570176E-3</v>
      </c>
      <c r="O189" s="1">
        <f t="shared" ca="1" si="19"/>
        <v>-1.5610743218125167E-3</v>
      </c>
      <c r="Q189" s="63">
        <f t="shared" si="18"/>
        <v>31003.072</v>
      </c>
    </row>
    <row r="190" spans="1:34" x14ac:dyDescent="0.2">
      <c r="A190" s="1" t="s">
        <v>114</v>
      </c>
      <c r="C190" s="7">
        <v>46057.266000000003</v>
      </c>
      <c r="D190" s="7"/>
      <c r="E190" s="1">
        <f t="shared" si="15"/>
        <v>3831.0028581663937</v>
      </c>
      <c r="F190" s="1">
        <f t="shared" si="16"/>
        <v>3831</v>
      </c>
      <c r="G190" s="1">
        <f t="shared" si="17"/>
        <v>4.4360000028973445E-3</v>
      </c>
      <c r="I190" s="1">
        <f t="shared" si="20"/>
        <v>4.4360000028973445E-3</v>
      </c>
      <c r="O190" s="1">
        <f t="shared" ca="1" si="19"/>
        <v>-1.2679344213614302E-3</v>
      </c>
      <c r="Q190" s="63">
        <f t="shared" si="18"/>
        <v>31038.766000000003</v>
      </c>
      <c r="AC190" s="1" t="s">
        <v>99</v>
      </c>
      <c r="AD190" s="1">
        <v>8</v>
      </c>
      <c r="AF190" s="1" t="s">
        <v>108</v>
      </c>
      <c r="AH190" s="1" t="s">
        <v>82</v>
      </c>
    </row>
    <row r="191" spans="1:34" x14ac:dyDescent="0.2">
      <c r="A191" s="1" t="s">
        <v>114</v>
      </c>
      <c r="C191" s="7">
        <v>46071.218999999997</v>
      </c>
      <c r="D191" s="7"/>
      <c r="E191" s="1">
        <f t="shared" si="15"/>
        <v>3839.9929383445292</v>
      </c>
      <c r="F191" s="1">
        <f t="shared" si="16"/>
        <v>3840</v>
      </c>
      <c r="G191" s="1">
        <f t="shared" si="17"/>
        <v>-1.0960000006889459E-2</v>
      </c>
      <c r="I191" s="1">
        <f t="shared" si="20"/>
        <v>-1.0960000006889459E-2</v>
      </c>
      <c r="O191" s="1">
        <f t="shared" ca="1" si="19"/>
        <v>-1.1532275037936177E-3</v>
      </c>
      <c r="Q191" s="63">
        <f t="shared" si="18"/>
        <v>31052.718999999997</v>
      </c>
      <c r="AC191" s="1" t="s">
        <v>99</v>
      </c>
      <c r="AD191" s="1">
        <v>6</v>
      </c>
      <c r="AF191" s="1" t="s">
        <v>81</v>
      </c>
      <c r="AH191" s="1" t="s">
        <v>82</v>
      </c>
    </row>
    <row r="192" spans="1:34" x14ac:dyDescent="0.2">
      <c r="A192" s="4" t="s">
        <v>115</v>
      </c>
      <c r="B192" s="5" t="s">
        <v>41</v>
      </c>
      <c r="C192" s="6">
        <v>46262.141000000003</v>
      </c>
      <c r="D192" s="7"/>
      <c r="E192" s="1">
        <f t="shared" si="15"/>
        <v>3963.0062034323782</v>
      </c>
      <c r="F192" s="1">
        <f t="shared" si="16"/>
        <v>3963</v>
      </c>
      <c r="G192" s="1">
        <f t="shared" si="17"/>
        <v>9.6279999997932464E-3</v>
      </c>
      <c r="I192" s="1">
        <f t="shared" si="20"/>
        <v>9.6279999997932464E-3</v>
      </c>
      <c r="O192" s="1">
        <f t="shared" ca="1" si="19"/>
        <v>4.1443370296651016E-4</v>
      </c>
      <c r="Q192" s="63">
        <f t="shared" si="18"/>
        <v>31243.641000000003</v>
      </c>
    </row>
    <row r="193" spans="1:34" x14ac:dyDescent="0.2">
      <c r="A193" s="1" t="s">
        <v>116</v>
      </c>
      <c r="C193" s="7">
        <v>46271.46</v>
      </c>
      <c r="D193" s="7"/>
      <c r="E193" s="1">
        <f t="shared" si="15"/>
        <v>3969.0105435155174</v>
      </c>
      <c r="F193" s="1">
        <f t="shared" si="16"/>
        <v>3969</v>
      </c>
      <c r="G193" s="1">
        <f t="shared" si="17"/>
        <v>1.6363999995519407E-2</v>
      </c>
      <c r="I193" s="1">
        <f t="shared" si="20"/>
        <v>1.6363999995519407E-2</v>
      </c>
      <c r="O193" s="1">
        <f t="shared" ca="1" si="19"/>
        <v>4.9090498134505417E-4</v>
      </c>
      <c r="Q193" s="63">
        <f t="shared" si="18"/>
        <v>31252.959999999999</v>
      </c>
      <c r="AC193" s="1" t="s">
        <v>99</v>
      </c>
      <c r="AD193" s="1">
        <v>8</v>
      </c>
      <c r="AF193" s="1" t="s">
        <v>94</v>
      </c>
      <c r="AH193" s="1" t="s">
        <v>82</v>
      </c>
    </row>
    <row r="194" spans="1:34" x14ac:dyDescent="0.2">
      <c r="A194" s="1" t="s">
        <v>117</v>
      </c>
      <c r="C194" s="7">
        <v>46285.430999999997</v>
      </c>
      <c r="D194" s="7"/>
      <c r="E194" s="1">
        <f t="shared" si="15"/>
        <v>3978.0122213030018</v>
      </c>
      <c r="F194" s="1">
        <f t="shared" si="16"/>
        <v>3978</v>
      </c>
      <c r="G194" s="1">
        <f t="shared" si="17"/>
        <v>1.8967999996675644E-2</v>
      </c>
      <c r="I194" s="1">
        <f t="shared" si="20"/>
        <v>1.8967999996675644E-2</v>
      </c>
      <c r="O194" s="1">
        <f t="shared" ca="1" si="19"/>
        <v>6.0561189891286671E-4</v>
      </c>
      <c r="Q194" s="63">
        <f t="shared" si="18"/>
        <v>31266.930999999997</v>
      </c>
      <c r="AC194" s="1" t="s">
        <v>99</v>
      </c>
      <c r="AD194" s="1">
        <v>7</v>
      </c>
      <c r="AF194" s="1" t="s">
        <v>118</v>
      </c>
      <c r="AH194" s="1" t="s">
        <v>82</v>
      </c>
    </row>
    <row r="195" spans="1:34" x14ac:dyDescent="0.2">
      <c r="A195" s="1" t="s">
        <v>117</v>
      </c>
      <c r="C195" s="7">
        <v>46299.392999999996</v>
      </c>
      <c r="D195" s="7"/>
      <c r="E195" s="1">
        <f t="shared" si="15"/>
        <v>3987.0081002858137</v>
      </c>
      <c r="F195" s="1">
        <f t="shared" si="16"/>
        <v>3987</v>
      </c>
      <c r="G195" s="1">
        <f t="shared" si="17"/>
        <v>1.2571999992360361E-2</v>
      </c>
      <c r="I195" s="1">
        <f t="shared" si="20"/>
        <v>1.2571999992360361E-2</v>
      </c>
      <c r="O195" s="1">
        <f t="shared" ca="1" si="19"/>
        <v>7.2031881648068619E-4</v>
      </c>
      <c r="Q195" s="63">
        <f t="shared" si="18"/>
        <v>31280.892999999996</v>
      </c>
      <c r="AC195" s="1" t="s">
        <v>99</v>
      </c>
      <c r="AD195" s="1">
        <v>5</v>
      </c>
      <c r="AF195" s="1" t="s">
        <v>94</v>
      </c>
      <c r="AH195" s="1" t="s">
        <v>82</v>
      </c>
    </row>
    <row r="196" spans="1:34" x14ac:dyDescent="0.2">
      <c r="A196" s="1" t="s">
        <v>119</v>
      </c>
      <c r="C196" s="7">
        <v>46614.427000000003</v>
      </c>
      <c r="D196" s="7"/>
      <c r="E196" s="1">
        <f t="shared" si="15"/>
        <v>4189.9881704384679</v>
      </c>
      <c r="F196" s="1">
        <f t="shared" si="16"/>
        <v>4190</v>
      </c>
      <c r="G196" s="1">
        <f t="shared" si="17"/>
        <v>-1.8359999994572718E-2</v>
      </c>
      <c r="I196" s="1">
        <f t="shared" si="20"/>
        <v>-1.8359999994572718E-2</v>
      </c>
      <c r="O196" s="1">
        <f t="shared" ca="1" si="19"/>
        <v>3.3075970682880512E-3</v>
      </c>
      <c r="Q196" s="63">
        <f t="shared" si="18"/>
        <v>31595.927000000003</v>
      </c>
      <c r="AC196" s="1" t="s">
        <v>99</v>
      </c>
      <c r="AH196" s="1" t="s">
        <v>100</v>
      </c>
    </row>
    <row r="197" spans="1:34" x14ac:dyDescent="0.2">
      <c r="A197" s="1" t="s">
        <v>119</v>
      </c>
      <c r="C197" s="7">
        <v>46614.432000000001</v>
      </c>
      <c r="D197" s="7"/>
      <c r="E197" s="1">
        <f t="shared" si="15"/>
        <v>4189.9913919966184</v>
      </c>
      <c r="F197" s="1">
        <f t="shared" si="16"/>
        <v>4190</v>
      </c>
      <c r="G197" s="1">
        <f t="shared" si="17"/>
        <v>-1.3359999997192062E-2</v>
      </c>
      <c r="I197" s="1">
        <f t="shared" si="20"/>
        <v>-1.3359999997192062E-2</v>
      </c>
      <c r="O197" s="1">
        <f t="shared" ca="1" si="19"/>
        <v>3.3075970682880512E-3</v>
      </c>
      <c r="Q197" s="63">
        <f t="shared" si="18"/>
        <v>31595.932000000001</v>
      </c>
      <c r="AC197" s="1" t="s">
        <v>99</v>
      </c>
      <c r="AH197" s="1" t="s">
        <v>100</v>
      </c>
    </row>
    <row r="198" spans="1:34" x14ac:dyDescent="0.2">
      <c r="A198" s="1" t="s">
        <v>119</v>
      </c>
      <c r="C198" s="7">
        <v>46614.436999999998</v>
      </c>
      <c r="D198" s="7"/>
      <c r="E198" s="1">
        <f t="shared" si="15"/>
        <v>4189.994613554768</v>
      </c>
      <c r="F198" s="1">
        <f t="shared" si="16"/>
        <v>4190</v>
      </c>
      <c r="G198" s="1">
        <f t="shared" si="17"/>
        <v>-8.3599999998114072E-3</v>
      </c>
      <c r="I198" s="1">
        <f t="shared" si="20"/>
        <v>-8.3599999998114072E-3</v>
      </c>
      <c r="O198" s="1">
        <f t="shared" ca="1" si="19"/>
        <v>3.3075970682880512E-3</v>
      </c>
      <c r="Q198" s="63">
        <f t="shared" si="18"/>
        <v>31595.936999999998</v>
      </c>
      <c r="AC198" s="1" t="s">
        <v>99</v>
      </c>
      <c r="AH198" s="1" t="s">
        <v>100</v>
      </c>
    </row>
    <row r="199" spans="1:34" x14ac:dyDescent="0.2">
      <c r="A199" s="1" t="s">
        <v>119</v>
      </c>
      <c r="C199" s="7">
        <v>46614.445</v>
      </c>
      <c r="D199" s="7"/>
      <c r="E199" s="1">
        <f t="shared" si="15"/>
        <v>4189.9997680478118</v>
      </c>
      <c r="F199" s="1">
        <f t="shared" si="16"/>
        <v>4190</v>
      </c>
      <c r="G199" s="1">
        <f t="shared" si="17"/>
        <v>-3.5999999818159267E-4</v>
      </c>
      <c r="I199" s="1">
        <f t="shared" si="20"/>
        <v>-3.5999999818159267E-4</v>
      </c>
      <c r="O199" s="1">
        <f t="shared" ca="1" si="19"/>
        <v>3.3075970682880512E-3</v>
      </c>
      <c r="Q199" s="63">
        <f t="shared" si="18"/>
        <v>31595.945</v>
      </c>
      <c r="AC199" s="1" t="s">
        <v>99</v>
      </c>
      <c r="AH199" s="1" t="s">
        <v>100</v>
      </c>
    </row>
    <row r="200" spans="1:34" x14ac:dyDescent="0.2">
      <c r="A200" s="1" t="s">
        <v>120</v>
      </c>
      <c r="C200" s="7">
        <v>46957.466</v>
      </c>
      <c r="D200" s="7"/>
      <c r="E200" s="1">
        <f t="shared" si="15"/>
        <v>4411.0121877987995</v>
      </c>
      <c r="F200" s="1">
        <f t="shared" si="16"/>
        <v>4411</v>
      </c>
      <c r="G200" s="1">
        <f t="shared" si="17"/>
        <v>1.8916000000899658E-2</v>
      </c>
      <c r="I200" s="1">
        <f t="shared" si="20"/>
        <v>1.8916000000899658E-2</v>
      </c>
      <c r="O200" s="1">
        <f t="shared" ca="1" si="19"/>
        <v>6.1242891552310483E-3</v>
      </c>
      <c r="Q200" s="63">
        <f t="shared" si="18"/>
        <v>31938.966</v>
      </c>
      <c r="AC200" s="1" t="s">
        <v>99</v>
      </c>
      <c r="AH200" s="1" t="s">
        <v>100</v>
      </c>
    </row>
    <row r="201" spans="1:34" x14ac:dyDescent="0.2">
      <c r="A201" s="1" t="s">
        <v>120</v>
      </c>
      <c r="C201" s="7">
        <v>46968.332999999999</v>
      </c>
      <c r="D201" s="7"/>
      <c r="E201" s="1">
        <f t="shared" si="15"/>
        <v>4418.0139222857069</v>
      </c>
      <c r="F201" s="1">
        <f t="shared" si="16"/>
        <v>4418</v>
      </c>
      <c r="G201" s="1">
        <f t="shared" si="17"/>
        <v>2.1607999995467253E-2</v>
      </c>
      <c r="I201" s="1">
        <f t="shared" si="20"/>
        <v>2.1607999995467253E-2</v>
      </c>
      <c r="O201" s="1">
        <f t="shared" ca="1" si="19"/>
        <v>6.2135056466726818E-3</v>
      </c>
      <c r="Q201" s="63">
        <f t="shared" si="18"/>
        <v>31949.832999999999</v>
      </c>
      <c r="AC201" s="1" t="s">
        <v>99</v>
      </c>
      <c r="AH201" s="1" t="s">
        <v>100</v>
      </c>
    </row>
    <row r="202" spans="1:34" x14ac:dyDescent="0.2">
      <c r="A202" s="1" t="s">
        <v>121</v>
      </c>
      <c r="C202" s="7">
        <v>47002.466</v>
      </c>
      <c r="D202" s="7"/>
      <c r="E202" s="1">
        <f t="shared" si="15"/>
        <v>4440.0062111641164</v>
      </c>
      <c r="F202" s="1">
        <f t="shared" si="16"/>
        <v>4440</v>
      </c>
      <c r="G202" s="1">
        <f t="shared" si="17"/>
        <v>9.6399999965797178E-3</v>
      </c>
      <c r="I202" s="1">
        <f t="shared" si="20"/>
        <v>9.6399999965797178E-3</v>
      </c>
      <c r="O202" s="1">
        <f t="shared" ca="1" si="19"/>
        <v>6.4939003340606719E-3</v>
      </c>
      <c r="Q202" s="63">
        <f t="shared" si="18"/>
        <v>31983.966</v>
      </c>
      <c r="AC202" s="1" t="s">
        <v>99</v>
      </c>
      <c r="AD202" s="1">
        <v>10</v>
      </c>
      <c r="AF202" s="1" t="s">
        <v>118</v>
      </c>
      <c r="AH202" s="1" t="s">
        <v>82</v>
      </c>
    </row>
    <row r="203" spans="1:34" x14ac:dyDescent="0.2">
      <c r="A203" s="1" t="s">
        <v>122</v>
      </c>
      <c r="C203" s="7">
        <v>47030.41</v>
      </c>
      <c r="D203" s="7"/>
      <c r="E203" s="1">
        <f t="shared" si="15"/>
        <v>4458.0108553623495</v>
      </c>
      <c r="F203" s="1">
        <f t="shared" si="16"/>
        <v>4458</v>
      </c>
      <c r="G203" s="1">
        <f t="shared" si="17"/>
        <v>1.6847999999299645E-2</v>
      </c>
      <c r="I203" s="1">
        <f t="shared" si="20"/>
        <v>1.6847999999299645E-2</v>
      </c>
      <c r="O203" s="1">
        <f t="shared" ca="1" si="19"/>
        <v>6.7233141691963039E-3</v>
      </c>
      <c r="Q203" s="63">
        <f t="shared" si="18"/>
        <v>32011.910000000003</v>
      </c>
      <c r="AC203" s="1" t="s">
        <v>99</v>
      </c>
      <c r="AD203" s="1">
        <v>12</v>
      </c>
      <c r="AF203" s="1" t="s">
        <v>94</v>
      </c>
      <c r="AH203" s="1" t="s">
        <v>82</v>
      </c>
    </row>
    <row r="204" spans="1:34" x14ac:dyDescent="0.2">
      <c r="A204" s="1" t="s">
        <v>121</v>
      </c>
      <c r="C204" s="7">
        <v>47061.447999999997</v>
      </c>
      <c r="D204" s="7"/>
      <c r="E204" s="1">
        <f t="shared" si="15"/>
        <v>4478.0089997448495</v>
      </c>
      <c r="F204" s="1">
        <f t="shared" si="16"/>
        <v>4478</v>
      </c>
      <c r="G204" s="1">
        <f t="shared" si="17"/>
        <v>1.3967999992019031E-2</v>
      </c>
      <c r="I204" s="1">
        <f t="shared" si="20"/>
        <v>1.3967999992019031E-2</v>
      </c>
      <c r="O204" s="1">
        <f t="shared" ca="1" si="19"/>
        <v>6.9782184304581149E-3</v>
      </c>
      <c r="Q204" s="63">
        <f t="shared" si="18"/>
        <v>32042.947999999997</v>
      </c>
      <c r="AC204" s="1" t="s">
        <v>99</v>
      </c>
      <c r="AD204" s="1">
        <v>9</v>
      </c>
      <c r="AF204" s="1" t="s">
        <v>94</v>
      </c>
      <c r="AH204" s="1" t="s">
        <v>82</v>
      </c>
    </row>
    <row r="205" spans="1:34" x14ac:dyDescent="0.2">
      <c r="A205" s="1" t="s">
        <v>95</v>
      </c>
      <c r="C205" s="10">
        <v>47084.733</v>
      </c>
      <c r="D205" s="7" t="s">
        <v>14</v>
      </c>
      <c r="E205" s="1">
        <f t="shared" si="15"/>
        <v>4493.011796057328</v>
      </c>
      <c r="F205" s="1">
        <f t="shared" si="16"/>
        <v>4493</v>
      </c>
      <c r="G205" s="1">
        <f t="shared" si="17"/>
        <v>1.8307999998796731E-2</v>
      </c>
      <c r="I205" s="1">
        <f t="shared" si="20"/>
        <v>1.8307999998796731E-2</v>
      </c>
      <c r="O205" s="1">
        <f t="shared" ca="1" si="19"/>
        <v>7.1693966264044715E-3</v>
      </c>
      <c r="Q205" s="63">
        <f t="shared" si="18"/>
        <v>32066.233</v>
      </c>
    </row>
    <row r="206" spans="1:34" x14ac:dyDescent="0.2">
      <c r="A206" s="1" t="s">
        <v>121</v>
      </c>
      <c r="C206" s="7">
        <v>47117.32</v>
      </c>
      <c r="D206" s="7"/>
      <c r="E206" s="1">
        <f t="shared" si="15"/>
        <v>4514.0079791552289</v>
      </c>
      <c r="F206" s="1">
        <f t="shared" si="16"/>
        <v>4514</v>
      </c>
      <c r="G206" s="1">
        <f t="shared" si="17"/>
        <v>1.2384000001475215E-2</v>
      </c>
      <c r="I206" s="1">
        <f t="shared" si="20"/>
        <v>1.2384000001475215E-2</v>
      </c>
      <c r="O206" s="1">
        <f t="shared" ca="1" si="19"/>
        <v>7.437046100729372E-3</v>
      </c>
      <c r="Q206" s="63">
        <f t="shared" si="18"/>
        <v>32098.82</v>
      </c>
      <c r="AC206" s="1" t="s">
        <v>99</v>
      </c>
      <c r="AD206" s="1">
        <v>8</v>
      </c>
      <c r="AF206" s="1" t="s">
        <v>94</v>
      </c>
      <c r="AH206" s="1" t="s">
        <v>82</v>
      </c>
    </row>
    <row r="207" spans="1:34" x14ac:dyDescent="0.2">
      <c r="A207" s="1" t="s">
        <v>123</v>
      </c>
      <c r="C207" s="7">
        <v>47379.603000000003</v>
      </c>
      <c r="D207" s="7"/>
      <c r="E207" s="1">
        <f t="shared" si="15"/>
        <v>4682.9999664957959</v>
      </c>
      <c r="F207" s="1">
        <f t="shared" si="16"/>
        <v>4683</v>
      </c>
      <c r="G207" s="1">
        <f t="shared" si="17"/>
        <v>-5.1999995775986463E-5</v>
      </c>
      <c r="I207" s="1">
        <f t="shared" si="20"/>
        <v>-5.1999995775986463E-5</v>
      </c>
      <c r="O207" s="1">
        <f t="shared" ca="1" si="19"/>
        <v>9.5909871083916659E-3</v>
      </c>
      <c r="Q207" s="63">
        <f t="shared" si="18"/>
        <v>32361.103000000003</v>
      </c>
      <c r="AC207" s="1" t="s">
        <v>99</v>
      </c>
      <c r="AD207" s="1">
        <v>7</v>
      </c>
      <c r="AF207" s="1" t="s">
        <v>81</v>
      </c>
      <c r="AH207" s="1" t="s">
        <v>82</v>
      </c>
    </row>
    <row r="208" spans="1:34" x14ac:dyDescent="0.2">
      <c r="A208" s="1" t="s">
        <v>123</v>
      </c>
      <c r="C208" s="7">
        <v>47387.377999999997</v>
      </c>
      <c r="D208" s="7"/>
      <c r="E208" s="1">
        <f t="shared" si="15"/>
        <v>4688.0094894216891</v>
      </c>
      <c r="F208" s="1">
        <f t="shared" si="16"/>
        <v>4688</v>
      </c>
      <c r="G208" s="1">
        <f t="shared" si="17"/>
        <v>1.4727999994647689E-2</v>
      </c>
      <c r="I208" s="1">
        <f t="shared" si="20"/>
        <v>1.4727999994647689E-2</v>
      </c>
      <c r="O208" s="1">
        <f t="shared" ca="1" si="19"/>
        <v>9.6547131737071135E-3</v>
      </c>
      <c r="Q208" s="63">
        <f t="shared" si="18"/>
        <v>32368.877999999997</v>
      </c>
      <c r="AC208" s="1" t="s">
        <v>99</v>
      </c>
      <c r="AD208" s="1">
        <v>7</v>
      </c>
      <c r="AF208" s="1" t="s">
        <v>94</v>
      </c>
      <c r="AH208" s="1" t="s">
        <v>82</v>
      </c>
    </row>
    <row r="209" spans="1:34" x14ac:dyDescent="0.2">
      <c r="A209" s="1" t="s">
        <v>123</v>
      </c>
      <c r="C209" s="7">
        <v>47432.383999999998</v>
      </c>
      <c r="D209" s="7"/>
      <c r="E209" s="1">
        <f t="shared" si="15"/>
        <v>4717.0073786567891</v>
      </c>
      <c r="F209" s="1">
        <f t="shared" si="16"/>
        <v>4717</v>
      </c>
      <c r="G209" s="1">
        <f t="shared" si="17"/>
        <v>1.1451999998826068E-2</v>
      </c>
      <c r="I209" s="1">
        <f t="shared" si="20"/>
        <v>1.1451999998826068E-2</v>
      </c>
      <c r="O209" s="1">
        <f t="shared" ca="1" si="19"/>
        <v>1.0024324352536737E-2</v>
      </c>
      <c r="Q209" s="63">
        <f t="shared" si="18"/>
        <v>32413.883999999998</v>
      </c>
      <c r="AC209" s="1" t="s">
        <v>99</v>
      </c>
      <c r="AD209" s="1">
        <v>13</v>
      </c>
      <c r="AF209" s="1" t="s">
        <v>94</v>
      </c>
      <c r="AH209" s="1" t="s">
        <v>82</v>
      </c>
    </row>
    <row r="210" spans="1:34" x14ac:dyDescent="0.2">
      <c r="A210" s="1" t="s">
        <v>95</v>
      </c>
      <c r="C210" s="10">
        <v>47474.271999999997</v>
      </c>
      <c r="D210" s="7" t="s">
        <v>14</v>
      </c>
      <c r="E210" s="1">
        <f t="shared" si="15"/>
        <v>4743.9963042284862</v>
      </c>
      <c r="F210" s="1">
        <f t="shared" si="16"/>
        <v>4744</v>
      </c>
      <c r="G210" s="1">
        <f t="shared" si="17"/>
        <v>-5.7360000064363703E-3</v>
      </c>
      <c r="I210" s="1">
        <f t="shared" ref="I210:I227" si="21">G210</f>
        <v>-5.7360000064363703E-3</v>
      </c>
      <c r="O210" s="1">
        <f t="shared" ca="1" si="19"/>
        <v>1.0368445105240182E-2</v>
      </c>
      <c r="Q210" s="63">
        <f t="shared" si="18"/>
        <v>32455.771999999997</v>
      </c>
    </row>
    <row r="211" spans="1:34" x14ac:dyDescent="0.2">
      <c r="A211" s="1" t="s">
        <v>124</v>
      </c>
      <c r="C211" s="7">
        <v>47474.281000000003</v>
      </c>
      <c r="D211" s="7"/>
      <c r="E211" s="1">
        <f t="shared" si="15"/>
        <v>4744.0021030331627</v>
      </c>
      <c r="F211" s="1">
        <f t="shared" si="16"/>
        <v>4744</v>
      </c>
      <c r="G211" s="1">
        <f t="shared" si="17"/>
        <v>3.2639999990351498E-3</v>
      </c>
      <c r="I211" s="1">
        <f t="shared" si="21"/>
        <v>3.2639999990351498E-3</v>
      </c>
      <c r="O211" s="1">
        <f t="shared" ca="1" si="19"/>
        <v>1.0368445105240182E-2</v>
      </c>
      <c r="Q211" s="63">
        <f t="shared" si="18"/>
        <v>32455.781000000003</v>
      </c>
      <c r="AC211" s="1" t="s">
        <v>99</v>
      </c>
      <c r="AD211" s="1">
        <v>6</v>
      </c>
      <c r="AF211" s="1" t="s">
        <v>81</v>
      </c>
      <c r="AH211" s="1" t="s">
        <v>82</v>
      </c>
    </row>
    <row r="212" spans="1:34" x14ac:dyDescent="0.2">
      <c r="A212" s="1" t="s">
        <v>125</v>
      </c>
      <c r="C212" s="7">
        <v>47632.582000000002</v>
      </c>
      <c r="D212" s="7"/>
      <c r="E212" s="1">
        <f t="shared" si="15"/>
        <v>4845.9972784276742</v>
      </c>
      <c r="F212" s="1">
        <f t="shared" si="16"/>
        <v>4846</v>
      </c>
      <c r="G212" s="1">
        <f t="shared" si="17"/>
        <v>-4.2239999966113828E-3</v>
      </c>
      <c r="I212" s="1">
        <f t="shared" si="21"/>
        <v>-4.2239999966113828E-3</v>
      </c>
      <c r="O212" s="1">
        <f t="shared" ca="1" si="19"/>
        <v>1.1668456837675416E-2</v>
      </c>
      <c r="Q212" s="63">
        <f t="shared" si="18"/>
        <v>32614.082000000002</v>
      </c>
      <c r="AC212" s="1" t="s">
        <v>99</v>
      </c>
      <c r="AD212" s="1">
        <v>6</v>
      </c>
      <c r="AF212" s="1" t="s">
        <v>81</v>
      </c>
      <c r="AH212" s="1" t="s">
        <v>82</v>
      </c>
    </row>
    <row r="213" spans="1:34" x14ac:dyDescent="0.2">
      <c r="A213" s="1" t="s">
        <v>126</v>
      </c>
      <c r="C213" s="7">
        <v>47702.438000000002</v>
      </c>
      <c r="D213" s="7"/>
      <c r="E213" s="1">
        <f t="shared" ref="E213:E276" si="22">+(C213-C$7)/C$8</f>
        <v>4891.0063116767315</v>
      </c>
      <c r="F213" s="1">
        <f t="shared" ref="F213:F276" si="23">ROUND(2*E213,0)/2</f>
        <v>4891</v>
      </c>
      <c r="G213" s="1">
        <f t="shared" ref="G213:G227" si="24">+C213-(C$7+F213*C$8)</f>
        <v>9.7959999984595925E-3</v>
      </c>
      <c r="I213" s="1">
        <f t="shared" si="21"/>
        <v>9.7959999984595925E-3</v>
      </c>
      <c r="O213" s="1">
        <f t="shared" ca="1" si="19"/>
        <v>1.2241991425514485E-2</v>
      </c>
      <c r="Q213" s="63">
        <f t="shared" ref="Q213:Q276" si="25">C213-15018.5</f>
        <v>32683.938000000002</v>
      </c>
      <c r="AC213" s="1" t="s">
        <v>99</v>
      </c>
      <c r="AD213" s="1">
        <v>7</v>
      </c>
      <c r="AF213" s="1" t="s">
        <v>94</v>
      </c>
      <c r="AH213" s="1" t="s">
        <v>82</v>
      </c>
    </row>
    <row r="214" spans="1:34" x14ac:dyDescent="0.2">
      <c r="A214" s="1" t="s">
        <v>126</v>
      </c>
      <c r="C214" s="7">
        <v>47803.313999999998</v>
      </c>
      <c r="D214" s="7"/>
      <c r="E214" s="1">
        <f t="shared" si="22"/>
        <v>4956.0018916989447</v>
      </c>
      <c r="F214" s="1">
        <f t="shared" si="23"/>
        <v>4956</v>
      </c>
      <c r="G214" s="1">
        <f t="shared" si="24"/>
        <v>2.9359999971347861E-3</v>
      </c>
      <c r="I214" s="1">
        <f t="shared" si="21"/>
        <v>2.9359999971347861E-3</v>
      </c>
      <c r="O214" s="1">
        <f t="shared" ca="1" si="19"/>
        <v>1.3070430274615366E-2</v>
      </c>
      <c r="Q214" s="63">
        <f t="shared" si="25"/>
        <v>32784.813999999998</v>
      </c>
      <c r="AC214" s="1" t="s">
        <v>99</v>
      </c>
      <c r="AD214" s="1">
        <v>6</v>
      </c>
      <c r="AF214" s="1" t="s">
        <v>108</v>
      </c>
      <c r="AH214" s="1" t="s">
        <v>82</v>
      </c>
    </row>
    <row r="215" spans="1:34" x14ac:dyDescent="0.2">
      <c r="A215" s="1" t="s">
        <v>127</v>
      </c>
      <c r="C215" s="7">
        <v>47803.322</v>
      </c>
      <c r="D215" s="7"/>
      <c r="E215" s="1">
        <f t="shared" si="22"/>
        <v>4956.0070461919886</v>
      </c>
      <c r="F215" s="1">
        <f t="shared" si="23"/>
        <v>4956</v>
      </c>
      <c r="G215" s="1">
        <f t="shared" si="24"/>
        <v>1.0935999998764601E-2</v>
      </c>
      <c r="I215" s="1">
        <f t="shared" si="21"/>
        <v>1.0935999998764601E-2</v>
      </c>
      <c r="O215" s="1">
        <f t="shared" ref="O215:O278" ca="1" si="26">+C$11+C$12*F215</f>
        <v>1.3070430274615366E-2</v>
      </c>
      <c r="Q215" s="63">
        <f t="shared" si="25"/>
        <v>32784.822</v>
      </c>
      <c r="AC215" s="1" t="s">
        <v>128</v>
      </c>
      <c r="AH215" s="1" t="s">
        <v>100</v>
      </c>
    </row>
    <row r="216" spans="1:34" x14ac:dyDescent="0.2">
      <c r="A216" s="1" t="s">
        <v>127</v>
      </c>
      <c r="C216" s="7">
        <v>47803.322</v>
      </c>
      <c r="D216" s="7"/>
      <c r="E216" s="1">
        <f t="shared" si="22"/>
        <v>4956.0070461919886</v>
      </c>
      <c r="F216" s="1">
        <f t="shared" si="23"/>
        <v>4956</v>
      </c>
      <c r="G216" s="1">
        <f t="shared" si="24"/>
        <v>1.0935999998764601E-2</v>
      </c>
      <c r="I216" s="1">
        <f t="shared" si="21"/>
        <v>1.0935999998764601E-2</v>
      </c>
      <c r="O216" s="1">
        <f t="shared" ca="1" si="26"/>
        <v>1.3070430274615366E-2</v>
      </c>
      <c r="Q216" s="63">
        <f t="shared" si="25"/>
        <v>32784.822</v>
      </c>
      <c r="AC216" s="1" t="s">
        <v>129</v>
      </c>
      <c r="AH216" s="1" t="s">
        <v>100</v>
      </c>
    </row>
    <row r="217" spans="1:34" x14ac:dyDescent="0.2">
      <c r="A217" s="1" t="s">
        <v>130</v>
      </c>
      <c r="C217" s="7">
        <v>47803.332000000002</v>
      </c>
      <c r="D217" s="7"/>
      <c r="E217" s="1">
        <f t="shared" si="22"/>
        <v>4956.0134893082932</v>
      </c>
      <c r="F217" s="1">
        <f t="shared" si="23"/>
        <v>4956</v>
      </c>
      <c r="G217" s="1">
        <f t="shared" si="24"/>
        <v>2.0936000000801869E-2</v>
      </c>
      <c r="I217" s="1">
        <f t="shared" si="21"/>
        <v>2.0936000000801869E-2</v>
      </c>
      <c r="O217" s="1">
        <f t="shared" ca="1" si="26"/>
        <v>1.3070430274615366E-2</v>
      </c>
      <c r="Q217" s="63">
        <f t="shared" si="25"/>
        <v>32784.832000000002</v>
      </c>
      <c r="AC217" s="1" t="s">
        <v>99</v>
      </c>
      <c r="AD217" s="1">
        <v>6</v>
      </c>
      <c r="AF217" s="1" t="s">
        <v>94</v>
      </c>
      <c r="AH217" s="1" t="s">
        <v>82</v>
      </c>
    </row>
    <row r="218" spans="1:34" x14ac:dyDescent="0.2">
      <c r="A218" s="1" t="s">
        <v>130</v>
      </c>
      <c r="C218" s="7">
        <v>47817.305999999997</v>
      </c>
      <c r="D218" s="7"/>
      <c r="E218" s="1">
        <f t="shared" si="22"/>
        <v>4965.0171000306664</v>
      </c>
      <c r="F218" s="1">
        <f t="shared" si="23"/>
        <v>4965</v>
      </c>
      <c r="G218" s="1">
        <f t="shared" si="24"/>
        <v>2.653999999165535E-2</v>
      </c>
      <c r="I218" s="1">
        <f t="shared" si="21"/>
        <v>2.653999999165535E-2</v>
      </c>
      <c r="O218" s="1">
        <f t="shared" ca="1" si="26"/>
        <v>1.3185137192183186E-2</v>
      </c>
      <c r="Q218" s="63">
        <f t="shared" si="25"/>
        <v>32798.805999999997</v>
      </c>
      <c r="AC218" s="1" t="s">
        <v>99</v>
      </c>
      <c r="AD218" s="1">
        <v>8</v>
      </c>
      <c r="AF218" s="1" t="s">
        <v>94</v>
      </c>
      <c r="AH218" s="1" t="s">
        <v>82</v>
      </c>
    </row>
    <row r="219" spans="1:34" x14ac:dyDescent="0.2">
      <c r="A219" s="1" t="s">
        <v>130</v>
      </c>
      <c r="C219" s="7">
        <v>47862.286999999997</v>
      </c>
      <c r="D219" s="7"/>
      <c r="E219" s="1">
        <f t="shared" si="22"/>
        <v>4993.9988814750068</v>
      </c>
      <c r="F219" s="1">
        <f t="shared" si="23"/>
        <v>4994</v>
      </c>
      <c r="G219" s="1">
        <f t="shared" si="24"/>
        <v>-1.7360000056214631E-3</v>
      </c>
      <c r="I219" s="1">
        <f t="shared" si="21"/>
        <v>-1.7360000056214631E-3</v>
      </c>
      <c r="O219" s="1">
        <f t="shared" ca="1" si="26"/>
        <v>1.3554748371012809E-2</v>
      </c>
      <c r="Q219" s="63">
        <f t="shared" si="25"/>
        <v>32843.786999999997</v>
      </c>
      <c r="AC219" s="1" t="s">
        <v>99</v>
      </c>
      <c r="AD219" s="1">
        <v>7</v>
      </c>
      <c r="AF219" s="1" t="s">
        <v>94</v>
      </c>
      <c r="AH219" s="1" t="s">
        <v>82</v>
      </c>
    </row>
    <row r="220" spans="1:34" x14ac:dyDescent="0.2">
      <c r="A220" s="1" t="s">
        <v>131</v>
      </c>
      <c r="C220" s="7">
        <v>48132.362000000001</v>
      </c>
      <c r="D220" s="7"/>
      <c r="E220" s="1">
        <f t="shared" si="22"/>
        <v>5168.0113450391873</v>
      </c>
      <c r="F220" s="1">
        <f t="shared" si="23"/>
        <v>5168</v>
      </c>
      <c r="G220" s="1">
        <f t="shared" si="24"/>
        <v>1.7608000001928303E-2</v>
      </c>
      <c r="I220" s="1">
        <f t="shared" si="21"/>
        <v>1.7608000001928303E-2</v>
      </c>
      <c r="O220" s="1">
        <f t="shared" ca="1" si="26"/>
        <v>1.5772415443990551E-2</v>
      </c>
      <c r="Q220" s="63">
        <f t="shared" si="25"/>
        <v>33113.862000000001</v>
      </c>
      <c r="AC220" s="1" t="s">
        <v>99</v>
      </c>
      <c r="AD220" s="1">
        <v>9</v>
      </c>
      <c r="AF220" s="1" t="s">
        <v>94</v>
      </c>
      <c r="AH220" s="1" t="s">
        <v>82</v>
      </c>
    </row>
    <row r="221" spans="1:34" x14ac:dyDescent="0.2">
      <c r="A221" s="1" t="s">
        <v>131</v>
      </c>
      <c r="C221" s="7">
        <v>48146.326000000001</v>
      </c>
      <c r="D221" s="7"/>
      <c r="E221" s="1">
        <f t="shared" si="22"/>
        <v>5177.0085126452595</v>
      </c>
      <c r="F221" s="1">
        <f t="shared" si="23"/>
        <v>5177</v>
      </c>
      <c r="G221" s="1">
        <f t="shared" si="24"/>
        <v>1.3211999998020474E-2</v>
      </c>
      <c r="I221" s="1">
        <f t="shared" si="21"/>
        <v>1.3211999998020474E-2</v>
      </c>
      <c r="O221" s="1">
        <f t="shared" ca="1" si="26"/>
        <v>1.588712236155837E-2</v>
      </c>
      <c r="Q221" s="63">
        <f t="shared" si="25"/>
        <v>33127.826000000001</v>
      </c>
      <c r="AC221" s="1" t="s">
        <v>99</v>
      </c>
      <c r="AD221" s="1">
        <v>8</v>
      </c>
      <c r="AF221" s="1" t="s">
        <v>94</v>
      </c>
      <c r="AH221" s="1" t="s">
        <v>82</v>
      </c>
    </row>
    <row r="222" spans="1:34" x14ac:dyDescent="0.2">
      <c r="A222" s="1" t="s">
        <v>131</v>
      </c>
      <c r="C222" s="7">
        <v>48163.396000000001</v>
      </c>
      <c r="D222" s="7"/>
      <c r="E222" s="1">
        <f t="shared" si="22"/>
        <v>5188.0069121751703</v>
      </c>
      <c r="F222" s="1">
        <f t="shared" si="23"/>
        <v>5188</v>
      </c>
      <c r="G222" s="1">
        <f t="shared" si="24"/>
        <v>1.072800000110874E-2</v>
      </c>
      <c r="I222" s="1">
        <f t="shared" si="21"/>
        <v>1.072800000110874E-2</v>
      </c>
      <c r="O222" s="1">
        <f t="shared" ca="1" si="26"/>
        <v>1.6027319705252355E-2</v>
      </c>
      <c r="Q222" s="63">
        <f t="shared" si="25"/>
        <v>33144.896000000001</v>
      </c>
      <c r="AD222" s="1">
        <v>6</v>
      </c>
      <c r="AF222" s="1" t="s">
        <v>94</v>
      </c>
      <c r="AH222" s="1" t="s">
        <v>82</v>
      </c>
    </row>
    <row r="223" spans="1:34" x14ac:dyDescent="0.2">
      <c r="A223" s="1" t="s">
        <v>132</v>
      </c>
      <c r="C223" s="7">
        <v>48163.398000000001</v>
      </c>
      <c r="D223" s="7"/>
      <c r="E223" s="1">
        <f t="shared" si="22"/>
        <v>5188.0082007984311</v>
      </c>
      <c r="F223" s="1">
        <f t="shared" si="23"/>
        <v>5188</v>
      </c>
      <c r="G223" s="1">
        <f t="shared" si="24"/>
        <v>1.2728000001516193E-2</v>
      </c>
      <c r="I223" s="1">
        <f t="shared" si="21"/>
        <v>1.2728000001516193E-2</v>
      </c>
      <c r="O223" s="1">
        <f t="shared" ca="1" si="26"/>
        <v>1.6027319705252355E-2</v>
      </c>
      <c r="Q223" s="63">
        <f t="shared" si="25"/>
        <v>33144.898000000001</v>
      </c>
      <c r="AC223" s="1" t="s">
        <v>99</v>
      </c>
      <c r="AH223" s="1" t="s">
        <v>100</v>
      </c>
    </row>
    <row r="224" spans="1:34" x14ac:dyDescent="0.2">
      <c r="A224" s="1" t="s">
        <v>133</v>
      </c>
      <c r="C224" s="7">
        <v>48205.296000000002</v>
      </c>
      <c r="D224" s="7"/>
      <c r="E224" s="1">
        <f t="shared" si="22"/>
        <v>5215.0035694864328</v>
      </c>
      <c r="F224" s="1">
        <f t="shared" si="23"/>
        <v>5215</v>
      </c>
      <c r="G224" s="1">
        <f t="shared" si="24"/>
        <v>5.5399999982910231E-3</v>
      </c>
      <c r="I224" s="1">
        <f t="shared" si="21"/>
        <v>5.5399999982910231E-3</v>
      </c>
      <c r="O224" s="1">
        <f t="shared" ca="1" si="26"/>
        <v>1.6371440457955799E-2</v>
      </c>
      <c r="Q224" s="63">
        <f t="shared" si="25"/>
        <v>33186.796000000002</v>
      </c>
      <c r="AC224" s="1" t="s">
        <v>99</v>
      </c>
      <c r="AD224" s="1">
        <v>7</v>
      </c>
      <c r="AF224" s="1" t="s">
        <v>81</v>
      </c>
      <c r="AH224" s="1" t="s">
        <v>82</v>
      </c>
    </row>
    <row r="225" spans="1:34" x14ac:dyDescent="0.2">
      <c r="A225" s="1" t="s">
        <v>133</v>
      </c>
      <c r="C225" s="7">
        <v>48205.31</v>
      </c>
      <c r="D225" s="7"/>
      <c r="E225" s="1">
        <f t="shared" si="22"/>
        <v>5215.0125898492543</v>
      </c>
      <c r="F225" s="1">
        <f t="shared" si="23"/>
        <v>5215</v>
      </c>
      <c r="G225" s="1">
        <f t="shared" si="24"/>
        <v>1.9539999993867241E-2</v>
      </c>
      <c r="I225" s="1">
        <f t="shared" si="21"/>
        <v>1.9539999993867241E-2</v>
      </c>
      <c r="O225" s="1">
        <f t="shared" ca="1" si="26"/>
        <v>1.6371440457955799E-2</v>
      </c>
      <c r="Q225" s="63">
        <f t="shared" si="25"/>
        <v>33186.81</v>
      </c>
      <c r="AC225" s="1" t="s">
        <v>99</v>
      </c>
      <c r="AD225" s="1">
        <v>10</v>
      </c>
      <c r="AF225" s="1" t="s">
        <v>94</v>
      </c>
      <c r="AH225" s="1" t="s">
        <v>82</v>
      </c>
    </row>
    <row r="226" spans="1:34" x14ac:dyDescent="0.2">
      <c r="A226" s="1" t="s">
        <v>134</v>
      </c>
      <c r="C226" s="7">
        <v>48377.561000000002</v>
      </c>
      <c r="D226" s="7">
        <v>3.0000000000000001E-3</v>
      </c>
      <c r="E226" s="1">
        <f t="shared" si="22"/>
        <v>5325.9959124870174</v>
      </c>
      <c r="F226" s="1">
        <f t="shared" si="23"/>
        <v>5326</v>
      </c>
      <c r="G226" s="1">
        <f t="shared" si="24"/>
        <v>-6.3440000012633391E-3</v>
      </c>
      <c r="I226" s="1">
        <f t="shared" si="21"/>
        <v>-6.3440000012633391E-3</v>
      </c>
      <c r="O226" s="1">
        <f t="shared" ca="1" si="26"/>
        <v>1.7786159107958846E-2</v>
      </c>
      <c r="Q226" s="63">
        <f t="shared" si="25"/>
        <v>33359.061000000002</v>
      </c>
      <c r="AD226" s="1">
        <v>6</v>
      </c>
      <c r="AF226" s="1" t="s">
        <v>81</v>
      </c>
      <c r="AH226" s="1" t="s">
        <v>82</v>
      </c>
    </row>
    <row r="227" spans="1:34" x14ac:dyDescent="0.2">
      <c r="A227" s="1" t="s">
        <v>134</v>
      </c>
      <c r="C227" s="7">
        <v>48433.451999999997</v>
      </c>
      <c r="D227" s="7">
        <v>2E-3</v>
      </c>
      <c r="E227" s="1">
        <f t="shared" si="22"/>
        <v>5362.0071338183689</v>
      </c>
      <c r="F227" s="1">
        <f t="shared" si="23"/>
        <v>5362</v>
      </c>
      <c r="G227" s="1">
        <f t="shared" si="24"/>
        <v>1.107199999387376E-2</v>
      </c>
      <c r="I227" s="1">
        <f t="shared" si="21"/>
        <v>1.107199999387376E-2</v>
      </c>
      <c r="O227" s="1">
        <f t="shared" ca="1" si="26"/>
        <v>1.824498677823011E-2</v>
      </c>
      <c r="Q227" s="63">
        <f t="shared" si="25"/>
        <v>33414.951999999997</v>
      </c>
      <c r="AC227" s="1" t="s">
        <v>99</v>
      </c>
      <c r="AD227" s="1">
        <v>7</v>
      </c>
      <c r="AF227" s="1" t="s">
        <v>94</v>
      </c>
      <c r="AH227" s="1" t="s">
        <v>82</v>
      </c>
    </row>
    <row r="228" spans="1:34" x14ac:dyDescent="0.2">
      <c r="A228" s="1" t="s">
        <v>134</v>
      </c>
      <c r="C228" s="12">
        <v>48447</v>
      </c>
      <c r="D228" s="7"/>
      <c r="E228" s="1">
        <f t="shared" si="22"/>
        <v>5370.736267786222</v>
      </c>
      <c r="F228" s="1">
        <f t="shared" si="23"/>
        <v>5370.5</v>
      </c>
      <c r="O228" s="1">
        <f t="shared" ca="1" si="26"/>
        <v>1.8353321089266378E-2</v>
      </c>
      <c r="Q228" s="63">
        <f t="shared" si="25"/>
        <v>33428.5</v>
      </c>
      <c r="AD228" s="1">
        <v>7</v>
      </c>
      <c r="AF228" s="1" t="s">
        <v>94</v>
      </c>
      <c r="AH228" s="1" t="s">
        <v>82</v>
      </c>
    </row>
    <row r="229" spans="1:34" x14ac:dyDescent="0.2">
      <c r="A229" s="1" t="s">
        <v>135</v>
      </c>
      <c r="C229" s="7">
        <v>48447.423999999999</v>
      </c>
      <c r="D229" s="7"/>
      <c r="E229" s="1">
        <f t="shared" si="22"/>
        <v>5371.0094559174859</v>
      </c>
      <c r="F229" s="1">
        <f t="shared" si="23"/>
        <v>5371</v>
      </c>
      <c r="G229" s="1">
        <f t="shared" ref="G229:G235" si="27">+C229-(C$7+F229*C$8)</f>
        <v>1.4675999998871703E-2</v>
      </c>
      <c r="I229" s="1">
        <f t="shared" ref="I229:I235" si="28">G229</f>
        <v>1.4675999998871703E-2</v>
      </c>
      <c r="O229" s="1">
        <f t="shared" ca="1" si="26"/>
        <v>1.8359693695797916E-2</v>
      </c>
      <c r="Q229" s="63">
        <f t="shared" si="25"/>
        <v>33428.923999999999</v>
      </c>
      <c r="AC229" s="1" t="s">
        <v>99</v>
      </c>
      <c r="AH229" s="1" t="s">
        <v>100</v>
      </c>
    </row>
    <row r="230" spans="1:34" x14ac:dyDescent="0.2">
      <c r="A230" s="1" t="s">
        <v>134</v>
      </c>
      <c r="C230" s="7">
        <v>48492.419000000002</v>
      </c>
      <c r="D230" s="7">
        <v>6.0000000000000001E-3</v>
      </c>
      <c r="E230" s="1">
        <f t="shared" si="22"/>
        <v>5400.0002577246523</v>
      </c>
      <c r="F230" s="1">
        <f t="shared" si="23"/>
        <v>5400</v>
      </c>
      <c r="G230" s="1">
        <f t="shared" si="27"/>
        <v>3.9999999717110768E-4</v>
      </c>
      <c r="I230" s="1">
        <f t="shared" si="28"/>
        <v>3.9999999717110768E-4</v>
      </c>
      <c r="O230" s="1">
        <f t="shared" ca="1" si="26"/>
        <v>1.8729304874627539E-2</v>
      </c>
      <c r="Q230" s="63">
        <f t="shared" si="25"/>
        <v>33473.919000000002</v>
      </c>
      <c r="AC230" s="1" t="s">
        <v>99</v>
      </c>
      <c r="AD230" s="1">
        <v>7</v>
      </c>
      <c r="AF230" s="1" t="s">
        <v>94</v>
      </c>
      <c r="AH230" s="1" t="s">
        <v>82</v>
      </c>
    </row>
    <row r="231" spans="1:34" x14ac:dyDescent="0.2">
      <c r="A231" s="1" t="s">
        <v>95</v>
      </c>
      <c r="C231" s="10">
        <v>48501.743999999999</v>
      </c>
      <c r="D231" s="7" t="s">
        <v>14</v>
      </c>
      <c r="E231" s="1">
        <f t="shared" si="22"/>
        <v>5406.0084636775746</v>
      </c>
      <c r="F231" s="1">
        <f t="shared" si="23"/>
        <v>5406</v>
      </c>
      <c r="G231" s="1">
        <f t="shared" si="27"/>
        <v>1.3136000001395587E-2</v>
      </c>
      <c r="I231" s="1">
        <f t="shared" si="28"/>
        <v>1.3136000001395587E-2</v>
      </c>
      <c r="O231" s="1">
        <f t="shared" ca="1" si="26"/>
        <v>1.880577615300609E-2</v>
      </c>
      <c r="Q231" s="63">
        <f t="shared" si="25"/>
        <v>33483.243999999999</v>
      </c>
    </row>
    <row r="232" spans="1:34" x14ac:dyDescent="0.2">
      <c r="A232" s="1" t="s">
        <v>136</v>
      </c>
      <c r="C232" s="7">
        <v>48506.398999999998</v>
      </c>
      <c r="D232" s="7">
        <v>5.0000000000000001E-3</v>
      </c>
      <c r="E232" s="1">
        <f t="shared" si="22"/>
        <v>5409.0077343168086</v>
      </c>
      <c r="F232" s="1">
        <f t="shared" si="23"/>
        <v>5409</v>
      </c>
      <c r="G232" s="1">
        <f t="shared" si="27"/>
        <v>1.2003999996522907E-2</v>
      </c>
      <c r="I232" s="1">
        <f t="shared" si="28"/>
        <v>1.2003999996522907E-2</v>
      </c>
      <c r="O232" s="1">
        <f t="shared" ca="1" si="26"/>
        <v>1.8844011792195359E-2</v>
      </c>
      <c r="Q232" s="63">
        <f t="shared" si="25"/>
        <v>33487.898999999998</v>
      </c>
      <c r="AC232" s="1" t="s">
        <v>99</v>
      </c>
      <c r="AD232" s="1">
        <v>9</v>
      </c>
      <c r="AF232" s="1" t="s">
        <v>94</v>
      </c>
      <c r="AH232" s="1" t="s">
        <v>82</v>
      </c>
    </row>
    <row r="233" spans="1:34" x14ac:dyDescent="0.2">
      <c r="A233" s="1" t="s">
        <v>136</v>
      </c>
      <c r="C233" s="7">
        <v>48534.34</v>
      </c>
      <c r="D233" s="7">
        <v>5.0000000000000001E-3</v>
      </c>
      <c r="E233" s="1">
        <f t="shared" si="22"/>
        <v>5427.0104455801484</v>
      </c>
      <c r="F233" s="1">
        <f t="shared" si="23"/>
        <v>5427</v>
      </c>
      <c r="G233" s="1">
        <f t="shared" si="27"/>
        <v>1.6211999994993676E-2</v>
      </c>
      <c r="I233" s="1">
        <f t="shared" si="28"/>
        <v>1.6211999994993676E-2</v>
      </c>
      <c r="O233" s="1">
        <f t="shared" ca="1" si="26"/>
        <v>1.9073425627330984E-2</v>
      </c>
      <c r="Q233" s="63">
        <f t="shared" si="25"/>
        <v>33515.839999999997</v>
      </c>
      <c r="AC233" s="1" t="s">
        <v>99</v>
      </c>
      <c r="AD233" s="1">
        <v>8</v>
      </c>
      <c r="AF233" s="1" t="s">
        <v>94</v>
      </c>
      <c r="AH233" s="1" t="s">
        <v>82</v>
      </c>
    </row>
    <row r="234" spans="1:34" x14ac:dyDescent="0.2">
      <c r="A234" s="1" t="s">
        <v>136</v>
      </c>
      <c r="C234" s="7">
        <v>48548.298999999999</v>
      </c>
      <c r="D234" s="7">
        <v>5.0000000000000001E-3</v>
      </c>
      <c r="E234" s="1">
        <f t="shared" si="22"/>
        <v>5436.0043916280711</v>
      </c>
      <c r="F234" s="1">
        <f t="shared" si="23"/>
        <v>5436</v>
      </c>
      <c r="G234" s="1">
        <f t="shared" si="27"/>
        <v>6.8159999937051907E-3</v>
      </c>
      <c r="I234" s="1">
        <f t="shared" si="28"/>
        <v>6.8159999937051907E-3</v>
      </c>
      <c r="O234" s="1">
        <f t="shared" ca="1" si="26"/>
        <v>1.9188132544898803E-2</v>
      </c>
      <c r="Q234" s="63">
        <f t="shared" si="25"/>
        <v>33529.798999999999</v>
      </c>
      <c r="AC234" s="1" t="s">
        <v>99</v>
      </c>
      <c r="AD234" s="1">
        <v>9</v>
      </c>
      <c r="AF234" s="1" t="s">
        <v>94</v>
      </c>
      <c r="AH234" s="1" t="s">
        <v>82</v>
      </c>
    </row>
    <row r="235" spans="1:34" x14ac:dyDescent="0.2">
      <c r="A235" s="1" t="s">
        <v>137</v>
      </c>
      <c r="C235" s="7">
        <v>48621.256999999998</v>
      </c>
      <c r="D235" s="7">
        <v>3.0000000000000001E-3</v>
      </c>
      <c r="E235" s="1">
        <f t="shared" si="22"/>
        <v>5483.0120795544435</v>
      </c>
      <c r="F235" s="1">
        <f t="shared" si="23"/>
        <v>5483</v>
      </c>
      <c r="G235" s="1">
        <f t="shared" si="27"/>
        <v>1.8747999994957354E-2</v>
      </c>
      <c r="I235" s="1">
        <f t="shared" si="28"/>
        <v>1.8747999994957354E-2</v>
      </c>
      <c r="O235" s="1">
        <f t="shared" ca="1" si="26"/>
        <v>1.9787157558864052E-2</v>
      </c>
      <c r="Q235" s="63">
        <f t="shared" si="25"/>
        <v>33602.756999999998</v>
      </c>
      <c r="AC235" s="1" t="s">
        <v>99</v>
      </c>
      <c r="AD235" s="1">
        <v>8</v>
      </c>
      <c r="AF235" s="1" t="s">
        <v>108</v>
      </c>
      <c r="AH235" s="1" t="s">
        <v>82</v>
      </c>
    </row>
    <row r="236" spans="1:34" x14ac:dyDescent="0.2">
      <c r="A236" s="13" t="s">
        <v>70</v>
      </c>
      <c r="B236" s="9"/>
      <c r="C236" s="14">
        <v>48635.368999999999</v>
      </c>
      <c r="D236" s="7">
        <v>3.0000000000000001E-3</v>
      </c>
      <c r="E236" s="1">
        <f t="shared" si="22"/>
        <v>5492.1046052818074</v>
      </c>
      <c r="F236" s="1">
        <f t="shared" si="23"/>
        <v>5492</v>
      </c>
      <c r="O236" s="1">
        <f t="shared" ca="1" si="26"/>
        <v>1.9901864476431871E-2</v>
      </c>
      <c r="Q236" s="63">
        <f t="shared" si="25"/>
        <v>33616.868999999999</v>
      </c>
      <c r="R236" s="1" t="s">
        <v>31</v>
      </c>
      <c r="U236" s="2">
        <v>0.16235199999937322</v>
      </c>
    </row>
    <row r="237" spans="1:34" x14ac:dyDescent="0.2">
      <c r="A237" s="1" t="s">
        <v>138</v>
      </c>
      <c r="C237" s="7">
        <v>48877.324999999997</v>
      </c>
      <c r="D237" s="7">
        <v>6.0000000000000001E-3</v>
      </c>
      <c r="E237" s="1">
        <f t="shared" si="22"/>
        <v>5647.9996701124428</v>
      </c>
      <c r="F237" s="1">
        <f t="shared" si="23"/>
        <v>5648</v>
      </c>
      <c r="G237" s="1">
        <f t="shared" ref="G237:G248" si="29">+C237-(C$7+F237*C$8)</f>
        <v>-5.1200000598328188E-4</v>
      </c>
      <c r="I237" s="1">
        <f t="shared" ref="I237:I248" si="30">G237</f>
        <v>-5.1200000598328188E-4</v>
      </c>
      <c r="O237" s="1">
        <f t="shared" ca="1" si="26"/>
        <v>2.1890117714273988E-2</v>
      </c>
      <c r="Q237" s="63">
        <f t="shared" si="25"/>
        <v>33858.824999999997</v>
      </c>
      <c r="AC237" s="1" t="s">
        <v>99</v>
      </c>
      <c r="AD237" s="1">
        <v>5</v>
      </c>
      <c r="AF237" s="1" t="s">
        <v>81</v>
      </c>
      <c r="AH237" s="1" t="s">
        <v>82</v>
      </c>
    </row>
    <row r="238" spans="1:34" x14ac:dyDescent="0.2">
      <c r="A238" s="1" t="s">
        <v>138</v>
      </c>
      <c r="C238" s="7">
        <v>48891.307999999997</v>
      </c>
      <c r="D238" s="7">
        <v>5.0000000000000001E-3</v>
      </c>
      <c r="E238" s="1">
        <f t="shared" si="22"/>
        <v>5657.0090796394925</v>
      </c>
      <c r="F238" s="1">
        <f t="shared" si="23"/>
        <v>5657</v>
      </c>
      <c r="G238" s="1">
        <f t="shared" si="29"/>
        <v>1.4091999997617677E-2</v>
      </c>
      <c r="I238" s="1">
        <f t="shared" si="30"/>
        <v>1.4091999997617677E-2</v>
      </c>
      <c r="O238" s="1">
        <f t="shared" ca="1" si="26"/>
        <v>2.2004824631841793E-2</v>
      </c>
      <c r="Q238" s="63">
        <f t="shared" si="25"/>
        <v>33872.807999999997</v>
      </c>
      <c r="AC238" s="1" t="s">
        <v>99</v>
      </c>
      <c r="AD238" s="1">
        <v>7</v>
      </c>
      <c r="AF238" s="1" t="s">
        <v>94</v>
      </c>
      <c r="AH238" s="1" t="s">
        <v>82</v>
      </c>
    </row>
    <row r="239" spans="1:34" x14ac:dyDescent="0.2">
      <c r="A239" s="1" t="s">
        <v>95</v>
      </c>
      <c r="C239" s="10">
        <v>48914.582999999999</v>
      </c>
      <c r="D239" s="7" t="s">
        <v>14</v>
      </c>
      <c r="E239" s="1">
        <f t="shared" si="22"/>
        <v>5672.0054328356655</v>
      </c>
      <c r="F239" s="1">
        <f t="shared" si="23"/>
        <v>5672</v>
      </c>
      <c r="G239" s="1">
        <f t="shared" si="29"/>
        <v>8.4319999950821511E-3</v>
      </c>
      <c r="I239" s="1">
        <f t="shared" si="30"/>
        <v>8.4319999950821511E-3</v>
      </c>
      <c r="O239" s="1">
        <f t="shared" ca="1" si="26"/>
        <v>2.2196002827788164E-2</v>
      </c>
      <c r="Q239" s="63">
        <f t="shared" si="25"/>
        <v>33896.082999999999</v>
      </c>
    </row>
    <row r="240" spans="1:34" x14ac:dyDescent="0.2">
      <c r="A240" s="1" t="s">
        <v>138</v>
      </c>
      <c r="C240" s="7">
        <v>48922.343999999997</v>
      </c>
      <c r="D240" s="7">
        <v>5.0000000000000001E-3</v>
      </c>
      <c r="E240" s="1">
        <f t="shared" si="22"/>
        <v>5677.0059353987363</v>
      </c>
      <c r="F240" s="1">
        <f t="shared" si="23"/>
        <v>5677</v>
      </c>
      <c r="G240" s="1">
        <f t="shared" si="29"/>
        <v>9.2119999972055666E-3</v>
      </c>
      <c r="I240" s="1">
        <f t="shared" si="30"/>
        <v>9.2119999972055666E-3</v>
      </c>
      <c r="O240" s="1">
        <f t="shared" ca="1" si="26"/>
        <v>2.2259728893103611E-2</v>
      </c>
      <c r="Q240" s="63">
        <f t="shared" si="25"/>
        <v>33903.843999999997</v>
      </c>
      <c r="AD240" s="1">
        <v>9</v>
      </c>
      <c r="AF240" s="1" t="s">
        <v>94</v>
      </c>
      <c r="AH240" s="1" t="s">
        <v>82</v>
      </c>
    </row>
    <row r="241" spans="1:34" x14ac:dyDescent="0.2">
      <c r="A241" s="1" t="s">
        <v>139</v>
      </c>
      <c r="C241" s="7">
        <v>49164.463000000003</v>
      </c>
      <c r="D241" s="7">
        <v>5.0000000000000001E-3</v>
      </c>
      <c r="E241" s="1">
        <f t="shared" si="22"/>
        <v>5833.006023025122</v>
      </c>
      <c r="F241" s="1">
        <f t="shared" si="23"/>
        <v>5833</v>
      </c>
      <c r="G241" s="1">
        <f t="shared" si="29"/>
        <v>9.3479999995906837E-3</v>
      </c>
      <c r="I241" s="1">
        <f t="shared" si="30"/>
        <v>9.3479999995906837E-3</v>
      </c>
      <c r="O241" s="1">
        <f t="shared" ca="1" si="26"/>
        <v>2.4247982130945728E-2</v>
      </c>
      <c r="Q241" s="63">
        <f t="shared" si="25"/>
        <v>34145.963000000003</v>
      </c>
      <c r="AC241" s="1" t="s">
        <v>99</v>
      </c>
      <c r="AD241" s="1">
        <v>9</v>
      </c>
      <c r="AF241" s="1" t="s">
        <v>94</v>
      </c>
      <c r="AH241" s="1" t="s">
        <v>82</v>
      </c>
    </row>
    <row r="242" spans="1:34" x14ac:dyDescent="0.2">
      <c r="A242" s="1" t="s">
        <v>140</v>
      </c>
      <c r="C242" s="7">
        <v>49206.377999999997</v>
      </c>
      <c r="D242" s="7">
        <v>6.0000000000000001E-3</v>
      </c>
      <c r="E242" s="1">
        <f t="shared" si="22"/>
        <v>5860.0123450108349</v>
      </c>
      <c r="F242" s="1">
        <f t="shared" si="23"/>
        <v>5860</v>
      </c>
      <c r="G242" s="1">
        <f t="shared" si="29"/>
        <v>1.9159999996190891E-2</v>
      </c>
      <c r="I242" s="1">
        <f t="shared" si="30"/>
        <v>1.9159999996190891E-2</v>
      </c>
      <c r="O242" s="1">
        <f t="shared" ca="1" si="26"/>
        <v>2.4592102883649172E-2</v>
      </c>
      <c r="Q242" s="63">
        <f t="shared" si="25"/>
        <v>34187.877999999997</v>
      </c>
      <c r="AC242" s="1" t="s">
        <v>99</v>
      </c>
      <c r="AD242" s="1">
        <v>6</v>
      </c>
      <c r="AF242" s="1" t="s">
        <v>94</v>
      </c>
      <c r="AH242" s="1" t="s">
        <v>82</v>
      </c>
    </row>
    <row r="243" spans="1:34" x14ac:dyDescent="0.2">
      <c r="A243" s="1" t="s">
        <v>140</v>
      </c>
      <c r="C243" s="7">
        <v>49251.375999999997</v>
      </c>
      <c r="D243" s="7">
        <v>5.0000000000000001E-3</v>
      </c>
      <c r="E243" s="1">
        <f t="shared" si="22"/>
        <v>5889.0050797528911</v>
      </c>
      <c r="F243" s="1">
        <f t="shared" si="23"/>
        <v>5889</v>
      </c>
      <c r="G243" s="1">
        <f t="shared" si="29"/>
        <v>7.8839999987394549E-3</v>
      </c>
      <c r="I243" s="1">
        <f t="shared" si="30"/>
        <v>7.8839999987394549E-3</v>
      </c>
      <c r="O243" s="1">
        <f t="shared" ca="1" si="26"/>
        <v>2.4961714062478796E-2</v>
      </c>
      <c r="Q243" s="63">
        <f t="shared" si="25"/>
        <v>34232.875999999997</v>
      </c>
      <c r="AC243" s="1" t="s">
        <v>99</v>
      </c>
      <c r="AD243" s="1">
        <v>10</v>
      </c>
      <c r="AF243" s="1" t="s">
        <v>94</v>
      </c>
      <c r="AH243" s="1" t="s">
        <v>82</v>
      </c>
    </row>
    <row r="244" spans="1:34" x14ac:dyDescent="0.2">
      <c r="A244" s="1" t="s">
        <v>141</v>
      </c>
      <c r="C244" s="7">
        <v>49535.406999999999</v>
      </c>
      <c r="D244" s="7">
        <v>6.0000000000000001E-3</v>
      </c>
      <c r="E244" s="1">
        <f t="shared" si="22"/>
        <v>6072.0095564301</v>
      </c>
      <c r="F244" s="1">
        <f t="shared" si="23"/>
        <v>6072</v>
      </c>
      <c r="G244" s="1">
        <f t="shared" si="29"/>
        <v>1.4832000000751577E-2</v>
      </c>
      <c r="I244" s="1">
        <f t="shared" si="30"/>
        <v>1.4832000000751577E-2</v>
      </c>
      <c r="O244" s="1">
        <f t="shared" ca="1" si="26"/>
        <v>2.7294088053024357E-2</v>
      </c>
      <c r="Q244" s="63">
        <f t="shared" si="25"/>
        <v>34516.906999999999</v>
      </c>
      <c r="AC244" s="1" t="s">
        <v>99</v>
      </c>
      <c r="AD244" s="1">
        <v>8</v>
      </c>
      <c r="AF244" s="1" t="s">
        <v>94</v>
      </c>
      <c r="AH244" s="1" t="s">
        <v>82</v>
      </c>
    </row>
    <row r="245" spans="1:34" x14ac:dyDescent="0.2">
      <c r="A245" s="1" t="s">
        <v>142</v>
      </c>
      <c r="C245" s="7">
        <v>49566.436999999998</v>
      </c>
      <c r="D245" s="7"/>
      <c r="E245" s="1">
        <f t="shared" si="22"/>
        <v>6092.0025463195616</v>
      </c>
      <c r="F245" s="1">
        <f t="shared" si="23"/>
        <v>6092</v>
      </c>
      <c r="G245" s="1">
        <f t="shared" si="29"/>
        <v>3.9519999991171062E-3</v>
      </c>
      <c r="I245" s="1">
        <f t="shared" si="30"/>
        <v>3.9519999991171062E-3</v>
      </c>
      <c r="O245" s="1">
        <f t="shared" ca="1" si="26"/>
        <v>2.7548992314286161E-2</v>
      </c>
      <c r="Q245" s="63">
        <f t="shared" si="25"/>
        <v>34547.936999999998</v>
      </c>
      <c r="AC245" s="1" t="s">
        <v>99</v>
      </c>
      <c r="AH245" s="1" t="s">
        <v>100</v>
      </c>
    </row>
    <row r="246" spans="1:34" x14ac:dyDescent="0.2">
      <c r="A246" s="1" t="s">
        <v>142</v>
      </c>
      <c r="C246" s="7">
        <v>49566.44</v>
      </c>
      <c r="D246" s="7"/>
      <c r="E246" s="1">
        <f t="shared" si="22"/>
        <v>6092.004479254455</v>
      </c>
      <c r="F246" s="1">
        <f t="shared" si="23"/>
        <v>6092</v>
      </c>
      <c r="G246" s="1">
        <f t="shared" si="29"/>
        <v>6.9520000033662654E-3</v>
      </c>
      <c r="I246" s="1">
        <f t="shared" si="30"/>
        <v>6.9520000033662654E-3</v>
      </c>
      <c r="O246" s="1">
        <f t="shared" ca="1" si="26"/>
        <v>2.7548992314286161E-2</v>
      </c>
      <c r="Q246" s="63">
        <f t="shared" si="25"/>
        <v>34547.94</v>
      </c>
      <c r="AC246" s="1" t="s">
        <v>99</v>
      </c>
      <c r="AH246" s="1" t="s">
        <v>100</v>
      </c>
    </row>
    <row r="247" spans="1:34" x14ac:dyDescent="0.2">
      <c r="A247" s="1" t="s">
        <v>142</v>
      </c>
      <c r="C247" s="7">
        <v>49566.447</v>
      </c>
      <c r="D247" s="7"/>
      <c r="E247" s="1">
        <f t="shared" si="22"/>
        <v>6092.0089894358662</v>
      </c>
      <c r="F247" s="1">
        <f t="shared" si="23"/>
        <v>6092</v>
      </c>
      <c r="G247" s="1">
        <f t="shared" si="29"/>
        <v>1.3952000001154374E-2</v>
      </c>
      <c r="I247" s="1">
        <f t="shared" si="30"/>
        <v>1.3952000001154374E-2</v>
      </c>
      <c r="O247" s="1">
        <f t="shared" ca="1" si="26"/>
        <v>2.7548992314286161E-2</v>
      </c>
      <c r="Q247" s="63">
        <f t="shared" si="25"/>
        <v>34547.947</v>
      </c>
      <c r="AC247" s="1" t="s">
        <v>99</v>
      </c>
      <c r="AH247" s="1" t="s">
        <v>100</v>
      </c>
    </row>
    <row r="248" spans="1:34" x14ac:dyDescent="0.2">
      <c r="A248" s="1" t="s">
        <v>141</v>
      </c>
      <c r="C248" s="7">
        <v>49580.417999999998</v>
      </c>
      <c r="D248" s="7">
        <v>4.0000000000000001E-3</v>
      </c>
      <c r="E248" s="1">
        <f t="shared" si="22"/>
        <v>6101.0106672233496</v>
      </c>
      <c r="F248" s="1">
        <f t="shared" si="23"/>
        <v>6101</v>
      </c>
      <c r="G248" s="1">
        <f t="shared" si="29"/>
        <v>1.6555999995034654E-2</v>
      </c>
      <c r="I248" s="1">
        <f t="shared" si="30"/>
        <v>1.6555999995034654E-2</v>
      </c>
      <c r="O248" s="1">
        <f t="shared" ca="1" si="26"/>
        <v>2.766369923185398E-2</v>
      </c>
      <c r="Q248" s="63">
        <f t="shared" si="25"/>
        <v>34561.917999999998</v>
      </c>
      <c r="AC248" s="1" t="s">
        <v>99</v>
      </c>
      <c r="AD248" s="1">
        <v>9</v>
      </c>
      <c r="AF248" s="1" t="s">
        <v>94</v>
      </c>
      <c r="AH248" s="1" t="s">
        <v>82</v>
      </c>
    </row>
    <row r="249" spans="1:34" x14ac:dyDescent="0.2">
      <c r="A249" s="13" t="s">
        <v>70</v>
      </c>
      <c r="B249" s="9"/>
      <c r="C249" s="7">
        <v>49622.487999999998</v>
      </c>
      <c r="D249" s="7">
        <v>4.0000000000000001E-3</v>
      </c>
      <c r="E249" s="1">
        <f t="shared" si="22"/>
        <v>6128.116857511769</v>
      </c>
      <c r="F249" s="1">
        <f t="shared" si="23"/>
        <v>6128</v>
      </c>
      <c r="O249" s="1">
        <f t="shared" ca="1" si="26"/>
        <v>2.8007819984557425E-2</v>
      </c>
      <c r="Q249" s="63">
        <f t="shared" si="25"/>
        <v>34603.987999999998</v>
      </c>
      <c r="R249" s="1" t="s">
        <v>31</v>
      </c>
      <c r="U249" s="2">
        <v>0.18136799999774667</v>
      </c>
    </row>
    <row r="250" spans="1:34" x14ac:dyDescent="0.2">
      <c r="A250" s="1" t="s">
        <v>143</v>
      </c>
      <c r="C250" s="7">
        <v>49895.485000000001</v>
      </c>
      <c r="D250" s="7">
        <v>4.0000000000000001E-3</v>
      </c>
      <c r="E250" s="1">
        <f t="shared" si="22"/>
        <v>6304.0119996598032</v>
      </c>
      <c r="F250" s="1">
        <f t="shared" si="23"/>
        <v>6304</v>
      </c>
      <c r="G250" s="1">
        <f t="shared" ref="G250:G281" si="31">+C250-(C$7+F250*C$8)</f>
        <v>1.8624000003910623E-2</v>
      </c>
      <c r="I250" s="1">
        <f t="shared" ref="I250:I263" si="32">G250</f>
        <v>1.8624000003910623E-2</v>
      </c>
      <c r="O250" s="1">
        <f t="shared" ca="1" si="26"/>
        <v>3.0250977483661345E-2</v>
      </c>
      <c r="Q250" s="63">
        <f t="shared" si="25"/>
        <v>34876.985000000001</v>
      </c>
      <c r="AC250" s="1" t="s">
        <v>99</v>
      </c>
      <c r="AD250" s="1">
        <v>8</v>
      </c>
      <c r="AF250" s="1" t="s">
        <v>94</v>
      </c>
      <c r="AH250" s="1" t="s">
        <v>82</v>
      </c>
    </row>
    <row r="251" spans="1:34" x14ac:dyDescent="0.2">
      <c r="A251" s="1" t="s">
        <v>95</v>
      </c>
      <c r="C251" s="10">
        <v>49988.6</v>
      </c>
      <c r="D251" s="7" t="s">
        <v>14</v>
      </c>
      <c r="E251" s="1">
        <f t="shared" si="22"/>
        <v>6364.0070771189457</v>
      </c>
      <c r="F251" s="1">
        <f t="shared" si="23"/>
        <v>6364</v>
      </c>
      <c r="G251" s="1">
        <f t="shared" si="31"/>
        <v>1.0984000000462402E-2</v>
      </c>
      <c r="I251" s="1">
        <f t="shared" si="32"/>
        <v>1.0984000000462402E-2</v>
      </c>
      <c r="O251" s="1">
        <f t="shared" ca="1" si="26"/>
        <v>3.1015690267446772E-2</v>
      </c>
      <c r="Q251" s="63">
        <f t="shared" si="25"/>
        <v>34970.1</v>
      </c>
    </row>
    <row r="252" spans="1:34" x14ac:dyDescent="0.2">
      <c r="A252" s="1" t="s">
        <v>144</v>
      </c>
      <c r="C252" s="7">
        <v>50010.334999999999</v>
      </c>
      <c r="D252" s="7">
        <v>4.0000000000000001E-3</v>
      </c>
      <c r="E252" s="1">
        <f t="shared" si="22"/>
        <v>6378.0111904043943</v>
      </c>
      <c r="F252" s="1">
        <f t="shared" si="23"/>
        <v>6378</v>
      </c>
      <c r="G252" s="1">
        <f t="shared" si="31"/>
        <v>1.7368000000715256E-2</v>
      </c>
      <c r="I252" s="1">
        <f t="shared" si="32"/>
        <v>1.7368000000715256E-2</v>
      </c>
      <c r="O252" s="1">
        <f t="shared" ca="1" si="26"/>
        <v>3.1194123250330039E-2</v>
      </c>
      <c r="Q252" s="63">
        <f t="shared" si="25"/>
        <v>34991.834999999999</v>
      </c>
      <c r="AC252" s="1" t="s">
        <v>99</v>
      </c>
      <c r="AD252" s="1">
        <v>6</v>
      </c>
      <c r="AF252" s="1" t="s">
        <v>94</v>
      </c>
      <c r="AH252" s="1" t="s">
        <v>82</v>
      </c>
    </row>
    <row r="253" spans="1:34" x14ac:dyDescent="0.2">
      <c r="A253" s="1" t="s">
        <v>95</v>
      </c>
      <c r="C253" s="10">
        <v>50258.663999999997</v>
      </c>
      <c r="D253" s="7" t="s">
        <v>14</v>
      </c>
      <c r="E253" s="1">
        <f t="shared" si="22"/>
        <v>6538.012453255189</v>
      </c>
      <c r="F253" s="1">
        <f t="shared" si="23"/>
        <v>6538</v>
      </c>
      <c r="G253" s="1">
        <f t="shared" si="31"/>
        <v>1.9327999994857237E-2</v>
      </c>
      <c r="I253" s="1">
        <f t="shared" si="32"/>
        <v>1.9327999994857237E-2</v>
      </c>
      <c r="O253" s="1">
        <f t="shared" ca="1" si="26"/>
        <v>3.3233357340424527E-2</v>
      </c>
      <c r="Q253" s="63">
        <f t="shared" si="25"/>
        <v>35240.163999999997</v>
      </c>
    </row>
    <row r="254" spans="1:34" x14ac:dyDescent="0.2">
      <c r="A254" s="1" t="s">
        <v>95</v>
      </c>
      <c r="C254" s="10">
        <v>50275.730300000003</v>
      </c>
      <c r="D254" s="7" t="s">
        <v>14</v>
      </c>
      <c r="E254" s="1">
        <f t="shared" si="22"/>
        <v>6549.0084688320703</v>
      </c>
      <c r="F254" s="1">
        <f t="shared" si="23"/>
        <v>6549</v>
      </c>
      <c r="G254" s="1">
        <f t="shared" si="31"/>
        <v>1.3144000004103873E-2</v>
      </c>
      <c r="I254" s="1">
        <f t="shared" si="32"/>
        <v>1.3144000004103873E-2</v>
      </c>
      <c r="O254" s="1">
        <f t="shared" ca="1" si="26"/>
        <v>3.3373554684118512E-2</v>
      </c>
      <c r="Q254" s="63">
        <f t="shared" si="25"/>
        <v>35257.230300000003</v>
      </c>
    </row>
    <row r="255" spans="1:34" x14ac:dyDescent="0.2">
      <c r="A255" s="1" t="s">
        <v>95</v>
      </c>
      <c r="C255" s="10">
        <v>50320.739000000001</v>
      </c>
      <c r="D255" s="7" t="s">
        <v>14</v>
      </c>
      <c r="E255" s="1">
        <f t="shared" si="22"/>
        <v>6578.0080977085699</v>
      </c>
      <c r="F255" s="1">
        <f t="shared" si="23"/>
        <v>6578</v>
      </c>
      <c r="G255" s="1">
        <f t="shared" si="31"/>
        <v>1.2567999998282176E-2</v>
      </c>
      <c r="I255" s="1">
        <f t="shared" si="32"/>
        <v>1.2567999998282176E-2</v>
      </c>
      <c r="O255" s="1">
        <f t="shared" ca="1" si="26"/>
        <v>3.3743165862948135E-2</v>
      </c>
      <c r="Q255" s="63">
        <f t="shared" si="25"/>
        <v>35302.239000000001</v>
      </c>
    </row>
    <row r="256" spans="1:34" x14ac:dyDescent="0.2">
      <c r="A256" s="1" t="s">
        <v>95</v>
      </c>
      <c r="C256" s="10">
        <v>50320.745000000003</v>
      </c>
      <c r="D256" s="7" t="s">
        <v>14</v>
      </c>
      <c r="E256" s="1">
        <f t="shared" si="22"/>
        <v>6578.0119635783531</v>
      </c>
      <c r="F256" s="1">
        <f t="shared" si="23"/>
        <v>6578</v>
      </c>
      <c r="G256" s="1">
        <f t="shared" si="31"/>
        <v>1.8567999999504536E-2</v>
      </c>
      <c r="I256" s="1">
        <f t="shared" si="32"/>
        <v>1.8567999999504536E-2</v>
      </c>
      <c r="O256" s="1">
        <f t="shared" ca="1" si="26"/>
        <v>3.3743165862948135E-2</v>
      </c>
      <c r="Q256" s="63">
        <f t="shared" si="25"/>
        <v>35302.245000000003</v>
      </c>
    </row>
    <row r="257" spans="1:34" x14ac:dyDescent="0.2">
      <c r="A257" s="1" t="s">
        <v>145</v>
      </c>
      <c r="C257" s="7">
        <v>50325.404999999999</v>
      </c>
      <c r="D257" s="7">
        <v>5.0000000000000001E-3</v>
      </c>
      <c r="E257" s="1">
        <f t="shared" si="22"/>
        <v>6581.0144557757367</v>
      </c>
      <c r="F257" s="1">
        <f t="shared" si="23"/>
        <v>6581</v>
      </c>
      <c r="G257" s="1">
        <f t="shared" si="31"/>
        <v>2.243599999928847E-2</v>
      </c>
      <c r="I257" s="1">
        <f t="shared" si="32"/>
        <v>2.243599999928847E-2</v>
      </c>
      <c r="O257" s="1">
        <f t="shared" ca="1" si="26"/>
        <v>3.3781401502137418E-2</v>
      </c>
      <c r="Q257" s="63">
        <f t="shared" si="25"/>
        <v>35306.904999999999</v>
      </c>
      <c r="AC257" s="1" t="s">
        <v>99</v>
      </c>
      <c r="AD257" s="1">
        <v>8</v>
      </c>
      <c r="AF257" s="1" t="s">
        <v>94</v>
      </c>
      <c r="AH257" s="1" t="s">
        <v>82</v>
      </c>
    </row>
    <row r="258" spans="1:34" x14ac:dyDescent="0.2">
      <c r="A258" s="1" t="s">
        <v>145</v>
      </c>
      <c r="C258" s="7">
        <v>50353.334999999999</v>
      </c>
      <c r="D258" s="7">
        <v>4.0000000000000001E-3</v>
      </c>
      <c r="E258" s="1">
        <f t="shared" si="22"/>
        <v>6599.0100796111437</v>
      </c>
      <c r="F258" s="1">
        <f t="shared" si="23"/>
        <v>6599</v>
      </c>
      <c r="G258" s="1">
        <f t="shared" si="31"/>
        <v>1.5643999999156222E-2</v>
      </c>
      <c r="I258" s="1">
        <f t="shared" si="32"/>
        <v>1.5643999999156222E-2</v>
      </c>
      <c r="O258" s="1">
        <f t="shared" ca="1" si="26"/>
        <v>3.4010815337273043E-2</v>
      </c>
      <c r="Q258" s="63">
        <f t="shared" si="25"/>
        <v>35334.834999999999</v>
      </c>
      <c r="AC258" s="1" t="s">
        <v>99</v>
      </c>
      <c r="AD258" s="1">
        <v>10</v>
      </c>
      <c r="AF258" s="1" t="s">
        <v>94</v>
      </c>
      <c r="AH258" s="1" t="s">
        <v>82</v>
      </c>
    </row>
    <row r="259" spans="1:34" x14ac:dyDescent="0.2">
      <c r="A259" s="1" t="s">
        <v>145</v>
      </c>
      <c r="C259" s="7">
        <v>50370.404000000002</v>
      </c>
      <c r="D259" s="7">
        <v>6.0000000000000001E-3</v>
      </c>
      <c r="E259" s="1">
        <f t="shared" si="22"/>
        <v>6610.0078348294255</v>
      </c>
      <c r="F259" s="1">
        <f t="shared" si="23"/>
        <v>6610</v>
      </c>
      <c r="G259" s="1">
        <f t="shared" si="31"/>
        <v>1.2160000005678739E-2</v>
      </c>
      <c r="I259" s="1">
        <f t="shared" si="32"/>
        <v>1.2160000005678739E-2</v>
      </c>
      <c r="O259" s="1">
        <f t="shared" ca="1" si="26"/>
        <v>3.4151012680967041E-2</v>
      </c>
      <c r="Q259" s="63">
        <f t="shared" si="25"/>
        <v>35351.904000000002</v>
      </c>
      <c r="AC259" s="1" t="s">
        <v>99</v>
      </c>
      <c r="AD259" s="1">
        <v>5</v>
      </c>
      <c r="AF259" s="1" t="s">
        <v>81</v>
      </c>
      <c r="AH259" s="1" t="s">
        <v>82</v>
      </c>
    </row>
    <row r="260" spans="1:34" x14ac:dyDescent="0.2">
      <c r="A260" s="1" t="s">
        <v>146</v>
      </c>
      <c r="C260" s="7">
        <v>50412.309000000001</v>
      </c>
      <c r="D260" s="7">
        <v>6.0000000000000001E-3</v>
      </c>
      <c r="E260" s="1">
        <f t="shared" si="22"/>
        <v>6637.0077136988384</v>
      </c>
      <c r="F260" s="1">
        <f t="shared" si="23"/>
        <v>6637</v>
      </c>
      <c r="G260" s="1">
        <f t="shared" si="31"/>
        <v>1.1972000000241678E-2</v>
      </c>
      <c r="I260" s="1">
        <f t="shared" si="32"/>
        <v>1.1972000000241678E-2</v>
      </c>
      <c r="O260" s="1">
        <f t="shared" ca="1" si="26"/>
        <v>3.4495133433670472E-2</v>
      </c>
      <c r="Q260" s="63">
        <f t="shared" si="25"/>
        <v>35393.809000000001</v>
      </c>
      <c r="AC260" s="1" t="s">
        <v>99</v>
      </c>
      <c r="AD260" s="1">
        <v>7</v>
      </c>
      <c r="AF260" s="1" t="s">
        <v>94</v>
      </c>
      <c r="AH260" s="1" t="s">
        <v>82</v>
      </c>
    </row>
    <row r="261" spans="1:34" x14ac:dyDescent="0.2">
      <c r="A261" s="1" t="s">
        <v>147</v>
      </c>
      <c r="C261" s="7">
        <v>50682.377</v>
      </c>
      <c r="D261" s="7">
        <v>5.0000000000000001E-3</v>
      </c>
      <c r="E261" s="1">
        <f t="shared" si="22"/>
        <v>6811.0156670816032</v>
      </c>
      <c r="F261" s="1">
        <f t="shared" si="23"/>
        <v>6811</v>
      </c>
      <c r="G261" s="1">
        <f t="shared" si="31"/>
        <v>2.4316000002727378E-2</v>
      </c>
      <c r="I261" s="1">
        <f t="shared" si="32"/>
        <v>2.4316000002727378E-2</v>
      </c>
      <c r="O261" s="1">
        <f t="shared" ca="1" si="26"/>
        <v>3.6712800506648227E-2</v>
      </c>
      <c r="Q261" s="63">
        <f t="shared" si="25"/>
        <v>35663.877</v>
      </c>
      <c r="AC261" s="1" t="s">
        <v>99</v>
      </c>
      <c r="AD261" s="1">
        <v>8</v>
      </c>
      <c r="AF261" s="1" t="s">
        <v>94</v>
      </c>
      <c r="AH261" s="1" t="s">
        <v>82</v>
      </c>
    </row>
    <row r="262" spans="1:34" x14ac:dyDescent="0.2">
      <c r="A262" s="1" t="s">
        <v>148</v>
      </c>
      <c r="C262" s="7">
        <v>50710.31</v>
      </c>
      <c r="D262" s="7">
        <v>4.0000000000000001E-3</v>
      </c>
      <c r="E262" s="1">
        <f t="shared" si="22"/>
        <v>6829.0132238518991</v>
      </c>
      <c r="F262" s="1">
        <f t="shared" si="23"/>
        <v>6829</v>
      </c>
      <c r="G262" s="1">
        <f t="shared" si="31"/>
        <v>2.0523999992292374E-2</v>
      </c>
      <c r="I262" s="1">
        <f t="shared" si="32"/>
        <v>2.0523999992292374E-2</v>
      </c>
      <c r="O262" s="1">
        <f t="shared" ca="1" si="26"/>
        <v>3.6942214341783852E-2</v>
      </c>
      <c r="Q262" s="63">
        <f t="shared" si="25"/>
        <v>35691.81</v>
      </c>
      <c r="AC262" s="1" t="s">
        <v>99</v>
      </c>
      <c r="AD262" s="1">
        <v>6</v>
      </c>
      <c r="AF262" s="1" t="s">
        <v>108</v>
      </c>
      <c r="AH262" s="1" t="s">
        <v>82</v>
      </c>
    </row>
    <row r="263" spans="1:34" x14ac:dyDescent="0.2">
      <c r="A263" s="1" t="s">
        <v>148</v>
      </c>
      <c r="C263" s="7">
        <v>50710.311000000002</v>
      </c>
      <c r="D263" s="7">
        <v>6.0000000000000001E-3</v>
      </c>
      <c r="E263" s="1">
        <f t="shared" si="22"/>
        <v>6829.0138681635317</v>
      </c>
      <c r="F263" s="1">
        <f t="shared" si="23"/>
        <v>6829</v>
      </c>
      <c r="G263" s="1">
        <f t="shared" si="31"/>
        <v>2.152399999613408E-2</v>
      </c>
      <c r="I263" s="1">
        <f t="shared" si="32"/>
        <v>2.152399999613408E-2</v>
      </c>
      <c r="O263" s="1">
        <f t="shared" ca="1" si="26"/>
        <v>3.6942214341783852E-2</v>
      </c>
      <c r="Q263" s="63">
        <f t="shared" si="25"/>
        <v>35691.811000000002</v>
      </c>
    </row>
    <row r="264" spans="1:34" x14ac:dyDescent="0.2">
      <c r="A264" s="4" t="s">
        <v>149</v>
      </c>
      <c r="B264" s="5" t="s">
        <v>41</v>
      </c>
      <c r="C264" s="6">
        <v>50713.412900000003</v>
      </c>
      <c r="D264" s="7"/>
      <c r="E264" s="1">
        <f t="shared" si="22"/>
        <v>6831.0124584096857</v>
      </c>
      <c r="F264" s="1">
        <f t="shared" si="23"/>
        <v>6831</v>
      </c>
      <c r="G264" s="1">
        <f t="shared" si="31"/>
        <v>1.933600000484148E-2</v>
      </c>
      <c r="J264" s="1">
        <f>G264</f>
        <v>1.933600000484148E-2</v>
      </c>
      <c r="O264" s="1">
        <f t="shared" ca="1" si="26"/>
        <v>3.6967704767910031E-2</v>
      </c>
      <c r="Q264" s="63">
        <f t="shared" si="25"/>
        <v>35694.912900000003</v>
      </c>
    </row>
    <row r="265" spans="1:34" x14ac:dyDescent="0.2">
      <c r="A265" s="4" t="s">
        <v>149</v>
      </c>
      <c r="B265" s="5" t="s">
        <v>41</v>
      </c>
      <c r="C265" s="6">
        <v>50713.4185</v>
      </c>
      <c r="D265" s="7"/>
      <c r="E265" s="1">
        <f t="shared" si="22"/>
        <v>6831.0160665548137</v>
      </c>
      <c r="F265" s="1">
        <f t="shared" si="23"/>
        <v>6831</v>
      </c>
      <c r="G265" s="1">
        <f t="shared" si="31"/>
        <v>2.4936000001616776E-2</v>
      </c>
      <c r="J265" s="1">
        <f>G265</f>
        <v>2.4936000001616776E-2</v>
      </c>
      <c r="O265" s="1">
        <f t="shared" ca="1" si="26"/>
        <v>3.6967704767910031E-2</v>
      </c>
      <c r="Q265" s="63">
        <f t="shared" si="25"/>
        <v>35694.9185</v>
      </c>
    </row>
    <row r="266" spans="1:34" x14ac:dyDescent="0.2">
      <c r="A266" s="4" t="s">
        <v>150</v>
      </c>
      <c r="B266" s="5" t="s">
        <v>41</v>
      </c>
      <c r="C266" s="6">
        <v>50719.624000000003</v>
      </c>
      <c r="D266" s="7"/>
      <c r="E266" s="1">
        <f t="shared" si="22"/>
        <v>6835.0143423768932</v>
      </c>
      <c r="F266" s="1">
        <f t="shared" si="23"/>
        <v>6835</v>
      </c>
      <c r="G266" s="1">
        <f t="shared" si="31"/>
        <v>2.2260000005189795E-2</v>
      </c>
      <c r="I266" s="1">
        <f t="shared" ref="I266:I279" si="33">G266</f>
        <v>2.2260000005189795E-2</v>
      </c>
      <c r="O266" s="1">
        <f t="shared" ca="1" si="26"/>
        <v>3.7018685620162389E-2</v>
      </c>
      <c r="Q266" s="63">
        <f t="shared" si="25"/>
        <v>35701.124000000003</v>
      </c>
      <c r="AC266" s="1" t="s">
        <v>99</v>
      </c>
      <c r="AD266" s="1">
        <v>13</v>
      </c>
      <c r="AF266" s="1" t="s">
        <v>108</v>
      </c>
      <c r="AH266" s="1" t="s">
        <v>82</v>
      </c>
    </row>
    <row r="267" spans="1:34" x14ac:dyDescent="0.2">
      <c r="A267" s="1" t="s">
        <v>148</v>
      </c>
      <c r="C267" s="7">
        <v>50727.372000000003</v>
      </c>
      <c r="D267" s="7">
        <v>4.0000000000000001E-3</v>
      </c>
      <c r="E267" s="1">
        <f t="shared" si="22"/>
        <v>6840.0064688887696</v>
      </c>
      <c r="F267" s="1">
        <f t="shared" si="23"/>
        <v>6840</v>
      </c>
      <c r="G267" s="1">
        <f t="shared" si="31"/>
        <v>1.0040000001026783E-2</v>
      </c>
      <c r="I267" s="1">
        <f t="shared" si="33"/>
        <v>1.0040000001026783E-2</v>
      </c>
      <c r="O267" s="1">
        <f t="shared" ca="1" si="26"/>
        <v>3.7082411685477851E-2</v>
      </c>
      <c r="Q267" s="63">
        <f t="shared" si="25"/>
        <v>35708.872000000003</v>
      </c>
      <c r="AC267" s="1" t="s">
        <v>99</v>
      </c>
      <c r="AD267" s="1">
        <v>9</v>
      </c>
      <c r="AF267" s="1" t="s">
        <v>94</v>
      </c>
      <c r="AH267" s="1" t="s">
        <v>82</v>
      </c>
    </row>
    <row r="268" spans="1:34" x14ac:dyDescent="0.2">
      <c r="A268" s="1" t="s">
        <v>148</v>
      </c>
      <c r="C268" s="7">
        <v>50727.387000000002</v>
      </c>
      <c r="D268" s="7">
        <v>7.0000000000000001E-3</v>
      </c>
      <c r="E268" s="1">
        <f t="shared" si="22"/>
        <v>6840.0161335632247</v>
      </c>
      <c r="F268" s="1">
        <f t="shared" si="23"/>
        <v>6840</v>
      </c>
      <c r="G268" s="1">
        <f t="shared" si="31"/>
        <v>2.5040000000444707E-2</v>
      </c>
      <c r="I268" s="1">
        <f t="shared" si="33"/>
        <v>2.5040000000444707E-2</v>
      </c>
      <c r="O268" s="1">
        <f t="shared" ca="1" si="26"/>
        <v>3.7082411685477851E-2</v>
      </c>
      <c r="Q268" s="63">
        <f t="shared" si="25"/>
        <v>35708.887000000002</v>
      </c>
    </row>
    <row r="269" spans="1:34" x14ac:dyDescent="0.2">
      <c r="A269" s="4" t="s">
        <v>150</v>
      </c>
      <c r="B269" s="5" t="s">
        <v>41</v>
      </c>
      <c r="C269" s="6">
        <v>50733.586000000003</v>
      </c>
      <c r="D269" s="7"/>
      <c r="E269" s="1">
        <f t="shared" si="22"/>
        <v>6844.0102213597047</v>
      </c>
      <c r="F269" s="1">
        <f t="shared" si="23"/>
        <v>6844</v>
      </c>
      <c r="G269" s="1">
        <f t="shared" si="31"/>
        <v>1.5864000000874512E-2</v>
      </c>
      <c r="I269" s="1">
        <f t="shared" si="33"/>
        <v>1.5864000000874512E-2</v>
      </c>
      <c r="O269" s="1">
        <f t="shared" ca="1" si="26"/>
        <v>3.7133392537730209E-2</v>
      </c>
      <c r="Q269" s="63">
        <f t="shared" si="25"/>
        <v>35715.086000000003</v>
      </c>
      <c r="AC269" s="1" t="s">
        <v>99</v>
      </c>
      <c r="AD269" s="1">
        <v>8</v>
      </c>
      <c r="AF269" s="1" t="s">
        <v>94</v>
      </c>
      <c r="AH269" s="1" t="s">
        <v>82</v>
      </c>
    </row>
    <row r="270" spans="1:34" x14ac:dyDescent="0.2">
      <c r="A270" s="15" t="s">
        <v>148</v>
      </c>
      <c r="B270" s="15"/>
      <c r="C270" s="16">
        <v>50755.321000000004</v>
      </c>
      <c r="D270" s="16">
        <v>6.0000000000000001E-3</v>
      </c>
      <c r="E270" s="1">
        <f t="shared" si="22"/>
        <v>6858.0143346451532</v>
      </c>
      <c r="F270" s="1">
        <f t="shared" si="23"/>
        <v>6858</v>
      </c>
      <c r="G270" s="1">
        <f t="shared" si="31"/>
        <v>2.2248000001127366E-2</v>
      </c>
      <c r="I270" s="1">
        <f t="shared" si="33"/>
        <v>2.2248000001127366E-2</v>
      </c>
      <c r="O270" s="1">
        <f t="shared" ca="1" si="26"/>
        <v>3.7311825520613476E-2</v>
      </c>
      <c r="Q270" s="63">
        <f t="shared" si="25"/>
        <v>35736.821000000004</v>
      </c>
    </row>
    <row r="271" spans="1:34" x14ac:dyDescent="0.2">
      <c r="A271" s="4" t="s">
        <v>150</v>
      </c>
      <c r="B271" s="5" t="s">
        <v>41</v>
      </c>
      <c r="C271" s="6">
        <v>51048.658000000003</v>
      </c>
      <c r="D271" s="7"/>
      <c r="E271" s="1">
        <f t="shared" si="22"/>
        <v>7047.0147753543079</v>
      </c>
      <c r="F271" s="1">
        <f t="shared" si="23"/>
        <v>7047</v>
      </c>
      <c r="G271" s="1">
        <f t="shared" si="31"/>
        <v>2.2931999999855179E-2</v>
      </c>
      <c r="I271" s="1">
        <f t="shared" si="33"/>
        <v>2.2931999999855179E-2</v>
      </c>
      <c r="O271" s="1">
        <f t="shared" ca="1" si="26"/>
        <v>3.9720670789537574E-2</v>
      </c>
      <c r="Q271" s="63">
        <f t="shared" si="25"/>
        <v>36030.158000000003</v>
      </c>
      <c r="AC271" s="1" t="s">
        <v>99</v>
      </c>
      <c r="AD271" s="1">
        <v>10</v>
      </c>
      <c r="AF271" s="1" t="s">
        <v>151</v>
      </c>
    </row>
    <row r="272" spans="1:34" x14ac:dyDescent="0.2">
      <c r="A272" s="15" t="s">
        <v>152</v>
      </c>
      <c r="B272" s="15"/>
      <c r="C272" s="16">
        <v>51385.449000000001</v>
      </c>
      <c r="D272" s="16">
        <v>6.0000000000000001E-3</v>
      </c>
      <c r="E272" s="1">
        <f t="shared" si="22"/>
        <v>7264.0131336482727</v>
      </c>
      <c r="F272" s="1">
        <f t="shared" si="23"/>
        <v>7264</v>
      </c>
      <c r="G272" s="1">
        <f t="shared" si="31"/>
        <v>2.0383999995829072E-2</v>
      </c>
      <c r="I272" s="1">
        <f t="shared" si="33"/>
        <v>2.0383999995829072E-2</v>
      </c>
      <c r="O272" s="1">
        <f t="shared" ca="1" si="26"/>
        <v>4.248638202422822E-2</v>
      </c>
      <c r="Q272" s="63">
        <f t="shared" si="25"/>
        <v>36366.949000000001</v>
      </c>
    </row>
    <row r="273" spans="1:18" x14ac:dyDescent="0.2">
      <c r="A273" s="4" t="s">
        <v>150</v>
      </c>
      <c r="B273" s="5" t="s">
        <v>41</v>
      </c>
      <c r="C273" s="6">
        <v>51453.74</v>
      </c>
      <c r="D273" s="7"/>
      <c r="E273" s="1">
        <f t="shared" si="22"/>
        <v>7308.0138191958458</v>
      </c>
      <c r="F273" s="1">
        <f t="shared" si="23"/>
        <v>7308</v>
      </c>
      <c r="G273" s="1">
        <f t="shared" si="31"/>
        <v>2.1447999999509193E-2</v>
      </c>
      <c r="I273" s="1">
        <f t="shared" si="33"/>
        <v>2.1447999999509193E-2</v>
      </c>
      <c r="O273" s="1">
        <f t="shared" ca="1" si="26"/>
        <v>4.30471713990042E-2</v>
      </c>
      <c r="Q273" s="63">
        <f t="shared" si="25"/>
        <v>36435.24</v>
      </c>
    </row>
    <row r="274" spans="1:18" x14ac:dyDescent="0.2">
      <c r="A274" s="8" t="s">
        <v>70</v>
      </c>
      <c r="B274" s="17" t="s">
        <v>153</v>
      </c>
      <c r="C274" s="8">
        <v>51635.368999999999</v>
      </c>
      <c r="D274" s="8">
        <v>3.0000000000000001E-3</v>
      </c>
      <c r="E274" s="1">
        <f t="shared" si="22"/>
        <v>7425.0394963029385</v>
      </c>
      <c r="F274" s="1">
        <f t="shared" si="23"/>
        <v>7425</v>
      </c>
      <c r="G274" s="1">
        <f t="shared" si="31"/>
        <v>6.1299999993934762E-2</v>
      </c>
      <c r="I274" s="1">
        <f t="shared" si="33"/>
        <v>6.1299999993934762E-2</v>
      </c>
      <c r="O274" s="1">
        <f t="shared" ca="1" si="26"/>
        <v>4.4538361327385784E-2</v>
      </c>
      <c r="Q274" s="63">
        <f t="shared" si="25"/>
        <v>36616.868999999999</v>
      </c>
      <c r="R274" s="1" t="s">
        <v>31</v>
      </c>
    </row>
    <row r="275" spans="1:18" x14ac:dyDescent="0.2">
      <c r="A275" s="4" t="s">
        <v>154</v>
      </c>
      <c r="B275" s="5" t="s">
        <v>41</v>
      </c>
      <c r="C275" s="6">
        <v>51697.415000000001</v>
      </c>
      <c r="D275" s="7"/>
      <c r="E275" s="1">
        <f t="shared" si="22"/>
        <v>7465.0164557190392</v>
      </c>
      <c r="F275" s="1">
        <f t="shared" si="23"/>
        <v>7465</v>
      </c>
      <c r="G275" s="1">
        <f t="shared" si="31"/>
        <v>2.5540000002365559E-2</v>
      </c>
      <c r="I275" s="1">
        <f t="shared" si="33"/>
        <v>2.5540000002365559E-2</v>
      </c>
      <c r="O275" s="1">
        <f t="shared" ca="1" si="26"/>
        <v>4.5048169849909406E-2</v>
      </c>
      <c r="Q275" s="63">
        <f t="shared" si="25"/>
        <v>36678.915000000001</v>
      </c>
    </row>
    <row r="276" spans="1:18" x14ac:dyDescent="0.2">
      <c r="A276" s="4" t="s">
        <v>150</v>
      </c>
      <c r="B276" s="5" t="s">
        <v>41</v>
      </c>
      <c r="C276" s="6">
        <v>51734.667000000001</v>
      </c>
      <c r="D276" s="7"/>
      <c r="E276" s="1">
        <f t="shared" si="22"/>
        <v>7489.0183525724788</v>
      </c>
      <c r="F276" s="1">
        <f t="shared" si="23"/>
        <v>7489</v>
      </c>
      <c r="G276" s="1">
        <f t="shared" si="31"/>
        <v>2.8484000002208631E-2</v>
      </c>
      <c r="I276" s="1">
        <f t="shared" si="33"/>
        <v>2.8484000002208631E-2</v>
      </c>
      <c r="O276" s="1">
        <f t="shared" ca="1" si="26"/>
        <v>4.5354054963423568E-2</v>
      </c>
      <c r="Q276" s="63">
        <f t="shared" si="25"/>
        <v>36716.167000000001</v>
      </c>
    </row>
    <row r="277" spans="1:18" x14ac:dyDescent="0.2">
      <c r="A277" s="4" t="s">
        <v>150</v>
      </c>
      <c r="B277" s="5" t="s">
        <v>41</v>
      </c>
      <c r="C277" s="6">
        <v>51793.637000000002</v>
      </c>
      <c r="D277" s="7"/>
      <c r="E277" s="1">
        <f t="shared" ref="E277:E340" si="34">+(C277-C$7)/C$8</f>
        <v>7527.013409413652</v>
      </c>
      <c r="F277" s="1">
        <f t="shared" ref="F277:F340" si="35">ROUND(2*E277,0)/2</f>
        <v>7527</v>
      </c>
      <c r="G277" s="1">
        <f t="shared" si="31"/>
        <v>2.0812000002479181E-2</v>
      </c>
      <c r="I277" s="1">
        <f t="shared" si="33"/>
        <v>2.0812000002479181E-2</v>
      </c>
      <c r="O277" s="1">
        <f t="shared" ca="1" si="26"/>
        <v>4.5838373059821011E-2</v>
      </c>
      <c r="Q277" s="63">
        <f t="shared" ref="Q277:Q340" si="36">C277-15018.5</f>
        <v>36775.137000000002</v>
      </c>
    </row>
    <row r="278" spans="1:18" x14ac:dyDescent="0.2">
      <c r="A278" s="4" t="s">
        <v>155</v>
      </c>
      <c r="B278" s="5" t="s">
        <v>41</v>
      </c>
      <c r="C278" s="6">
        <v>52001.625999999997</v>
      </c>
      <c r="D278" s="7"/>
      <c r="E278" s="1">
        <f t="shared" si="34"/>
        <v>7661.0231410965125</v>
      </c>
      <c r="F278" s="1">
        <f t="shared" si="35"/>
        <v>7661</v>
      </c>
      <c r="G278" s="1">
        <f t="shared" si="31"/>
        <v>3.5915999993449077E-2</v>
      </c>
      <c r="I278" s="1">
        <f t="shared" si="33"/>
        <v>3.5915999993449077E-2</v>
      </c>
      <c r="O278" s="1">
        <f t="shared" ca="1" si="26"/>
        <v>4.7546231610275144E-2</v>
      </c>
      <c r="Q278" s="63">
        <f t="shared" si="36"/>
        <v>36983.125999999997</v>
      </c>
    </row>
    <row r="279" spans="1:18" x14ac:dyDescent="0.2">
      <c r="A279" s="4" t="s">
        <v>156</v>
      </c>
      <c r="B279" s="5" t="s">
        <v>41</v>
      </c>
      <c r="C279" s="6">
        <v>52217.357000000004</v>
      </c>
      <c r="D279" s="7"/>
      <c r="E279" s="1">
        <f t="shared" si="34"/>
        <v>7800.0211334214764</v>
      </c>
      <c r="F279" s="1">
        <f t="shared" si="35"/>
        <v>7800</v>
      </c>
      <c r="G279" s="1">
        <f t="shared" si="31"/>
        <v>3.2800000000861473E-2</v>
      </c>
      <c r="I279" s="1">
        <f t="shared" si="33"/>
        <v>3.2800000000861473E-2</v>
      </c>
      <c r="O279" s="1">
        <f t="shared" ref="O279:O342" ca="1" si="37">+C$11+C$12*F279</f>
        <v>4.9317816226044711E-2</v>
      </c>
      <c r="Q279" s="63">
        <f t="shared" si="36"/>
        <v>37198.857000000004</v>
      </c>
    </row>
    <row r="280" spans="1:18" x14ac:dyDescent="0.2">
      <c r="A280" s="15" t="s">
        <v>157</v>
      </c>
      <c r="B280" s="17" t="s">
        <v>41</v>
      </c>
      <c r="C280" s="16">
        <v>52386.544000000002</v>
      </c>
      <c r="D280" s="16">
        <v>4.0000000000000001E-3</v>
      </c>
      <c r="E280" s="1">
        <f t="shared" si="34"/>
        <v>7909.0302852238729</v>
      </c>
      <c r="F280" s="1">
        <f t="shared" si="35"/>
        <v>7909</v>
      </c>
      <c r="G280" s="1">
        <f t="shared" si="31"/>
        <v>4.7004000000015367E-2</v>
      </c>
      <c r="I280" s="1">
        <f>+G280</f>
        <v>4.7004000000015367E-2</v>
      </c>
      <c r="O280" s="1">
        <f t="shared" ca="1" si="37"/>
        <v>5.0707044449921579E-2</v>
      </c>
      <c r="Q280" s="63">
        <f t="shared" si="36"/>
        <v>37368.044000000002</v>
      </c>
    </row>
    <row r="281" spans="1:18" x14ac:dyDescent="0.2">
      <c r="A281" s="4" t="s">
        <v>150</v>
      </c>
      <c r="B281" s="5" t="s">
        <v>41</v>
      </c>
      <c r="C281" s="6">
        <v>52496.728900000002</v>
      </c>
      <c r="D281" s="7"/>
      <c r="E281" s="1">
        <f t="shared" si="34"/>
        <v>7980.0236977817649</v>
      </c>
      <c r="F281" s="1">
        <f t="shared" si="35"/>
        <v>7980</v>
      </c>
      <c r="G281" s="1">
        <f t="shared" si="31"/>
        <v>3.6780000002181623E-2</v>
      </c>
      <c r="K281" s="1">
        <f>G281</f>
        <v>3.6780000002181623E-2</v>
      </c>
      <c r="O281" s="1">
        <f t="shared" ca="1" si="37"/>
        <v>5.1611954577401004E-2</v>
      </c>
      <c r="Q281" s="63">
        <f t="shared" si="36"/>
        <v>37478.228900000002</v>
      </c>
    </row>
    <row r="282" spans="1:18" x14ac:dyDescent="0.2">
      <c r="A282" s="8" t="s">
        <v>70</v>
      </c>
      <c r="B282" s="17" t="s">
        <v>153</v>
      </c>
      <c r="C282" s="8">
        <v>52622.487999999998</v>
      </c>
      <c r="D282" s="8">
        <v>4.0000000000000001E-3</v>
      </c>
      <c r="E282" s="1">
        <f t="shared" si="34"/>
        <v>8061.0517485329001</v>
      </c>
      <c r="F282" s="1">
        <f t="shared" si="35"/>
        <v>8061</v>
      </c>
      <c r="G282" s="1">
        <f t="shared" ref="G282:G313" si="38">+C282-(C$7+F282*C$8)</f>
        <v>8.0315999992308207E-2</v>
      </c>
      <c r="I282" s="1">
        <f>G282</f>
        <v>8.0315999992308207E-2</v>
      </c>
      <c r="O282" s="1">
        <f t="shared" ca="1" si="37"/>
        <v>5.2644316835511337E-2</v>
      </c>
      <c r="Q282" s="63">
        <f t="shared" si="36"/>
        <v>37603.987999999998</v>
      </c>
      <c r="R282" s="1" t="s">
        <v>31</v>
      </c>
    </row>
    <row r="283" spans="1:18" x14ac:dyDescent="0.2">
      <c r="A283" s="18" t="s">
        <v>158</v>
      </c>
      <c r="B283" s="19" t="s">
        <v>41</v>
      </c>
      <c r="C283" s="16">
        <v>52718.663999999997</v>
      </c>
      <c r="D283" s="16">
        <v>4.0000000000000001E-3</v>
      </c>
      <c r="E283" s="1">
        <f t="shared" si="34"/>
        <v>8123.019063892516</v>
      </c>
      <c r="F283" s="1">
        <f t="shared" si="35"/>
        <v>8123</v>
      </c>
      <c r="G283" s="1">
        <f t="shared" si="38"/>
        <v>2.958799999760231E-2</v>
      </c>
      <c r="I283" s="1">
        <f>G283</f>
        <v>2.958799999760231E-2</v>
      </c>
      <c r="O283" s="1">
        <f t="shared" ca="1" si="37"/>
        <v>5.3434520045422942E-2</v>
      </c>
      <c r="Q283" s="63">
        <f t="shared" si="36"/>
        <v>37700.163999999997</v>
      </c>
      <c r="R283" s="1" t="s">
        <v>1080</v>
      </c>
    </row>
    <row r="284" spans="1:18" x14ac:dyDescent="0.2">
      <c r="A284" s="8" t="s">
        <v>159</v>
      </c>
      <c r="B284" s="17" t="s">
        <v>41</v>
      </c>
      <c r="C284" s="16">
        <v>52833.534</v>
      </c>
      <c r="D284" s="16">
        <v>4.0000000000000001E-3</v>
      </c>
      <c r="E284" s="1">
        <f t="shared" si="34"/>
        <v>8197.0311408697162</v>
      </c>
      <c r="F284" s="1">
        <f t="shared" si="35"/>
        <v>8197</v>
      </c>
      <c r="G284" s="1">
        <f t="shared" si="38"/>
        <v>4.8331999998481479E-2</v>
      </c>
      <c r="K284" s="1">
        <f>G284</f>
        <v>4.8331999998481479E-2</v>
      </c>
      <c r="O284" s="1">
        <f t="shared" ca="1" si="37"/>
        <v>5.4377665812091636E-2</v>
      </c>
      <c r="Q284" s="63">
        <f t="shared" si="36"/>
        <v>37815.034</v>
      </c>
      <c r="R284" s="1" t="s">
        <v>33</v>
      </c>
    </row>
    <row r="285" spans="1:18" x14ac:dyDescent="0.2">
      <c r="A285" s="20" t="s">
        <v>160</v>
      </c>
      <c r="B285" s="15"/>
      <c r="C285" s="16">
        <v>52884.746700000003</v>
      </c>
      <c r="D285" s="16">
        <v>1E-4</v>
      </c>
      <c r="E285" s="1">
        <f t="shared" si="34"/>
        <v>8230.0280791008518</v>
      </c>
      <c r="F285" s="1">
        <f t="shared" si="35"/>
        <v>8230</v>
      </c>
      <c r="G285" s="1">
        <f t="shared" si="38"/>
        <v>4.3579999997746199E-2</v>
      </c>
      <c r="K285" s="1">
        <f>G285</f>
        <v>4.3579999997746199E-2</v>
      </c>
      <c r="O285" s="1">
        <f t="shared" ca="1" si="37"/>
        <v>5.4798257843173631E-2</v>
      </c>
      <c r="Q285" s="63">
        <f t="shared" si="36"/>
        <v>37866.246700000003</v>
      </c>
      <c r="R285" s="1" t="s">
        <v>33</v>
      </c>
    </row>
    <row r="286" spans="1:18" x14ac:dyDescent="0.2">
      <c r="A286" s="20" t="s">
        <v>160</v>
      </c>
      <c r="B286" s="15"/>
      <c r="C286" s="16">
        <v>52891.731325346453</v>
      </c>
      <c r="D286" s="16">
        <v>2.9999999999999997E-4</v>
      </c>
      <c r="E286" s="1">
        <f t="shared" si="34"/>
        <v>8234.5283544451395</v>
      </c>
      <c r="F286" s="1">
        <f t="shared" si="35"/>
        <v>8234.5</v>
      </c>
      <c r="G286" s="1">
        <f t="shared" si="38"/>
        <v>4.4007346456055529E-2</v>
      </c>
      <c r="K286" s="1">
        <f>G286</f>
        <v>4.4007346456055529E-2</v>
      </c>
      <c r="O286" s="1">
        <f t="shared" ca="1" si="37"/>
        <v>5.4855611301957527E-2</v>
      </c>
      <c r="Q286" s="63">
        <f t="shared" si="36"/>
        <v>37873.231325346453</v>
      </c>
      <c r="R286" s="1" t="s">
        <v>33</v>
      </c>
    </row>
    <row r="287" spans="1:18" x14ac:dyDescent="0.2">
      <c r="A287" s="8" t="s">
        <v>161</v>
      </c>
      <c r="B287" s="17" t="s">
        <v>41</v>
      </c>
      <c r="C287" s="8">
        <v>53187.409</v>
      </c>
      <c r="D287" s="8">
        <v>5.0000000000000001E-3</v>
      </c>
      <c r="E287" s="1">
        <f t="shared" si="34"/>
        <v>8425.0369190564179</v>
      </c>
      <c r="F287" s="1">
        <f t="shared" si="35"/>
        <v>8425</v>
      </c>
      <c r="G287" s="1">
        <f t="shared" si="38"/>
        <v>5.7300000000395812E-2</v>
      </c>
      <c r="I287" s="1">
        <f>G287</f>
        <v>5.7300000000395812E-2</v>
      </c>
      <c r="O287" s="1">
        <f t="shared" ca="1" si="37"/>
        <v>5.7283574390476266E-2</v>
      </c>
      <c r="Q287" s="63">
        <f t="shared" si="36"/>
        <v>38168.909</v>
      </c>
    </row>
    <row r="288" spans="1:18" x14ac:dyDescent="0.2">
      <c r="A288" s="4" t="s">
        <v>150</v>
      </c>
      <c r="B288" s="5" t="s">
        <v>41</v>
      </c>
      <c r="C288" s="6">
        <v>53238.619700000003</v>
      </c>
      <c r="D288" s="7"/>
      <c r="E288" s="1">
        <f t="shared" si="34"/>
        <v>8458.0325686642918</v>
      </c>
      <c r="F288" s="1">
        <f t="shared" si="35"/>
        <v>8458</v>
      </c>
      <c r="G288" s="1">
        <f t="shared" si="38"/>
        <v>5.0547999999253079E-2</v>
      </c>
      <c r="K288" s="1">
        <f>G288</f>
        <v>5.0547999999253079E-2</v>
      </c>
      <c r="O288" s="1">
        <f t="shared" ca="1" si="37"/>
        <v>5.7704166421558262E-2</v>
      </c>
      <c r="Q288" s="63">
        <f t="shared" si="36"/>
        <v>38220.119700000003</v>
      </c>
    </row>
    <row r="289" spans="1:18" x14ac:dyDescent="0.2">
      <c r="A289" s="4" t="s">
        <v>150</v>
      </c>
      <c r="B289" s="5" t="s">
        <v>41</v>
      </c>
      <c r="C289" s="6">
        <v>53314.6708</v>
      </c>
      <c r="D289" s="7"/>
      <c r="E289" s="1">
        <f t="shared" si="34"/>
        <v>8507.0331768944689</v>
      </c>
      <c r="F289" s="1">
        <f t="shared" si="35"/>
        <v>8507</v>
      </c>
      <c r="G289" s="1">
        <f t="shared" si="38"/>
        <v>5.1491999998688698E-2</v>
      </c>
      <c r="K289" s="1">
        <f>G289</f>
        <v>5.1491999998688698E-2</v>
      </c>
      <c r="O289" s="1">
        <f t="shared" ca="1" si="37"/>
        <v>5.8328681861649689E-2</v>
      </c>
      <c r="Q289" s="63">
        <f t="shared" si="36"/>
        <v>38296.1708</v>
      </c>
    </row>
    <row r="290" spans="1:18" x14ac:dyDescent="0.2">
      <c r="A290" s="4" t="s">
        <v>150</v>
      </c>
      <c r="B290" s="5" t="s">
        <v>41</v>
      </c>
      <c r="C290" s="6">
        <v>53553.684999999998</v>
      </c>
      <c r="D290" s="7"/>
      <c r="E290" s="1">
        <f t="shared" si="34"/>
        <v>8661.0328057709685</v>
      </c>
      <c r="F290" s="1">
        <f t="shared" si="35"/>
        <v>8661</v>
      </c>
      <c r="G290" s="1">
        <f t="shared" si="38"/>
        <v>5.0915999992867E-2</v>
      </c>
      <c r="I290" s="1">
        <f>G290</f>
        <v>5.0915999992867E-2</v>
      </c>
      <c r="O290" s="1">
        <f t="shared" ca="1" si="37"/>
        <v>6.0291444673365627E-2</v>
      </c>
      <c r="Q290" s="63">
        <f t="shared" si="36"/>
        <v>38535.184999999998</v>
      </c>
    </row>
    <row r="291" spans="1:18" x14ac:dyDescent="0.2">
      <c r="A291" s="18" t="s">
        <v>162</v>
      </c>
      <c r="B291" s="21"/>
      <c r="C291" s="16">
        <v>53620.424299999999</v>
      </c>
      <c r="D291" s="16">
        <v>4.0000000000000002E-4</v>
      </c>
      <c r="E291" s="1">
        <f t="shared" si="34"/>
        <v>8704.0337129617437</v>
      </c>
      <c r="F291" s="1">
        <f t="shared" si="35"/>
        <v>8704</v>
      </c>
      <c r="G291" s="1">
        <f t="shared" si="38"/>
        <v>5.23239999965881E-2</v>
      </c>
      <c r="J291" s="1">
        <f>G291</f>
        <v>5.23239999965881E-2</v>
      </c>
      <c r="O291" s="1">
        <f t="shared" ca="1" si="37"/>
        <v>6.0839488835078517E-2</v>
      </c>
      <c r="Q291" s="63">
        <f t="shared" si="36"/>
        <v>38601.924299999999</v>
      </c>
      <c r="R291" s="1" t="s">
        <v>32</v>
      </c>
    </row>
    <row r="292" spans="1:18" x14ac:dyDescent="0.2">
      <c r="A292" s="18" t="s">
        <v>162</v>
      </c>
      <c r="B292" s="19" t="s">
        <v>163</v>
      </c>
      <c r="C292" s="16">
        <v>53655.360099999998</v>
      </c>
      <c r="D292" s="16">
        <v>2.0999999999999999E-3</v>
      </c>
      <c r="E292" s="1">
        <f t="shared" si="34"/>
        <v>8726.5432552169896</v>
      </c>
      <c r="F292" s="1">
        <f t="shared" si="35"/>
        <v>8726.5</v>
      </c>
      <c r="G292" s="1">
        <f t="shared" si="38"/>
        <v>6.7133999997167848E-2</v>
      </c>
      <c r="J292" s="1">
        <f>G292</f>
        <v>6.7133999997167848E-2</v>
      </c>
      <c r="O292" s="1">
        <f t="shared" ca="1" si="37"/>
        <v>6.1126256128998052E-2</v>
      </c>
      <c r="Q292" s="63">
        <f t="shared" si="36"/>
        <v>38636.860099999998</v>
      </c>
      <c r="R292" s="1" t="s">
        <v>32</v>
      </c>
    </row>
    <row r="293" spans="1:18" x14ac:dyDescent="0.2">
      <c r="A293" s="4" t="s">
        <v>164</v>
      </c>
      <c r="B293" s="5" t="s">
        <v>41</v>
      </c>
      <c r="C293" s="6">
        <v>54037.921999999999</v>
      </c>
      <c r="D293" s="7"/>
      <c r="E293" s="1">
        <f t="shared" si="34"/>
        <v>8973.0323367121018</v>
      </c>
      <c r="F293" s="1">
        <f t="shared" si="35"/>
        <v>8973</v>
      </c>
      <c r="G293" s="1">
        <f t="shared" si="38"/>
        <v>5.0188000001071487E-2</v>
      </c>
      <c r="I293" s="1">
        <f>G293</f>
        <v>5.0188000001071487E-2</v>
      </c>
      <c r="O293" s="1">
        <f t="shared" ca="1" si="37"/>
        <v>6.426795114904986E-2</v>
      </c>
      <c r="Q293" s="63">
        <f t="shared" si="36"/>
        <v>39019.421999999999</v>
      </c>
    </row>
    <row r="294" spans="1:18" x14ac:dyDescent="0.2">
      <c r="A294" s="18" t="s">
        <v>165</v>
      </c>
      <c r="B294" s="19" t="s">
        <v>41</v>
      </c>
      <c r="C294" s="16">
        <v>54388.6973</v>
      </c>
      <c r="D294" s="16">
        <v>2.0000000000000001E-4</v>
      </c>
      <c r="E294" s="1">
        <f t="shared" si="34"/>
        <v>9199.0409421382374</v>
      </c>
      <c r="F294" s="1">
        <f t="shared" si="35"/>
        <v>9199</v>
      </c>
      <c r="G294" s="1">
        <f t="shared" si="38"/>
        <v>6.3543999996909406E-2</v>
      </c>
      <c r="K294" s="1">
        <f>G294</f>
        <v>6.3543999996909406E-2</v>
      </c>
      <c r="O294" s="1">
        <f t="shared" ca="1" si="37"/>
        <v>6.7148369301308311E-2</v>
      </c>
      <c r="Q294" s="63">
        <f t="shared" si="36"/>
        <v>39370.1973</v>
      </c>
    </row>
    <row r="295" spans="1:18" x14ac:dyDescent="0.2">
      <c r="A295" s="18" t="s">
        <v>165</v>
      </c>
      <c r="B295" s="19" t="s">
        <v>41</v>
      </c>
      <c r="C295" s="16">
        <v>54399.557999999997</v>
      </c>
      <c r="D295" s="16">
        <v>1E-4</v>
      </c>
      <c r="E295" s="1">
        <f t="shared" si="34"/>
        <v>9206.0386174618743</v>
      </c>
      <c r="F295" s="1">
        <f t="shared" si="35"/>
        <v>9206</v>
      </c>
      <c r="G295" s="1">
        <f t="shared" si="38"/>
        <v>5.9935999997833278E-2</v>
      </c>
      <c r="K295" s="1">
        <f>G295</f>
        <v>5.9935999997833278E-2</v>
      </c>
      <c r="O295" s="1">
        <f t="shared" ca="1" si="37"/>
        <v>6.7237585792749938E-2</v>
      </c>
      <c r="Q295" s="63">
        <f t="shared" si="36"/>
        <v>39381.057999999997</v>
      </c>
    </row>
    <row r="296" spans="1:18" x14ac:dyDescent="0.2">
      <c r="A296" s="18" t="s">
        <v>166</v>
      </c>
      <c r="B296" s="19" t="s">
        <v>41</v>
      </c>
      <c r="C296" s="16">
        <v>54672.722500000003</v>
      </c>
      <c r="D296" s="16">
        <v>1E-4</v>
      </c>
      <c r="E296" s="1">
        <f t="shared" si="34"/>
        <v>9382.0416818079921</v>
      </c>
      <c r="F296" s="1">
        <f t="shared" si="35"/>
        <v>9382</v>
      </c>
      <c r="G296" s="1">
        <f t="shared" si="38"/>
        <v>6.46919999999227E-2</v>
      </c>
      <c r="K296" s="1">
        <f>G296</f>
        <v>6.46919999999227E-2</v>
      </c>
      <c r="O296" s="1">
        <f t="shared" ca="1" si="37"/>
        <v>6.9480743291853872E-2</v>
      </c>
      <c r="Q296" s="63">
        <f t="shared" si="36"/>
        <v>39654.222500000003</v>
      </c>
    </row>
    <row r="297" spans="1:18" x14ac:dyDescent="0.2">
      <c r="A297" s="4" t="s">
        <v>167</v>
      </c>
      <c r="B297" s="5" t="s">
        <v>41</v>
      </c>
      <c r="C297" s="6">
        <v>54697.555500000002</v>
      </c>
      <c r="D297" s="7"/>
      <c r="E297" s="1">
        <f t="shared" si="34"/>
        <v>9398.0418725242325</v>
      </c>
      <c r="F297" s="1">
        <f t="shared" si="35"/>
        <v>9398</v>
      </c>
      <c r="G297" s="1">
        <f t="shared" si="38"/>
        <v>6.4987999998265877E-2</v>
      </c>
      <c r="K297" s="1">
        <f>G297</f>
        <v>6.4987999998265877E-2</v>
      </c>
      <c r="O297" s="1">
        <f t="shared" ca="1" si="37"/>
        <v>6.9684666700863318E-2</v>
      </c>
      <c r="Q297" s="63">
        <f t="shared" si="36"/>
        <v>39679.055500000002</v>
      </c>
    </row>
    <row r="298" spans="1:18" x14ac:dyDescent="0.2">
      <c r="A298" s="4" t="s">
        <v>168</v>
      </c>
      <c r="B298" s="5" t="s">
        <v>41</v>
      </c>
      <c r="C298" s="6">
        <v>54754.987000000001</v>
      </c>
      <c r="D298" s="7"/>
      <c r="E298" s="1">
        <f t="shared" si="34"/>
        <v>9435.0456559221257</v>
      </c>
      <c r="F298" s="1">
        <f t="shared" si="35"/>
        <v>9435</v>
      </c>
      <c r="G298" s="1">
        <f t="shared" si="38"/>
        <v>7.0859999999811407E-2</v>
      </c>
      <c r="I298" s="1">
        <f>G298</f>
        <v>7.0859999999811407E-2</v>
      </c>
      <c r="O298" s="1">
        <f t="shared" ca="1" si="37"/>
        <v>7.0156239584197672E-2</v>
      </c>
      <c r="Q298" s="63">
        <f t="shared" si="36"/>
        <v>39736.487000000001</v>
      </c>
    </row>
    <row r="299" spans="1:18" x14ac:dyDescent="0.2">
      <c r="A299" s="4" t="s">
        <v>169</v>
      </c>
      <c r="B299" s="5" t="s">
        <v>41</v>
      </c>
      <c r="C299" s="6">
        <v>55068.500099999997</v>
      </c>
      <c r="D299" s="7"/>
      <c r="E299" s="1">
        <f t="shared" si="34"/>
        <v>9637.04579251619</v>
      </c>
      <c r="F299" s="1">
        <f t="shared" si="35"/>
        <v>9637</v>
      </c>
      <c r="G299" s="1">
        <f t="shared" si="38"/>
        <v>7.1071999998821411E-2</v>
      </c>
      <c r="K299" s="1">
        <f t="shared" ref="K299:K314" si="39">G299</f>
        <v>7.1071999998821411E-2</v>
      </c>
      <c r="O299" s="1">
        <f t="shared" ca="1" si="37"/>
        <v>7.2730772622941947E-2</v>
      </c>
      <c r="Q299" s="63">
        <f t="shared" si="36"/>
        <v>40050.000099999997</v>
      </c>
    </row>
    <row r="300" spans="1:18" x14ac:dyDescent="0.2">
      <c r="A300" s="18" t="s">
        <v>170</v>
      </c>
      <c r="B300" s="19" t="s">
        <v>41</v>
      </c>
      <c r="C300" s="16">
        <v>55068.500189999999</v>
      </c>
      <c r="D300" s="16">
        <v>5.9999999999999995E-4</v>
      </c>
      <c r="E300" s="1">
        <f t="shared" si="34"/>
        <v>9637.045850504237</v>
      </c>
      <c r="F300" s="1">
        <f t="shared" si="35"/>
        <v>9637</v>
      </c>
      <c r="G300" s="1">
        <f t="shared" si="38"/>
        <v>7.1162000000185799E-2</v>
      </c>
      <c r="K300" s="1">
        <f t="shared" si="39"/>
        <v>7.1162000000185799E-2</v>
      </c>
      <c r="O300" s="1">
        <f t="shared" ca="1" si="37"/>
        <v>7.2730772622941947E-2</v>
      </c>
      <c r="Q300" s="63">
        <f t="shared" si="36"/>
        <v>40050.000189999999</v>
      </c>
    </row>
    <row r="301" spans="1:18" x14ac:dyDescent="0.2">
      <c r="A301" s="4" t="s">
        <v>169</v>
      </c>
      <c r="B301" s="5" t="s">
        <v>41</v>
      </c>
      <c r="C301" s="6">
        <v>55068.501199999999</v>
      </c>
      <c r="D301" s="7"/>
      <c r="E301" s="1">
        <f t="shared" si="34"/>
        <v>9637.046501258983</v>
      </c>
      <c r="F301" s="1">
        <f t="shared" si="35"/>
        <v>9637</v>
      </c>
      <c r="G301" s="1">
        <f t="shared" si="38"/>
        <v>7.2172000000136904E-2</v>
      </c>
      <c r="K301" s="1">
        <f t="shared" si="39"/>
        <v>7.2172000000136904E-2</v>
      </c>
      <c r="O301" s="1">
        <f t="shared" ca="1" si="37"/>
        <v>7.2730772622941947E-2</v>
      </c>
      <c r="Q301" s="63">
        <f t="shared" si="36"/>
        <v>40050.001199999999</v>
      </c>
    </row>
    <row r="302" spans="1:18" x14ac:dyDescent="0.2">
      <c r="A302" s="18" t="s">
        <v>170</v>
      </c>
      <c r="B302" s="19" t="s">
        <v>41</v>
      </c>
      <c r="C302" s="16">
        <v>55068.50129</v>
      </c>
      <c r="D302" s="16">
        <v>2.9999999999999997E-4</v>
      </c>
      <c r="E302" s="1">
        <f t="shared" si="34"/>
        <v>9637.0465592470318</v>
      </c>
      <c r="F302" s="1">
        <f t="shared" si="35"/>
        <v>9637</v>
      </c>
      <c r="G302" s="1">
        <f t="shared" si="38"/>
        <v>7.2262000001501292E-2</v>
      </c>
      <c r="K302" s="1">
        <f t="shared" si="39"/>
        <v>7.2262000001501292E-2</v>
      </c>
      <c r="O302" s="1">
        <f t="shared" ca="1" si="37"/>
        <v>7.2730772622941947E-2</v>
      </c>
      <c r="Q302" s="63">
        <f t="shared" si="36"/>
        <v>40050.00129</v>
      </c>
    </row>
    <row r="303" spans="1:18" x14ac:dyDescent="0.2">
      <c r="A303" s="18" t="s">
        <v>171</v>
      </c>
      <c r="B303" s="19" t="s">
        <v>41</v>
      </c>
      <c r="C303" s="16">
        <v>55074.707699999999</v>
      </c>
      <c r="D303" s="16">
        <v>1E-4</v>
      </c>
      <c r="E303" s="1">
        <f t="shared" si="34"/>
        <v>9641.0454213926914</v>
      </c>
      <c r="F303" s="1">
        <f t="shared" si="35"/>
        <v>9641</v>
      </c>
      <c r="G303" s="1">
        <f t="shared" si="38"/>
        <v>7.0496000000275671E-2</v>
      </c>
      <c r="K303" s="1">
        <f t="shared" si="39"/>
        <v>7.0496000000275671E-2</v>
      </c>
      <c r="O303" s="1">
        <f t="shared" ca="1" si="37"/>
        <v>7.2781753475194305E-2</v>
      </c>
      <c r="Q303" s="63">
        <f t="shared" si="36"/>
        <v>40056.207699999999</v>
      </c>
    </row>
    <row r="304" spans="1:18" x14ac:dyDescent="0.2">
      <c r="A304" s="4" t="s">
        <v>172</v>
      </c>
      <c r="B304" s="5" t="s">
        <v>41</v>
      </c>
      <c r="C304" s="6">
        <v>55096.4375</v>
      </c>
      <c r="D304" s="7"/>
      <c r="E304" s="1">
        <f t="shared" si="34"/>
        <v>9655.0461842576624</v>
      </c>
      <c r="F304" s="1">
        <f t="shared" si="35"/>
        <v>9655</v>
      </c>
      <c r="G304" s="1">
        <f t="shared" si="38"/>
        <v>7.1680000000924338E-2</v>
      </c>
      <c r="K304" s="1">
        <f t="shared" si="39"/>
        <v>7.1680000000924338E-2</v>
      </c>
      <c r="O304" s="1">
        <f t="shared" ca="1" si="37"/>
        <v>7.2960186458077572E-2</v>
      </c>
      <c r="Q304" s="63">
        <f t="shared" si="36"/>
        <v>40077.9375</v>
      </c>
    </row>
    <row r="305" spans="1:17" x14ac:dyDescent="0.2">
      <c r="A305" s="22" t="s">
        <v>173</v>
      </c>
      <c r="B305" s="23" t="s">
        <v>41</v>
      </c>
      <c r="C305" s="24">
        <v>55425.479800000001</v>
      </c>
      <c r="D305" s="24">
        <v>2.0000000000000001E-4</v>
      </c>
      <c r="E305" s="1">
        <f t="shared" si="34"/>
        <v>9867.0519650216102</v>
      </c>
      <c r="F305" s="1">
        <f t="shared" si="35"/>
        <v>9867</v>
      </c>
      <c r="G305" s="1">
        <f t="shared" si="38"/>
        <v>8.0652000004192814E-2</v>
      </c>
      <c r="K305" s="1">
        <f t="shared" si="39"/>
        <v>8.0652000004192814E-2</v>
      </c>
      <c r="O305" s="1">
        <f t="shared" ca="1" si="37"/>
        <v>7.5662171627452757E-2</v>
      </c>
      <c r="Q305" s="63">
        <f t="shared" si="36"/>
        <v>40406.979800000001</v>
      </c>
    </row>
    <row r="306" spans="1:17" x14ac:dyDescent="0.2">
      <c r="A306" t="s">
        <v>174</v>
      </c>
      <c r="B306" s="3" t="s">
        <v>41</v>
      </c>
      <c r="C306" s="7">
        <v>55718.817999999999</v>
      </c>
      <c r="D306" s="7">
        <v>1E-4</v>
      </c>
      <c r="E306" s="1">
        <f t="shared" si="34"/>
        <v>10056.05317890472</v>
      </c>
      <c r="F306" s="1">
        <f t="shared" si="35"/>
        <v>10056</v>
      </c>
      <c r="G306" s="1">
        <f t="shared" si="38"/>
        <v>8.2536000001709908E-2</v>
      </c>
      <c r="K306" s="1">
        <f t="shared" si="39"/>
        <v>8.2536000001709908E-2</v>
      </c>
      <c r="O306" s="1">
        <f t="shared" ca="1" si="37"/>
        <v>7.8071016896376855E-2</v>
      </c>
      <c r="Q306" s="63">
        <f t="shared" si="36"/>
        <v>40700.317999999999</v>
      </c>
    </row>
    <row r="307" spans="1:17" x14ac:dyDescent="0.2">
      <c r="A307" t="s">
        <v>175</v>
      </c>
      <c r="B307" s="3" t="s">
        <v>41</v>
      </c>
      <c r="C307" s="7">
        <v>55718.817999999999</v>
      </c>
      <c r="D307" s="7">
        <v>1E-4</v>
      </c>
      <c r="E307" s="1">
        <f t="shared" si="34"/>
        <v>10056.05317890472</v>
      </c>
      <c r="F307" s="1">
        <f t="shared" si="35"/>
        <v>10056</v>
      </c>
      <c r="G307" s="1">
        <f t="shared" si="38"/>
        <v>8.2536000001709908E-2</v>
      </c>
      <c r="K307" s="1">
        <f t="shared" si="39"/>
        <v>8.2536000001709908E-2</v>
      </c>
      <c r="O307" s="1">
        <f t="shared" ca="1" si="37"/>
        <v>7.8071016896376855E-2</v>
      </c>
      <c r="Q307" s="63">
        <f t="shared" si="36"/>
        <v>40700.317999999999</v>
      </c>
    </row>
    <row r="308" spans="1:17" x14ac:dyDescent="0.2">
      <c r="A308" t="s">
        <v>176</v>
      </c>
      <c r="B308" s="3" t="s">
        <v>41</v>
      </c>
      <c r="C308" s="7">
        <v>55737.440649999997</v>
      </c>
      <c r="D308" s="7">
        <v>2.0000000000000001E-4</v>
      </c>
      <c r="E308" s="1">
        <f t="shared" si="34"/>
        <v>10068.051968887477</v>
      </c>
      <c r="F308" s="1">
        <f t="shared" si="35"/>
        <v>10068</v>
      </c>
      <c r="G308" s="1">
        <f t="shared" si="38"/>
        <v>8.0657999998948071E-2</v>
      </c>
      <c r="K308" s="1">
        <f t="shared" si="39"/>
        <v>8.0657999998948071E-2</v>
      </c>
      <c r="O308" s="1">
        <f t="shared" ca="1" si="37"/>
        <v>7.8223959453133957E-2</v>
      </c>
      <c r="Q308" s="63">
        <f t="shared" si="36"/>
        <v>40718.940649999997</v>
      </c>
    </row>
    <row r="309" spans="1:17" x14ac:dyDescent="0.2">
      <c r="A309" t="s">
        <v>176</v>
      </c>
      <c r="B309" s="3" t="s">
        <v>41</v>
      </c>
      <c r="C309" s="7">
        <v>55737.441149999999</v>
      </c>
      <c r="D309" s="7">
        <v>5.0000000000000001E-4</v>
      </c>
      <c r="E309" s="1">
        <f t="shared" si="34"/>
        <v>10068.052291043294</v>
      </c>
      <c r="F309" s="1">
        <f t="shared" si="35"/>
        <v>10068</v>
      </c>
      <c r="G309" s="1">
        <f t="shared" si="38"/>
        <v>8.1158000000868924E-2</v>
      </c>
      <c r="K309" s="1">
        <f t="shared" si="39"/>
        <v>8.1158000000868924E-2</v>
      </c>
      <c r="O309" s="1">
        <f t="shared" ca="1" si="37"/>
        <v>7.8223959453133957E-2</v>
      </c>
      <c r="Q309" s="63">
        <f t="shared" si="36"/>
        <v>40718.941149999999</v>
      </c>
    </row>
    <row r="310" spans="1:17" x14ac:dyDescent="0.2">
      <c r="A310" t="s">
        <v>176</v>
      </c>
      <c r="B310" s="3" t="s">
        <v>41</v>
      </c>
      <c r="C310" s="7">
        <v>55737.441650000001</v>
      </c>
      <c r="D310" s="7">
        <v>2.0000000000000001E-4</v>
      </c>
      <c r="E310" s="1">
        <f t="shared" si="34"/>
        <v>10068.05261319911</v>
      </c>
      <c r="F310" s="1">
        <f t="shared" si="35"/>
        <v>10068</v>
      </c>
      <c r="G310" s="1">
        <f t="shared" si="38"/>
        <v>8.1658000002789777E-2</v>
      </c>
      <c r="K310" s="1">
        <f t="shared" si="39"/>
        <v>8.1658000002789777E-2</v>
      </c>
      <c r="O310" s="1">
        <f t="shared" ca="1" si="37"/>
        <v>7.8223959453133957E-2</v>
      </c>
      <c r="Q310" s="63">
        <f t="shared" si="36"/>
        <v>40718.941650000001</v>
      </c>
    </row>
    <row r="311" spans="1:17" x14ac:dyDescent="0.2">
      <c r="A311" t="s">
        <v>174</v>
      </c>
      <c r="B311" s="3" t="s">
        <v>41</v>
      </c>
      <c r="C311" s="7">
        <v>55763.826999999997</v>
      </c>
      <c r="D311" s="7">
        <v>1E-4</v>
      </c>
      <c r="E311" s="1">
        <f t="shared" si="34"/>
        <v>10085.05300107471</v>
      </c>
      <c r="F311" s="1">
        <f t="shared" si="35"/>
        <v>10085</v>
      </c>
      <c r="G311" s="1">
        <f t="shared" si="38"/>
        <v>8.2259999995585531E-2</v>
      </c>
      <c r="K311" s="1">
        <f t="shared" si="39"/>
        <v>8.2259999995585531E-2</v>
      </c>
      <c r="O311" s="1">
        <f t="shared" ca="1" si="37"/>
        <v>7.8440628075206492E-2</v>
      </c>
      <c r="Q311" s="63">
        <f t="shared" si="36"/>
        <v>40745.326999999997</v>
      </c>
    </row>
    <row r="312" spans="1:17" x14ac:dyDescent="0.2">
      <c r="A312" t="s">
        <v>175</v>
      </c>
      <c r="B312" s="3" t="s">
        <v>41</v>
      </c>
      <c r="C312" s="7">
        <v>55763.826999999997</v>
      </c>
      <c r="D312" s="7">
        <v>1E-4</v>
      </c>
      <c r="E312" s="1">
        <f t="shared" si="34"/>
        <v>10085.05300107471</v>
      </c>
      <c r="F312" s="1">
        <f t="shared" si="35"/>
        <v>10085</v>
      </c>
      <c r="G312" s="1">
        <f t="shared" si="38"/>
        <v>8.2259999995585531E-2</v>
      </c>
      <c r="K312" s="1">
        <f t="shared" si="39"/>
        <v>8.2259999995585531E-2</v>
      </c>
      <c r="O312" s="1">
        <f t="shared" ca="1" si="37"/>
        <v>7.8440628075206492E-2</v>
      </c>
      <c r="Q312" s="63">
        <f t="shared" si="36"/>
        <v>40745.326999999997</v>
      </c>
    </row>
    <row r="313" spans="1:17" x14ac:dyDescent="0.2">
      <c r="A313" s="18" t="s">
        <v>174</v>
      </c>
      <c r="B313" s="19" t="s">
        <v>41</v>
      </c>
      <c r="C313" s="16">
        <v>55788.660300000003</v>
      </c>
      <c r="D313" s="16">
        <v>1E-4</v>
      </c>
      <c r="E313" s="1">
        <f t="shared" si="34"/>
        <v>10101.053385084444</v>
      </c>
      <c r="F313" s="1">
        <f t="shared" si="35"/>
        <v>10101</v>
      </c>
      <c r="G313" s="1">
        <f t="shared" si="38"/>
        <v>8.2856000000901986E-2</v>
      </c>
      <c r="K313" s="1">
        <f t="shared" si="39"/>
        <v>8.2856000000901986E-2</v>
      </c>
      <c r="O313" s="1">
        <f t="shared" ca="1" si="37"/>
        <v>7.8644551484215924E-2</v>
      </c>
      <c r="Q313" s="63">
        <f t="shared" si="36"/>
        <v>40770.160300000003</v>
      </c>
    </row>
    <row r="314" spans="1:17" x14ac:dyDescent="0.2">
      <c r="A314" t="s">
        <v>175</v>
      </c>
      <c r="B314" s="3" t="s">
        <v>41</v>
      </c>
      <c r="C314" s="7">
        <v>55788.660300000003</v>
      </c>
      <c r="D314" s="7">
        <v>1E-4</v>
      </c>
      <c r="E314" s="1">
        <f t="shared" si="34"/>
        <v>10101.053385084444</v>
      </c>
      <c r="F314" s="1">
        <f t="shared" si="35"/>
        <v>10101</v>
      </c>
      <c r="G314" s="1">
        <f t="shared" ref="G314:G345" si="40">+C314-(C$7+F314*C$8)</f>
        <v>8.2856000000901986E-2</v>
      </c>
      <c r="K314" s="1">
        <f t="shared" si="39"/>
        <v>8.2856000000901986E-2</v>
      </c>
      <c r="O314" s="1">
        <f t="shared" ca="1" si="37"/>
        <v>7.8644551484215924E-2</v>
      </c>
      <c r="Q314" s="63">
        <f t="shared" si="36"/>
        <v>40770.160300000003</v>
      </c>
    </row>
    <row r="315" spans="1:17" x14ac:dyDescent="0.2">
      <c r="A315" s="18" t="s">
        <v>177</v>
      </c>
      <c r="B315" s="19" t="s">
        <v>41</v>
      </c>
      <c r="C315" s="16">
        <v>56153.392599999999</v>
      </c>
      <c r="D315" s="16">
        <v>2.0000000000000001E-4</v>
      </c>
      <c r="E315" s="1">
        <f t="shared" si="34"/>
        <v>10336.054647935238</v>
      </c>
      <c r="F315" s="1">
        <f t="shared" si="35"/>
        <v>10336</v>
      </c>
      <c r="G315" s="1">
        <f t="shared" si="40"/>
        <v>8.4815999995043967E-2</v>
      </c>
      <c r="J315" s="1">
        <f>G315</f>
        <v>8.4815999995043967E-2</v>
      </c>
      <c r="O315" s="1">
        <f t="shared" ca="1" si="37"/>
        <v>8.1639676554042195E-2</v>
      </c>
      <c r="Q315" s="63">
        <f t="shared" si="36"/>
        <v>41134.892599999999</v>
      </c>
    </row>
    <row r="316" spans="1:17" x14ac:dyDescent="0.2">
      <c r="A316" s="18" t="s">
        <v>178</v>
      </c>
      <c r="B316" s="19" t="s">
        <v>41</v>
      </c>
      <c r="C316" s="16">
        <v>56508.813999999998</v>
      </c>
      <c r="D316" s="16">
        <v>1E-4</v>
      </c>
      <c r="E316" s="1">
        <f t="shared" si="34"/>
        <v>10565.056789627097</v>
      </c>
      <c r="F316" s="1">
        <f t="shared" si="35"/>
        <v>10565</v>
      </c>
      <c r="G316" s="1">
        <f t="shared" si="40"/>
        <v>8.8139999992563389E-2</v>
      </c>
      <c r="K316" s="1">
        <f>G316</f>
        <v>8.8139999992563389E-2</v>
      </c>
      <c r="O316" s="1">
        <f t="shared" ca="1" si="37"/>
        <v>8.4558330345489929E-2</v>
      </c>
      <c r="Q316" s="63">
        <f t="shared" si="36"/>
        <v>41490.313999999998</v>
      </c>
    </row>
    <row r="317" spans="1:17" x14ac:dyDescent="0.2">
      <c r="A317" s="21" t="s">
        <v>179</v>
      </c>
      <c r="B317" s="25" t="s">
        <v>41</v>
      </c>
      <c r="C317" s="16">
        <v>56534.429300000003</v>
      </c>
      <c r="D317" s="26">
        <v>2.41E-2</v>
      </c>
      <c r="E317" s="1">
        <f t="shared" si="34"/>
        <v>10581.561025331757</v>
      </c>
      <c r="F317" s="1">
        <f t="shared" si="35"/>
        <v>10581.5</v>
      </c>
      <c r="G317" s="1">
        <f t="shared" si="40"/>
        <v>9.4714000006206334E-2</v>
      </c>
      <c r="J317" s="1">
        <f>G317</f>
        <v>9.4714000006206334E-2</v>
      </c>
      <c r="O317" s="1">
        <f t="shared" ca="1" si="37"/>
        <v>8.4768626361030913E-2</v>
      </c>
      <c r="Q317" s="63">
        <f t="shared" si="36"/>
        <v>41515.929300000003</v>
      </c>
    </row>
    <row r="318" spans="1:17" x14ac:dyDescent="0.2">
      <c r="A318" s="18" t="s">
        <v>180</v>
      </c>
      <c r="B318" s="19" t="s">
        <v>41</v>
      </c>
      <c r="C318" s="16">
        <v>56575.552100000001</v>
      </c>
      <c r="D318" s="16">
        <v>2.9999999999999997E-4</v>
      </c>
      <c r="E318" s="1">
        <f t="shared" si="34"/>
        <v>10608.056923643917</v>
      </c>
      <c r="F318" s="1">
        <f t="shared" si="35"/>
        <v>10608</v>
      </c>
      <c r="G318" s="1">
        <f t="shared" si="40"/>
        <v>8.8348000004771166E-2</v>
      </c>
      <c r="K318" s="1">
        <f>G318</f>
        <v>8.8348000004771166E-2</v>
      </c>
      <c r="O318" s="1">
        <f t="shared" ca="1" si="37"/>
        <v>8.510637450720282E-2</v>
      </c>
      <c r="Q318" s="63">
        <f t="shared" si="36"/>
        <v>41557.052100000001</v>
      </c>
    </row>
    <row r="319" spans="1:17" x14ac:dyDescent="0.2">
      <c r="A319" s="26" t="s">
        <v>181</v>
      </c>
      <c r="B319" s="25" t="s">
        <v>41</v>
      </c>
      <c r="C319" s="26">
        <v>56842.507100000003</v>
      </c>
      <c r="D319" s="26">
        <v>1.8E-3</v>
      </c>
      <c r="E319" s="1">
        <f t="shared" si="34"/>
        <v>10780.059134921434</v>
      </c>
      <c r="F319" s="1">
        <f t="shared" si="35"/>
        <v>10780</v>
      </c>
      <c r="G319" s="1">
        <f t="shared" si="40"/>
        <v>9.1780000002472661E-2</v>
      </c>
      <c r="J319" s="1">
        <f>G319</f>
        <v>9.1780000002472661E-2</v>
      </c>
      <c r="O319" s="1">
        <f t="shared" ca="1" si="37"/>
        <v>8.7298551154054382E-2</v>
      </c>
      <c r="Q319" s="63">
        <f t="shared" si="36"/>
        <v>41824.007100000003</v>
      </c>
    </row>
    <row r="320" spans="1:17" x14ac:dyDescent="0.2">
      <c r="A320" s="16" t="s">
        <v>182</v>
      </c>
      <c r="B320" s="19"/>
      <c r="C320" s="16">
        <v>56842.5075</v>
      </c>
      <c r="D320" s="16">
        <v>1E-4</v>
      </c>
      <c r="E320" s="1">
        <f t="shared" si="34"/>
        <v>10780.059392646084</v>
      </c>
      <c r="F320" s="1">
        <f t="shared" si="35"/>
        <v>10780</v>
      </c>
      <c r="G320" s="1">
        <f t="shared" si="40"/>
        <v>9.2179999999643769E-2</v>
      </c>
      <c r="J320" s="1">
        <f>G320</f>
        <v>9.2179999999643769E-2</v>
      </c>
      <c r="O320" s="1">
        <f t="shared" ca="1" si="37"/>
        <v>8.7298551154054382E-2</v>
      </c>
      <c r="Q320" s="63">
        <f t="shared" si="36"/>
        <v>41824.0075</v>
      </c>
    </row>
    <row r="321" spans="1:17" x14ac:dyDescent="0.2">
      <c r="A321" s="16" t="s">
        <v>182</v>
      </c>
      <c r="B321" s="19"/>
      <c r="C321" s="16">
        <v>57199.482300000003</v>
      </c>
      <c r="D321" s="16">
        <v>1.6000000000000001E-3</v>
      </c>
      <c r="E321" s="1">
        <f t="shared" si="34"/>
        <v>11010.062408024516</v>
      </c>
      <c r="F321" s="1">
        <f t="shared" si="35"/>
        <v>11010</v>
      </c>
      <c r="G321" s="1">
        <f t="shared" si="40"/>
        <v>9.6860000005108304E-2</v>
      </c>
      <c r="J321" s="1">
        <f>G321</f>
        <v>9.6860000005108304E-2</v>
      </c>
      <c r="O321" s="1">
        <f t="shared" ca="1" si="37"/>
        <v>9.0229950158565192E-2</v>
      </c>
      <c r="Q321" s="63">
        <f t="shared" si="36"/>
        <v>42180.982300000003</v>
      </c>
    </row>
    <row r="322" spans="1:17" x14ac:dyDescent="0.2">
      <c r="A322" s="27" t="s">
        <v>183</v>
      </c>
      <c r="B322" s="28" t="s">
        <v>41</v>
      </c>
      <c r="C322" s="29">
        <v>57227.420209999997</v>
      </c>
      <c r="D322" s="29">
        <v>8.0000000000000007E-5</v>
      </c>
      <c r="E322" s="1">
        <f t="shared" si="34"/>
        <v>11028.063128364915</v>
      </c>
      <c r="F322" s="1">
        <f t="shared" si="35"/>
        <v>11028</v>
      </c>
      <c r="G322" s="1">
        <f t="shared" si="40"/>
        <v>9.7977999990689568E-2</v>
      </c>
      <c r="K322" s="1">
        <f t="shared" ref="K322:K349" si="41">G322</f>
        <v>9.7977999990689568E-2</v>
      </c>
      <c r="O322" s="1">
        <f t="shared" ca="1" si="37"/>
        <v>9.0459363993700803E-2</v>
      </c>
      <c r="Q322" s="63">
        <f t="shared" si="36"/>
        <v>42208.920209999997</v>
      </c>
    </row>
    <row r="323" spans="1:17" x14ac:dyDescent="0.2">
      <c r="A323" s="30" t="s">
        <v>184</v>
      </c>
      <c r="B323" s="31" t="s">
        <v>41</v>
      </c>
      <c r="C323" s="32">
        <v>57241.386760000001</v>
      </c>
      <c r="D323" s="32">
        <v>2.0000000000000001E-4</v>
      </c>
      <c r="E323" s="1">
        <f t="shared" si="34"/>
        <v>11037.061938965648</v>
      </c>
      <c r="F323" s="1">
        <f t="shared" si="35"/>
        <v>11037</v>
      </c>
      <c r="G323" s="1">
        <f t="shared" si="40"/>
        <v>9.6131999998760875E-2</v>
      </c>
      <c r="K323" s="1">
        <f t="shared" si="41"/>
        <v>9.6131999998760875E-2</v>
      </c>
      <c r="O323" s="1">
        <f t="shared" ca="1" si="37"/>
        <v>9.0574070911268623E-2</v>
      </c>
      <c r="Q323" s="63">
        <f t="shared" si="36"/>
        <v>42222.886760000001</v>
      </c>
    </row>
    <row r="324" spans="1:17" x14ac:dyDescent="0.2">
      <c r="A324" s="33" t="s">
        <v>185</v>
      </c>
      <c r="B324" s="34" t="s">
        <v>41</v>
      </c>
      <c r="C324" s="33">
        <v>57250.701300000001</v>
      </c>
      <c r="D324" s="33">
        <v>2.0000000000000001E-4</v>
      </c>
      <c r="E324" s="1">
        <f t="shared" si="34"/>
        <v>11043.063405418918</v>
      </c>
      <c r="F324" s="1">
        <f t="shared" si="35"/>
        <v>11043</v>
      </c>
      <c r="G324" s="1">
        <f t="shared" si="40"/>
        <v>9.8407999998016749E-2</v>
      </c>
      <c r="K324" s="1">
        <f t="shared" si="41"/>
        <v>9.8407999998016749E-2</v>
      </c>
      <c r="O324" s="1">
        <f t="shared" ca="1" si="37"/>
        <v>9.065054218964716E-2</v>
      </c>
      <c r="Q324" s="63">
        <f t="shared" si="36"/>
        <v>42232.201300000001</v>
      </c>
    </row>
    <row r="325" spans="1:17" x14ac:dyDescent="0.2">
      <c r="A325" s="33" t="s">
        <v>185</v>
      </c>
      <c r="B325" s="34" t="s">
        <v>41</v>
      </c>
      <c r="C325" s="33">
        <v>57278.638899999998</v>
      </c>
      <c r="D325" s="33">
        <v>1E-4</v>
      </c>
      <c r="E325" s="1">
        <f t="shared" si="34"/>
        <v>11061.063926022714</v>
      </c>
      <c r="F325" s="1">
        <f t="shared" si="35"/>
        <v>11061</v>
      </c>
      <c r="G325" s="1">
        <f t="shared" si="40"/>
        <v>9.921599999506725E-2</v>
      </c>
      <c r="K325" s="1">
        <f t="shared" si="41"/>
        <v>9.921599999506725E-2</v>
      </c>
      <c r="O325" s="1">
        <f t="shared" ca="1" si="37"/>
        <v>9.0879956024782799E-2</v>
      </c>
      <c r="Q325" s="63">
        <f t="shared" si="36"/>
        <v>42260.138899999998</v>
      </c>
    </row>
    <row r="326" spans="1:17" x14ac:dyDescent="0.2">
      <c r="A326" s="27" t="s">
        <v>186</v>
      </c>
      <c r="B326" s="28" t="s">
        <v>41</v>
      </c>
      <c r="C326" s="29">
        <v>57563.439599999998</v>
      </c>
      <c r="D326" s="29">
        <v>4.0000000000000001E-3</v>
      </c>
      <c r="E326" s="1">
        <f t="shared" si="34"/>
        <v>11244.564329361794</v>
      </c>
      <c r="F326" s="1">
        <f t="shared" si="35"/>
        <v>11244.5</v>
      </c>
      <c r="G326" s="1">
        <f t="shared" si="40"/>
        <v>9.9841999995987862E-2</v>
      </c>
      <c r="K326" s="1">
        <f t="shared" si="41"/>
        <v>9.9841999995987862E-2</v>
      </c>
      <c r="O326" s="1">
        <f t="shared" ca="1" si="37"/>
        <v>9.3218702621859911E-2</v>
      </c>
      <c r="Q326" s="63">
        <f t="shared" si="36"/>
        <v>42544.939599999998</v>
      </c>
    </row>
    <row r="327" spans="1:17" x14ac:dyDescent="0.2">
      <c r="A327" s="33" t="s">
        <v>187</v>
      </c>
      <c r="B327" s="34" t="s">
        <v>41</v>
      </c>
      <c r="C327" s="33">
        <v>57579.738499999999</v>
      </c>
      <c r="D327" s="33">
        <v>1E-4</v>
      </c>
      <c r="E327" s="1">
        <f t="shared" si="34"/>
        <v>11255.065900193551</v>
      </c>
      <c r="F327" s="1">
        <f t="shared" si="35"/>
        <v>11255</v>
      </c>
      <c r="G327" s="1">
        <f t="shared" si="40"/>
        <v>0.10227999999915482</v>
      </c>
      <c r="K327" s="1">
        <f t="shared" si="41"/>
        <v>0.10227999999915482</v>
      </c>
      <c r="O327" s="1">
        <f t="shared" ca="1" si="37"/>
        <v>9.3352527359022358E-2</v>
      </c>
      <c r="Q327" s="63">
        <f t="shared" si="36"/>
        <v>42561.238499999999</v>
      </c>
    </row>
    <row r="328" spans="1:17" x14ac:dyDescent="0.2">
      <c r="A328" s="33" t="s">
        <v>188</v>
      </c>
      <c r="B328" s="34" t="s">
        <v>41</v>
      </c>
      <c r="C328" s="33">
        <v>57680.621700000003</v>
      </c>
      <c r="D328" s="33">
        <v>1E-4</v>
      </c>
      <c r="E328" s="1">
        <f t="shared" si="34"/>
        <v>11320.066119259507</v>
      </c>
      <c r="F328" s="1">
        <f t="shared" si="35"/>
        <v>11320</v>
      </c>
      <c r="G328" s="1">
        <f t="shared" si="40"/>
        <v>0.10262000000511762</v>
      </c>
      <c r="K328" s="1">
        <f t="shared" si="41"/>
        <v>0.10262000000511762</v>
      </c>
      <c r="O328" s="1">
        <f t="shared" ca="1" si="37"/>
        <v>9.4180966208123246E-2</v>
      </c>
      <c r="Q328" s="63">
        <f t="shared" si="36"/>
        <v>42662.121700000003</v>
      </c>
    </row>
    <row r="329" spans="1:17" x14ac:dyDescent="0.2">
      <c r="A329" s="35" t="s">
        <v>189</v>
      </c>
      <c r="B329" s="36" t="s">
        <v>41</v>
      </c>
      <c r="C329" s="37">
        <v>57913.430800000002</v>
      </c>
      <c r="D329" s="37">
        <v>2E-3</v>
      </c>
      <c r="E329" s="1">
        <f t="shared" si="34"/>
        <v>11470.067730038581</v>
      </c>
      <c r="F329" s="1">
        <f t="shared" si="35"/>
        <v>11470</v>
      </c>
      <c r="G329" s="1">
        <f t="shared" si="40"/>
        <v>0.10512000000016997</v>
      </c>
      <c r="K329" s="1">
        <f t="shared" si="41"/>
        <v>0.10512000000016997</v>
      </c>
      <c r="O329" s="1">
        <f t="shared" ca="1" si="37"/>
        <v>9.6092748167586811E-2</v>
      </c>
      <c r="Q329" s="63">
        <f t="shared" si="36"/>
        <v>42894.930800000002</v>
      </c>
    </row>
    <row r="330" spans="1:17" x14ac:dyDescent="0.2">
      <c r="A330" s="38" t="s">
        <v>190</v>
      </c>
      <c r="B330" s="39" t="s">
        <v>41</v>
      </c>
      <c r="C330" s="38">
        <v>57925.847300000001</v>
      </c>
      <c r="D330" s="38">
        <v>1E-4</v>
      </c>
      <c r="E330" s="1">
        <f t="shared" si="34"/>
        <v>11478.067825396703</v>
      </c>
      <c r="F330" s="1">
        <f t="shared" si="35"/>
        <v>11478</v>
      </c>
      <c r="G330" s="1">
        <f t="shared" si="40"/>
        <v>0.10526799999934155</v>
      </c>
      <c r="K330" s="1">
        <f t="shared" si="41"/>
        <v>0.10526799999934155</v>
      </c>
      <c r="O330" s="1">
        <f t="shared" ca="1" si="37"/>
        <v>9.6194709872091527E-2</v>
      </c>
      <c r="Q330" s="63">
        <f t="shared" si="36"/>
        <v>42907.347300000001</v>
      </c>
    </row>
    <row r="331" spans="1:17" x14ac:dyDescent="0.2">
      <c r="A331" s="38" t="s">
        <v>190</v>
      </c>
      <c r="B331" s="39" t="s">
        <v>41</v>
      </c>
      <c r="C331" s="38">
        <v>57964.648800000003</v>
      </c>
      <c r="D331" s="38">
        <v>1E-4</v>
      </c>
      <c r="E331" s="1">
        <f t="shared" si="34"/>
        <v>11503.068083121356</v>
      </c>
      <c r="F331" s="1">
        <f t="shared" si="35"/>
        <v>11503</v>
      </c>
      <c r="G331" s="1">
        <f t="shared" si="40"/>
        <v>0.10566799999651266</v>
      </c>
      <c r="K331" s="1">
        <f t="shared" si="41"/>
        <v>0.10566799999651266</v>
      </c>
      <c r="O331" s="1">
        <f t="shared" ca="1" si="37"/>
        <v>9.6513340198668807E-2</v>
      </c>
      <c r="Q331" s="63">
        <f t="shared" si="36"/>
        <v>42946.148800000003</v>
      </c>
    </row>
    <row r="332" spans="1:17" x14ac:dyDescent="0.2">
      <c r="A332" s="38" t="s">
        <v>190</v>
      </c>
      <c r="B332" s="39" t="s">
        <v>41</v>
      </c>
      <c r="C332" s="38">
        <v>57975.513500000001</v>
      </c>
      <c r="D332" s="38">
        <v>1E-4</v>
      </c>
      <c r="E332" s="1">
        <f t="shared" si="34"/>
        <v>11510.068335691514</v>
      </c>
      <c r="F332" s="1">
        <f t="shared" si="35"/>
        <v>11510</v>
      </c>
      <c r="G332" s="1">
        <f t="shared" si="40"/>
        <v>0.10605999999825144</v>
      </c>
      <c r="K332" s="1">
        <f t="shared" si="41"/>
        <v>0.10605999999825144</v>
      </c>
      <c r="O332" s="1">
        <f t="shared" ca="1" si="37"/>
        <v>9.6602556690110419E-2</v>
      </c>
      <c r="Q332" s="63">
        <f t="shared" si="36"/>
        <v>42957.013500000001</v>
      </c>
    </row>
    <row r="333" spans="1:17" x14ac:dyDescent="0.2">
      <c r="A333" s="38" t="s">
        <v>191</v>
      </c>
      <c r="B333" s="40" t="s">
        <v>41</v>
      </c>
      <c r="C333" s="38">
        <v>58003.450400000002</v>
      </c>
      <c r="D333" s="38">
        <v>1E-4</v>
      </c>
      <c r="E333" s="1">
        <f t="shared" si="34"/>
        <v>11528.06840527717</v>
      </c>
      <c r="F333" s="1">
        <f t="shared" si="35"/>
        <v>11528</v>
      </c>
      <c r="G333" s="1">
        <f t="shared" si="40"/>
        <v>0.10616799999843352</v>
      </c>
      <c r="K333" s="1">
        <f t="shared" si="41"/>
        <v>0.10616799999843352</v>
      </c>
      <c r="O333" s="1">
        <f t="shared" ca="1" si="37"/>
        <v>9.6831970525246058E-2</v>
      </c>
      <c r="Q333" s="63">
        <f t="shared" si="36"/>
        <v>42984.950400000002</v>
      </c>
    </row>
    <row r="334" spans="1:17" x14ac:dyDescent="0.2">
      <c r="A334" s="38" t="s">
        <v>191</v>
      </c>
      <c r="B334" s="40" t="s">
        <v>41</v>
      </c>
      <c r="C334" s="38">
        <v>58065.532500000001</v>
      </c>
      <c r="D334" s="38">
        <v>1E-4</v>
      </c>
      <c r="E334" s="1">
        <f t="shared" si="34"/>
        <v>11568.068624343125</v>
      </c>
      <c r="F334" s="1">
        <f t="shared" si="35"/>
        <v>11568</v>
      </c>
      <c r="G334" s="1">
        <f t="shared" si="40"/>
        <v>0.10650799999712035</v>
      </c>
      <c r="K334" s="1">
        <f t="shared" si="41"/>
        <v>0.10650799999712035</v>
      </c>
      <c r="O334" s="1">
        <f t="shared" ca="1" si="37"/>
        <v>9.7341779047769666E-2</v>
      </c>
      <c r="Q334" s="63">
        <f t="shared" si="36"/>
        <v>43047.032500000001</v>
      </c>
    </row>
    <row r="335" spans="1:17" x14ac:dyDescent="0.2">
      <c r="A335" s="42" t="s">
        <v>193</v>
      </c>
      <c r="B335" s="43" t="s">
        <v>41</v>
      </c>
      <c r="C335" s="44">
        <v>58307.652399999999</v>
      </c>
      <c r="D335" s="44">
        <v>1E-4</v>
      </c>
      <c r="E335" s="1">
        <f t="shared" si="34"/>
        <v>11724.069291849972</v>
      </c>
      <c r="F335" s="1">
        <f t="shared" si="35"/>
        <v>11724</v>
      </c>
      <c r="G335" s="1">
        <f t="shared" si="40"/>
        <v>0.10754399999859743</v>
      </c>
      <c r="K335" s="1">
        <f t="shared" si="41"/>
        <v>0.10754399999859743</v>
      </c>
      <c r="O335" s="1">
        <f t="shared" ca="1" si="37"/>
        <v>9.9330032285611797E-2</v>
      </c>
      <c r="Q335" s="63">
        <f t="shared" si="36"/>
        <v>43289.152399999999</v>
      </c>
    </row>
    <row r="336" spans="1:17" x14ac:dyDescent="0.2">
      <c r="A336" s="42" t="s">
        <v>193</v>
      </c>
      <c r="B336" s="43" t="s">
        <v>41</v>
      </c>
      <c r="C336" s="44">
        <v>58363.5268</v>
      </c>
      <c r="D336" s="44">
        <v>1E-4</v>
      </c>
      <c r="E336" s="1">
        <f t="shared" si="34"/>
        <v>11760.069817608262</v>
      </c>
      <c r="F336" s="1">
        <f t="shared" si="35"/>
        <v>11760</v>
      </c>
      <c r="G336" s="1">
        <f t="shared" si="40"/>
        <v>0.10835999999835622</v>
      </c>
      <c r="K336" s="1">
        <f t="shared" si="41"/>
        <v>0.10835999999835622</v>
      </c>
      <c r="O336" s="1">
        <f t="shared" ca="1" si="37"/>
        <v>9.9788859955883047E-2</v>
      </c>
      <c r="Q336" s="63">
        <f t="shared" si="36"/>
        <v>43345.0268</v>
      </c>
    </row>
    <row r="337" spans="1:17" x14ac:dyDescent="0.2">
      <c r="A337" s="35" t="s">
        <v>192</v>
      </c>
      <c r="B337" s="41" t="s">
        <v>41</v>
      </c>
      <c r="C337" s="35">
        <v>58411.639799999997</v>
      </c>
      <c r="D337" s="35">
        <v>1E-4</v>
      </c>
      <c r="E337" s="1">
        <f t="shared" si="34"/>
        <v>11791.069583078828</v>
      </c>
      <c r="F337" s="1">
        <f t="shared" si="35"/>
        <v>11791</v>
      </c>
      <c r="G337" s="1">
        <f t="shared" si="40"/>
        <v>0.10799599999882048</v>
      </c>
      <c r="K337" s="1">
        <f t="shared" si="41"/>
        <v>0.10799599999882048</v>
      </c>
      <c r="O337" s="1">
        <f t="shared" ca="1" si="37"/>
        <v>0.10018396156083886</v>
      </c>
      <c r="Q337" s="63">
        <f t="shared" si="36"/>
        <v>43393.139799999997</v>
      </c>
    </row>
    <row r="338" spans="1:17" x14ac:dyDescent="0.2">
      <c r="A338" s="42" t="s">
        <v>194</v>
      </c>
      <c r="B338" s="43" t="s">
        <v>41</v>
      </c>
      <c r="C338" s="44">
        <v>58695.663</v>
      </c>
      <c r="D338" s="44">
        <v>1E-4</v>
      </c>
      <c r="E338" s="1">
        <f t="shared" si="34"/>
        <v>11974.069034125321</v>
      </c>
      <c r="F338" s="1">
        <f t="shared" si="35"/>
        <v>11974</v>
      </c>
      <c r="G338" s="1">
        <f t="shared" si="40"/>
        <v>0.10714399999415036</v>
      </c>
      <c r="K338" s="1">
        <f t="shared" si="41"/>
        <v>0.10714399999415036</v>
      </c>
      <c r="O338" s="1">
        <f t="shared" ca="1" si="37"/>
        <v>0.10251633555138442</v>
      </c>
      <c r="Q338" s="63">
        <f t="shared" si="36"/>
        <v>43677.163</v>
      </c>
    </row>
    <row r="339" spans="1:17" x14ac:dyDescent="0.2">
      <c r="A339" s="45" t="s">
        <v>195</v>
      </c>
      <c r="B339" s="46" t="s">
        <v>41</v>
      </c>
      <c r="C339" s="47">
        <v>58723.599699999999</v>
      </c>
      <c r="D339" s="47">
        <v>2.0000000000000001E-4</v>
      </c>
      <c r="E339" s="1">
        <f t="shared" si="34"/>
        <v>11992.068974848649</v>
      </c>
      <c r="F339" s="1">
        <f t="shared" si="35"/>
        <v>11992</v>
      </c>
      <c r="G339" s="1">
        <f t="shared" si="40"/>
        <v>0.10705199999938486</v>
      </c>
      <c r="K339" s="1">
        <f t="shared" si="41"/>
        <v>0.10705199999938486</v>
      </c>
      <c r="O339" s="1">
        <f t="shared" ca="1" si="37"/>
        <v>0.10274574938652004</v>
      </c>
      <c r="Q339" s="63">
        <f t="shared" si="36"/>
        <v>43705.099699999999</v>
      </c>
    </row>
    <row r="340" spans="1:17" x14ac:dyDescent="0.2">
      <c r="A340" s="45" t="s">
        <v>195</v>
      </c>
      <c r="B340" s="46" t="s">
        <v>41</v>
      </c>
      <c r="C340" s="47">
        <v>58762.400399999999</v>
      </c>
      <c r="D340" s="47">
        <v>1E-4</v>
      </c>
      <c r="E340" s="1">
        <f t="shared" si="34"/>
        <v>12017.068717123997</v>
      </c>
      <c r="F340" s="1">
        <f t="shared" si="35"/>
        <v>12017</v>
      </c>
      <c r="G340" s="1">
        <f t="shared" si="40"/>
        <v>0.10665200000221375</v>
      </c>
      <c r="K340" s="1">
        <f t="shared" si="41"/>
        <v>0.10665200000221375</v>
      </c>
      <c r="O340" s="1">
        <f t="shared" ca="1" si="37"/>
        <v>0.10306437971309731</v>
      </c>
      <c r="Q340" s="63">
        <f t="shared" si="36"/>
        <v>43743.900399999999</v>
      </c>
    </row>
    <row r="341" spans="1:17" x14ac:dyDescent="0.2">
      <c r="A341" s="45" t="s">
        <v>196</v>
      </c>
      <c r="B341" s="46" t="s">
        <v>41</v>
      </c>
      <c r="C341" s="47">
        <v>59041.766499999998</v>
      </c>
      <c r="D341" s="47">
        <v>1E-4</v>
      </c>
      <c r="E341" s="1">
        <f t="shared" ref="E341:E349" si="42">+(C341-C$7)/C$8</f>
        <v>12197.067544476829</v>
      </c>
      <c r="F341" s="1">
        <f t="shared" ref="F341:F353" si="43">ROUND(2*E341,0)/2</f>
        <v>12197</v>
      </c>
      <c r="G341" s="1">
        <f t="shared" si="40"/>
        <v>0.10483199999725912</v>
      </c>
      <c r="K341" s="1">
        <f t="shared" si="41"/>
        <v>0.10483199999725912</v>
      </c>
      <c r="O341" s="1">
        <f t="shared" ca="1" si="37"/>
        <v>0.10535851806445359</v>
      </c>
      <c r="Q341" s="63">
        <f t="shared" ref="Q341:Q349" si="44">C341-15018.5</f>
        <v>44023.266499999998</v>
      </c>
    </row>
    <row r="342" spans="1:17" x14ac:dyDescent="0.2">
      <c r="A342" s="66" t="s">
        <v>1081</v>
      </c>
      <c r="B342" s="65" t="s">
        <v>41</v>
      </c>
      <c r="C342" s="71">
        <v>59060.390299999999</v>
      </c>
      <c r="D342" s="64">
        <v>3.0000000000000001E-3</v>
      </c>
      <c r="E342" s="1">
        <f t="shared" si="42"/>
        <v>12209.067075417965</v>
      </c>
      <c r="F342" s="1">
        <f t="shared" si="43"/>
        <v>12209</v>
      </c>
      <c r="G342" s="1">
        <f t="shared" si="40"/>
        <v>0.10410399999818765</v>
      </c>
      <c r="K342" s="1">
        <f t="shared" si="41"/>
        <v>0.10410399999818765</v>
      </c>
      <c r="O342" s="1">
        <f t="shared" ca="1" si="37"/>
        <v>0.10551146062121067</v>
      </c>
      <c r="Q342" s="63">
        <f t="shared" si="44"/>
        <v>44041.890299999999</v>
      </c>
    </row>
    <row r="343" spans="1:17" x14ac:dyDescent="0.2">
      <c r="A343" s="42" t="s">
        <v>1078</v>
      </c>
      <c r="B343" s="43" t="s">
        <v>41</v>
      </c>
      <c r="C343" s="44">
        <v>59097.639900000002</v>
      </c>
      <c r="D343" s="44">
        <v>2.0000000000000001E-4</v>
      </c>
      <c r="E343" s="1">
        <f t="shared" si="42"/>
        <v>12233.067425923493</v>
      </c>
      <c r="F343" s="1">
        <f t="shared" si="43"/>
        <v>12233</v>
      </c>
      <c r="G343" s="1">
        <f t="shared" si="40"/>
        <v>0.10464800000045216</v>
      </c>
      <c r="K343" s="1">
        <f t="shared" si="41"/>
        <v>0.10464800000045216</v>
      </c>
      <c r="O343" s="1">
        <f t="shared" ref="O343:O349" ca="1" si="45">+C$11+C$12*F343</f>
        <v>0.10581734573472484</v>
      </c>
      <c r="Q343" s="63">
        <f t="shared" si="44"/>
        <v>44079.139900000002</v>
      </c>
    </row>
    <row r="344" spans="1:17" x14ac:dyDescent="0.2">
      <c r="A344" s="42" t="s">
        <v>1078</v>
      </c>
      <c r="B344" s="43" t="s">
        <v>41</v>
      </c>
      <c r="C344" s="44">
        <v>59105.399400000002</v>
      </c>
      <c r="D344" s="44">
        <v>1E-4</v>
      </c>
      <c r="E344" s="1">
        <f t="shared" si="42"/>
        <v>12238.066962019118</v>
      </c>
      <c r="F344" s="1">
        <f t="shared" si="43"/>
        <v>12238</v>
      </c>
      <c r="G344" s="1">
        <f t="shared" si="40"/>
        <v>0.10392800000408897</v>
      </c>
      <c r="K344" s="1">
        <f t="shared" si="41"/>
        <v>0.10392800000408897</v>
      </c>
      <c r="O344" s="1">
        <f t="shared" ca="1" si="45"/>
        <v>0.10588107180004031</v>
      </c>
      <c r="Q344" s="63">
        <f t="shared" si="44"/>
        <v>44086.899400000002</v>
      </c>
    </row>
    <row r="345" spans="1:17" x14ac:dyDescent="0.2">
      <c r="A345" s="42" t="s">
        <v>1079</v>
      </c>
      <c r="B345" s="43" t="s">
        <v>41</v>
      </c>
      <c r="C345" s="44">
        <v>59398.734299999996</v>
      </c>
      <c r="D345" s="44">
        <v>2.9999999999999997E-4</v>
      </c>
      <c r="E345" s="1">
        <f t="shared" si="42"/>
        <v>12427.066049673847</v>
      </c>
      <c r="F345" s="1">
        <f t="shared" si="43"/>
        <v>12427</v>
      </c>
      <c r="G345" s="1">
        <f t="shared" si="40"/>
        <v>0.10251199999765959</v>
      </c>
      <c r="K345" s="1">
        <f t="shared" si="41"/>
        <v>0.10251199999765959</v>
      </c>
      <c r="O345" s="1">
        <f t="shared" ca="1" si="45"/>
        <v>0.1082899170689644</v>
      </c>
      <c r="Q345" s="63">
        <f t="shared" si="44"/>
        <v>44380.234299999996</v>
      </c>
    </row>
    <row r="346" spans="1:17" x14ac:dyDescent="0.2">
      <c r="A346" s="42" t="s">
        <v>1079</v>
      </c>
      <c r="B346" s="43" t="s">
        <v>41</v>
      </c>
      <c r="C346" s="44">
        <v>59426.669600000001</v>
      </c>
      <c r="D346" s="44">
        <v>1E-4</v>
      </c>
      <c r="E346" s="1">
        <f t="shared" si="42"/>
        <v>12445.065088360898</v>
      </c>
      <c r="F346" s="1">
        <f t="shared" si="43"/>
        <v>12445</v>
      </c>
      <c r="G346" s="1">
        <f t="shared" ref="G346:G349" si="46">+C346-(C$7+F346*C$8)</f>
        <v>0.10102000000188127</v>
      </c>
      <c r="K346" s="1">
        <f t="shared" si="41"/>
        <v>0.10102000000188127</v>
      </c>
      <c r="O346" s="1">
        <f t="shared" ca="1" si="45"/>
        <v>0.10851933090410004</v>
      </c>
      <c r="Q346" s="63">
        <f t="shared" si="44"/>
        <v>44408.169600000001</v>
      </c>
    </row>
    <row r="347" spans="1:17" x14ac:dyDescent="0.2">
      <c r="A347" s="42" t="s">
        <v>1079</v>
      </c>
      <c r="B347" s="43" t="s">
        <v>41</v>
      </c>
      <c r="C347" s="44">
        <v>59426.669900000001</v>
      </c>
      <c r="D347" s="44">
        <v>2.9999999999999997E-4</v>
      </c>
      <c r="E347" s="1">
        <f t="shared" si="42"/>
        <v>12445.065281654386</v>
      </c>
      <c r="F347" s="1">
        <f t="shared" si="43"/>
        <v>12445</v>
      </c>
      <c r="G347" s="1">
        <f t="shared" si="46"/>
        <v>0.10132000000157859</v>
      </c>
      <c r="K347" s="1">
        <f t="shared" si="41"/>
        <v>0.10132000000157859</v>
      </c>
      <c r="O347" s="1">
        <f t="shared" ca="1" si="45"/>
        <v>0.10851933090410004</v>
      </c>
      <c r="Q347" s="63">
        <f t="shared" si="44"/>
        <v>44408.169900000001</v>
      </c>
    </row>
    <row r="348" spans="1:17" x14ac:dyDescent="0.2">
      <c r="A348" s="64" t="s">
        <v>1082</v>
      </c>
      <c r="B348" s="65" t="s">
        <v>41</v>
      </c>
      <c r="C348" s="71">
        <v>59434.4303</v>
      </c>
      <c r="D348" s="64">
        <v>1E-4</v>
      </c>
      <c r="E348" s="1">
        <f t="shared" si="42"/>
        <v>12450.065397630478</v>
      </c>
      <c r="F348" s="1">
        <f t="shared" si="43"/>
        <v>12450</v>
      </c>
      <c r="G348" s="1">
        <f t="shared" si="46"/>
        <v>0.10149999999703141</v>
      </c>
      <c r="K348" s="1">
        <f t="shared" si="41"/>
        <v>0.10149999999703141</v>
      </c>
      <c r="O348" s="1">
        <f t="shared" ca="1" si="45"/>
        <v>0.10858305696941548</v>
      </c>
      <c r="Q348" s="63">
        <f t="shared" si="44"/>
        <v>44415.9303</v>
      </c>
    </row>
    <row r="349" spans="1:17" x14ac:dyDescent="0.2">
      <c r="A349" s="66" t="s">
        <v>1083</v>
      </c>
      <c r="B349" s="65" t="s">
        <v>41</v>
      </c>
      <c r="C349" s="71">
        <v>59772.774400000002</v>
      </c>
      <c r="D349" s="64">
        <v>1E-4</v>
      </c>
      <c r="E349" s="1">
        <f t="shared" si="42"/>
        <v>12668.064436317527</v>
      </c>
      <c r="F349" s="1">
        <f t="shared" si="43"/>
        <v>12668</v>
      </c>
      <c r="G349" s="1">
        <f t="shared" si="46"/>
        <v>0.10000800000125309</v>
      </c>
      <c r="K349" s="1">
        <f t="shared" si="41"/>
        <v>0.10000800000125309</v>
      </c>
      <c r="O349" s="1">
        <f t="shared" ca="1" si="45"/>
        <v>0.11136151341716921</v>
      </c>
      <c r="Q349" s="63">
        <f t="shared" si="44"/>
        <v>44754.274400000002</v>
      </c>
    </row>
    <row r="350" spans="1:17" x14ac:dyDescent="0.2">
      <c r="A350" s="67" t="s">
        <v>1085</v>
      </c>
      <c r="B350" s="68" t="s">
        <v>41</v>
      </c>
      <c r="C350" s="71">
        <v>59808.471799999999</v>
      </c>
      <c r="D350" s="64">
        <v>1E-4</v>
      </c>
      <c r="E350" s="1">
        <f t="shared" ref="E350:E353" si="47">+(C350-C$7)/C$8</f>
        <v>12691.064686310439</v>
      </c>
      <c r="F350" s="1">
        <f t="shared" si="43"/>
        <v>12691</v>
      </c>
      <c r="G350" s="1">
        <f t="shared" ref="G350:G353" si="48">+C350-(C$7+F350*C$8)</f>
        <v>0.10039599999436177</v>
      </c>
      <c r="K350" s="1">
        <f t="shared" ref="K350:K353" si="49">G350</f>
        <v>0.10039599999436177</v>
      </c>
      <c r="O350" s="1">
        <f t="shared" ref="O350:O353" ca="1" si="50">+C$11+C$12*F350</f>
        <v>0.11165465331762028</v>
      </c>
      <c r="Q350" s="63">
        <f t="shared" ref="Q350:Q353" si="51">C350-15018.5</f>
        <v>44789.971799999999</v>
      </c>
    </row>
    <row r="351" spans="1:17" x14ac:dyDescent="0.2">
      <c r="A351" s="67" t="s">
        <v>1085</v>
      </c>
      <c r="B351" s="68" t="s">
        <v>41</v>
      </c>
      <c r="C351" s="71">
        <v>59842.616699999999</v>
      </c>
      <c r="D351" s="64">
        <v>1E-4</v>
      </c>
      <c r="E351" s="1">
        <f t="shared" si="47"/>
        <v>12713.064642497247</v>
      </c>
      <c r="F351" s="1">
        <f t="shared" si="43"/>
        <v>12713</v>
      </c>
      <c r="G351" s="1">
        <f t="shared" si="48"/>
        <v>0.10032800000044517</v>
      </c>
      <c r="K351" s="1">
        <f t="shared" si="49"/>
        <v>0.10032800000044517</v>
      </c>
      <c r="O351" s="1">
        <f t="shared" ca="1" si="50"/>
        <v>0.11193504800500828</v>
      </c>
      <c r="Q351" s="63">
        <f t="shared" si="51"/>
        <v>44824.116699999999</v>
      </c>
    </row>
    <row r="352" spans="1:17" x14ac:dyDescent="0.2">
      <c r="A352" s="67" t="s">
        <v>1085</v>
      </c>
      <c r="B352" s="68" t="s">
        <v>41</v>
      </c>
      <c r="C352" s="71">
        <v>59842.6175</v>
      </c>
      <c r="D352" s="64">
        <v>5.9999999999999995E-4</v>
      </c>
      <c r="E352" s="1">
        <f t="shared" si="47"/>
        <v>12713.065157946552</v>
      </c>
      <c r="F352" s="1">
        <f t="shared" si="43"/>
        <v>12713</v>
      </c>
      <c r="G352" s="1">
        <f t="shared" si="48"/>
        <v>0.10112800000206335</v>
      </c>
      <c r="K352" s="1">
        <f t="shared" si="49"/>
        <v>0.10112800000206335</v>
      </c>
      <c r="O352" s="1">
        <f t="shared" ca="1" si="50"/>
        <v>0.11193504800500828</v>
      </c>
      <c r="Q352" s="63">
        <f t="shared" si="51"/>
        <v>44824.1175</v>
      </c>
    </row>
    <row r="353" spans="1:17" x14ac:dyDescent="0.2">
      <c r="A353" s="67" t="s">
        <v>1085</v>
      </c>
      <c r="B353" s="68" t="s">
        <v>41</v>
      </c>
      <c r="C353" s="71">
        <v>59856.584999999999</v>
      </c>
      <c r="D353" s="64">
        <v>1E-4</v>
      </c>
      <c r="E353" s="1">
        <f t="shared" si="47"/>
        <v>12722.064580643331</v>
      </c>
      <c r="F353" s="1">
        <f t="shared" si="43"/>
        <v>12722</v>
      </c>
      <c r="G353" s="1">
        <f t="shared" si="48"/>
        <v>0.10023199999704957</v>
      </c>
      <c r="K353" s="1">
        <f t="shared" si="49"/>
        <v>0.10023199999704957</v>
      </c>
      <c r="O353" s="1">
        <f t="shared" ca="1" si="50"/>
        <v>0.1120497549225761</v>
      </c>
      <c r="Q353" s="63">
        <f t="shared" si="51"/>
        <v>44838.084999999999</v>
      </c>
    </row>
    <row r="354" spans="1:17" x14ac:dyDescent="0.2">
      <c r="A354" s="69" t="s">
        <v>1086</v>
      </c>
      <c r="B354" s="70" t="s">
        <v>41</v>
      </c>
      <c r="C354" s="64">
        <v>60132.850100000003</v>
      </c>
      <c r="D354" s="64">
        <v>4.0000000000000002E-4</v>
      </c>
      <c r="E354" s="1">
        <f t="shared" ref="E354" si="52">+(C354-C$7)/C$8</f>
        <v>12900.06539763048</v>
      </c>
      <c r="F354" s="1">
        <f t="shared" ref="F354" si="53">ROUND(2*E354,0)/2</f>
        <v>12900</v>
      </c>
      <c r="G354" s="1">
        <f t="shared" ref="G354" si="54">+C354-(C$7+F354*C$8)</f>
        <v>0.10149999999703141</v>
      </c>
      <c r="K354" s="1">
        <f t="shared" ref="K354" si="55">G354</f>
        <v>0.10149999999703141</v>
      </c>
      <c r="O354" s="1">
        <f t="shared" ref="O354" ca="1" si="56">+C$11+C$12*F354</f>
        <v>0.1143184028478062</v>
      </c>
      <c r="Q354" s="63">
        <f t="shared" ref="Q354" si="57">C354-15018.5</f>
        <v>45114.350100000003</v>
      </c>
    </row>
    <row r="355" spans="1:17" x14ac:dyDescent="0.2">
      <c r="A355" s="67" t="s">
        <v>1095</v>
      </c>
      <c r="B355" s="102" t="s">
        <v>41</v>
      </c>
      <c r="C355" s="103">
        <v>60168.547299999998</v>
      </c>
      <c r="D355" s="103">
        <v>1E-4</v>
      </c>
      <c r="E355" s="1">
        <f t="shared" ref="E355" si="58">+(C355-C$7)/C$8</f>
        <v>12923.065518761065</v>
      </c>
      <c r="F355" s="1">
        <f t="shared" ref="F355" si="59">ROUND(2*E355,0)/2</f>
        <v>12923</v>
      </c>
      <c r="G355" s="1">
        <f t="shared" ref="G355" si="60">+C355-(C$7+F355*C$8)</f>
        <v>0.10168800000246847</v>
      </c>
      <c r="K355" s="1">
        <f t="shared" ref="K355" si="61">G355</f>
        <v>0.10168800000246847</v>
      </c>
      <c r="O355" s="1">
        <f t="shared" ref="O355" ca="1" si="62">+C$11+C$12*F355</f>
        <v>0.1146115427482573</v>
      </c>
      <c r="Q355" s="63">
        <f t="shared" ref="Q355" si="63">C355-15018.5</f>
        <v>45150.047299999998</v>
      </c>
    </row>
    <row r="356" spans="1:17" x14ac:dyDescent="0.2">
      <c r="A356" s="66" t="s">
        <v>1096</v>
      </c>
      <c r="B356" s="70" t="s">
        <v>41</v>
      </c>
      <c r="C356" s="104">
        <v>60514.655599999998</v>
      </c>
      <c r="D356" s="105">
        <v>2.0000000000000001E-4</v>
      </c>
      <c r="E356" s="1">
        <f t="shared" ref="E356" si="64">+(C356-C$7)/C$8</f>
        <v>13146.067121808401</v>
      </c>
      <c r="F356" s="1">
        <f t="shared" ref="F356" si="65">ROUND(2*E356,0)/2</f>
        <v>13146</v>
      </c>
      <c r="G356" s="1">
        <f t="shared" ref="G356" si="66">+C356-(C$7+F356*C$8)</f>
        <v>0.10417599999345839</v>
      </c>
      <c r="K356" s="1">
        <f t="shared" ref="K356" si="67">G356</f>
        <v>0.10417599999345839</v>
      </c>
      <c r="O356" s="1">
        <f t="shared" ref="O356" ca="1" si="68">+C$11+C$12*F356</f>
        <v>0.11745372526132647</v>
      </c>
      <c r="Q356" s="63">
        <f t="shared" ref="Q356" si="69">C356-15018.5</f>
        <v>45496.155599999998</v>
      </c>
    </row>
    <row r="357" spans="1:17" x14ac:dyDescent="0.2">
      <c r="C357" s="7"/>
      <c r="D357" s="7"/>
    </row>
    <row r="358" spans="1:17" x14ac:dyDescent="0.2">
      <c r="C358" s="7"/>
      <c r="D358" s="7"/>
    </row>
    <row r="359" spans="1:17" x14ac:dyDescent="0.2">
      <c r="C359" s="7"/>
      <c r="D359" s="7"/>
    </row>
    <row r="360" spans="1:17" x14ac:dyDescent="0.2">
      <c r="C360" s="7"/>
      <c r="D360" s="7"/>
    </row>
    <row r="361" spans="1:17" x14ac:dyDescent="0.2">
      <c r="C361" s="7"/>
      <c r="D361" s="7"/>
    </row>
    <row r="362" spans="1:17" x14ac:dyDescent="0.2">
      <c r="C362" s="7"/>
      <c r="D362" s="7"/>
    </row>
    <row r="363" spans="1:17" x14ac:dyDescent="0.2">
      <c r="C363" s="7"/>
      <c r="D363" s="7"/>
    </row>
    <row r="364" spans="1:17" x14ac:dyDescent="0.2">
      <c r="C364" s="7"/>
      <c r="D364" s="7"/>
    </row>
    <row r="365" spans="1:17" x14ac:dyDescent="0.2">
      <c r="C365" s="7"/>
      <c r="D365" s="7"/>
    </row>
    <row r="366" spans="1:17" x14ac:dyDescent="0.2">
      <c r="C366" s="7"/>
      <c r="D366" s="7"/>
    </row>
    <row r="367" spans="1:17" x14ac:dyDescent="0.2">
      <c r="C367" s="7"/>
      <c r="D367" s="7"/>
    </row>
    <row r="368" spans="1:17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</sheetData>
  <sheetProtection selectLockedCells="1" selectUnlockedCells="1"/>
  <sortState xmlns:xlrd2="http://schemas.microsoft.com/office/spreadsheetml/2017/richdata2" ref="A21:Z349">
    <sortCondition ref="C21:C34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2"/>
  <sheetViews>
    <sheetView topLeftCell="A248" workbookViewId="0">
      <selection activeCell="A161" sqref="A161"/>
    </sheetView>
  </sheetViews>
  <sheetFormatPr defaultRowHeight="12.75" x14ac:dyDescent="0.2"/>
  <cols>
    <col min="1" max="1" width="19.7109375" style="7" customWidth="1"/>
    <col min="2" max="2" width="4.42578125" customWidth="1"/>
    <col min="3" max="3" width="12.7109375" style="7" customWidth="1"/>
    <col min="4" max="4" width="5.42578125" customWidth="1"/>
    <col min="5" max="5" width="14.85546875" customWidth="1"/>
    <col min="7" max="7" width="12" customWidth="1"/>
    <col min="8" max="8" width="14.140625" style="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8" t="s">
        <v>197</v>
      </c>
      <c r="I1" s="49" t="s">
        <v>198</v>
      </c>
      <c r="J1" s="50" t="s">
        <v>33</v>
      </c>
    </row>
    <row r="2" spans="1:16" x14ac:dyDescent="0.2">
      <c r="I2" s="51" t="s">
        <v>199</v>
      </c>
      <c r="J2" s="52" t="s">
        <v>32</v>
      </c>
    </row>
    <row r="3" spans="1:16" x14ac:dyDescent="0.2">
      <c r="A3" s="53" t="s">
        <v>200</v>
      </c>
      <c r="I3" s="51" t="s">
        <v>201</v>
      </c>
      <c r="J3" s="52" t="s">
        <v>30</v>
      </c>
    </row>
    <row r="4" spans="1:16" x14ac:dyDescent="0.2">
      <c r="I4" s="51" t="s">
        <v>202</v>
      </c>
      <c r="J4" s="52" t="s">
        <v>30</v>
      </c>
    </row>
    <row r="5" spans="1:16" x14ac:dyDescent="0.2">
      <c r="I5" s="54" t="s">
        <v>203</v>
      </c>
      <c r="J5" s="55" t="s">
        <v>31</v>
      </c>
    </row>
    <row r="11" spans="1:16" ht="12.75" customHeight="1" x14ac:dyDescent="0.2">
      <c r="A11" s="7" t="str">
        <f t="shared" ref="A11:A74" si="0">P11</f>
        <v>IBVS 1255 </v>
      </c>
      <c r="B11" s="3" t="str">
        <f t="shared" ref="B11:B74" si="1">IF(H11=INT(H11),"I","II")</f>
        <v>I</v>
      </c>
      <c r="C11" s="7">
        <f t="shared" ref="C11:C74" si="2">1*G11</f>
        <v>38635.368999999999</v>
      </c>
      <c r="D11" t="str">
        <f t="shared" ref="D11:D74" si="3">VLOOKUP(F11,I$1:J$5,2,FALSE)</f>
        <v>vis</v>
      </c>
      <c r="E11">
        <f>VLOOKUP(C11,Active!C$21:E$964,3,FALSE)</f>
        <v>-951.01169812196201</v>
      </c>
      <c r="F11" s="3" t="s">
        <v>203</v>
      </c>
      <c r="G11" t="str">
        <f t="shared" ref="G11:G74" si="4">MID(I11,3,LEN(I11)-3)</f>
        <v>38635.369</v>
      </c>
      <c r="H11" s="7">
        <f t="shared" ref="H11:H74" si="5">1*K11</f>
        <v>-951</v>
      </c>
      <c r="I11" s="56" t="s">
        <v>204</v>
      </c>
      <c r="J11" s="57" t="s">
        <v>205</v>
      </c>
      <c r="K11" s="56">
        <v>-951</v>
      </c>
      <c r="L11" s="56" t="s">
        <v>206</v>
      </c>
      <c r="M11" s="57" t="s">
        <v>207</v>
      </c>
      <c r="N11" s="57"/>
      <c r="O11" s="58" t="s">
        <v>208</v>
      </c>
      <c r="P11" s="59" t="s">
        <v>209</v>
      </c>
    </row>
    <row r="12" spans="1:16" ht="12.75" customHeight="1" x14ac:dyDescent="0.2">
      <c r="A12" s="7" t="str">
        <f t="shared" si="0"/>
        <v>IBVS 1255 </v>
      </c>
      <c r="B12" s="3" t="str">
        <f t="shared" si="1"/>
        <v>I</v>
      </c>
      <c r="C12" s="7">
        <f t="shared" si="2"/>
        <v>39622.487999999998</v>
      </c>
      <c r="D12" t="str">
        <f t="shared" si="3"/>
        <v>vis</v>
      </c>
      <c r="E12">
        <f>VLOOKUP(C12,Active!C$21:E$964,3,FALSE)</f>
        <v>-314.99944589200027</v>
      </c>
      <c r="F12" s="3" t="s">
        <v>203</v>
      </c>
      <c r="G12" t="str">
        <f t="shared" si="4"/>
        <v>39622.488</v>
      </c>
      <c r="H12" s="7">
        <f t="shared" si="5"/>
        <v>-315</v>
      </c>
      <c r="I12" s="56" t="s">
        <v>210</v>
      </c>
      <c r="J12" s="57" t="s">
        <v>211</v>
      </c>
      <c r="K12" s="56">
        <v>-315</v>
      </c>
      <c r="L12" s="56" t="s">
        <v>212</v>
      </c>
      <c r="M12" s="57" t="s">
        <v>207</v>
      </c>
      <c r="N12" s="57"/>
      <c r="O12" s="58" t="s">
        <v>208</v>
      </c>
      <c r="P12" s="59" t="s">
        <v>209</v>
      </c>
    </row>
    <row r="13" spans="1:16" ht="12.75" customHeight="1" x14ac:dyDescent="0.2">
      <c r="A13" s="7" t="str">
        <f t="shared" si="0"/>
        <v>IBVS 573 </v>
      </c>
      <c r="B13" s="3" t="str">
        <f t="shared" si="1"/>
        <v>I</v>
      </c>
      <c r="C13" s="7">
        <f t="shared" si="2"/>
        <v>41098.483</v>
      </c>
      <c r="D13" t="str">
        <f t="shared" si="3"/>
        <v>vis</v>
      </c>
      <c r="E13">
        <f>VLOOKUP(C13,Active!C$21:E$964,3,FALSE)</f>
        <v>636.00129893224607</v>
      </c>
      <c r="F13" s="3" t="s">
        <v>203</v>
      </c>
      <c r="G13" t="str">
        <f t="shared" si="4"/>
        <v>41098.483</v>
      </c>
      <c r="H13" s="7">
        <f t="shared" si="5"/>
        <v>636</v>
      </c>
      <c r="I13" s="56" t="s">
        <v>213</v>
      </c>
      <c r="J13" s="57" t="s">
        <v>214</v>
      </c>
      <c r="K13" s="56">
        <v>636</v>
      </c>
      <c r="L13" s="56" t="s">
        <v>215</v>
      </c>
      <c r="M13" s="57" t="s">
        <v>207</v>
      </c>
      <c r="N13" s="57"/>
      <c r="O13" s="58" t="s">
        <v>216</v>
      </c>
      <c r="P13" s="59" t="s">
        <v>217</v>
      </c>
    </row>
    <row r="14" spans="1:16" ht="12.75" customHeight="1" x14ac:dyDescent="0.2">
      <c r="A14" s="7" t="str">
        <f t="shared" si="0"/>
        <v>IBVS 584 </v>
      </c>
      <c r="B14" s="3" t="str">
        <f t="shared" si="1"/>
        <v>I</v>
      </c>
      <c r="C14" s="7">
        <f t="shared" si="2"/>
        <v>41157.455000000002</v>
      </c>
      <c r="D14" t="str">
        <f t="shared" si="3"/>
        <v>vis</v>
      </c>
      <c r="E14">
        <f>VLOOKUP(C14,Active!C$21:E$964,3,FALSE)</f>
        <v>673.99764439667979</v>
      </c>
      <c r="F14" s="3" t="s">
        <v>203</v>
      </c>
      <c r="G14" t="str">
        <f t="shared" si="4"/>
        <v>41157.455</v>
      </c>
      <c r="H14" s="7">
        <f t="shared" si="5"/>
        <v>674</v>
      </c>
      <c r="I14" s="56" t="s">
        <v>218</v>
      </c>
      <c r="J14" s="57" t="s">
        <v>219</v>
      </c>
      <c r="K14" s="56">
        <v>674</v>
      </c>
      <c r="L14" s="56" t="s">
        <v>220</v>
      </c>
      <c r="M14" s="57" t="s">
        <v>207</v>
      </c>
      <c r="N14" s="57"/>
      <c r="O14" s="58" t="s">
        <v>221</v>
      </c>
      <c r="P14" s="59" t="s">
        <v>222</v>
      </c>
    </row>
    <row r="15" spans="1:16" ht="12.75" customHeight="1" x14ac:dyDescent="0.2">
      <c r="A15" s="7" t="str">
        <f t="shared" si="0"/>
        <v>IBVS 584 </v>
      </c>
      <c r="B15" s="3" t="str">
        <f t="shared" si="1"/>
        <v>I</v>
      </c>
      <c r="C15" s="7">
        <f t="shared" si="2"/>
        <v>41157.457000000002</v>
      </c>
      <c r="D15" t="str">
        <f t="shared" si="3"/>
        <v>vis</v>
      </c>
      <c r="E15">
        <f>VLOOKUP(C15,Active!C$21:E$964,3,FALSE)</f>
        <v>673.99893301994075</v>
      </c>
      <c r="F15" s="3" t="s">
        <v>203</v>
      </c>
      <c r="G15" t="str">
        <f t="shared" si="4"/>
        <v>41157.457</v>
      </c>
      <c r="H15" s="7">
        <f t="shared" si="5"/>
        <v>674</v>
      </c>
      <c r="I15" s="56" t="s">
        <v>223</v>
      </c>
      <c r="J15" s="57" t="s">
        <v>224</v>
      </c>
      <c r="K15" s="56">
        <v>674</v>
      </c>
      <c r="L15" s="56" t="s">
        <v>225</v>
      </c>
      <c r="M15" s="57" t="s">
        <v>207</v>
      </c>
      <c r="N15" s="57"/>
      <c r="O15" s="58" t="s">
        <v>226</v>
      </c>
      <c r="P15" s="59" t="s">
        <v>222</v>
      </c>
    </row>
    <row r="16" spans="1:16" ht="12.75" customHeight="1" x14ac:dyDescent="0.2">
      <c r="A16" s="7" t="str">
        <f t="shared" si="0"/>
        <v>IBVS 584 </v>
      </c>
      <c r="B16" s="3" t="str">
        <f t="shared" si="1"/>
        <v>I</v>
      </c>
      <c r="C16" s="7">
        <f t="shared" si="2"/>
        <v>41157.459000000003</v>
      </c>
      <c r="D16" t="str">
        <f t="shared" si="3"/>
        <v>vis</v>
      </c>
      <c r="E16">
        <f>VLOOKUP(C16,Active!C$21:E$964,3,FALSE)</f>
        <v>674.00022164320171</v>
      </c>
      <c r="F16" s="3" t="s">
        <v>203</v>
      </c>
      <c r="G16" t="str">
        <f t="shared" si="4"/>
        <v>41157.459</v>
      </c>
      <c r="H16" s="7">
        <f t="shared" si="5"/>
        <v>674</v>
      </c>
      <c r="I16" s="56" t="s">
        <v>227</v>
      </c>
      <c r="J16" s="57" t="s">
        <v>228</v>
      </c>
      <c r="K16" s="56">
        <v>674</v>
      </c>
      <c r="L16" s="56" t="s">
        <v>229</v>
      </c>
      <c r="M16" s="57" t="s">
        <v>207</v>
      </c>
      <c r="N16" s="57"/>
      <c r="O16" s="58" t="s">
        <v>230</v>
      </c>
      <c r="P16" s="59" t="s">
        <v>222</v>
      </c>
    </row>
    <row r="17" spans="1:16" ht="12.75" customHeight="1" x14ac:dyDescent="0.2">
      <c r="A17" s="7" t="str">
        <f t="shared" si="0"/>
        <v>IBVS 584 </v>
      </c>
      <c r="B17" s="3" t="str">
        <f t="shared" si="1"/>
        <v>I</v>
      </c>
      <c r="C17" s="7">
        <f t="shared" si="2"/>
        <v>41157.462</v>
      </c>
      <c r="D17" t="str">
        <f t="shared" si="3"/>
        <v>vis</v>
      </c>
      <c r="E17">
        <f>VLOOKUP(C17,Active!C$21:E$964,3,FALSE)</f>
        <v>674.00215457809077</v>
      </c>
      <c r="F17" s="3" t="s">
        <v>203</v>
      </c>
      <c r="G17" t="str">
        <f t="shared" si="4"/>
        <v>41157.462</v>
      </c>
      <c r="H17" s="7">
        <f t="shared" si="5"/>
        <v>674</v>
      </c>
      <c r="I17" s="56" t="s">
        <v>231</v>
      </c>
      <c r="J17" s="57" t="s">
        <v>232</v>
      </c>
      <c r="K17" s="56">
        <v>674</v>
      </c>
      <c r="L17" s="56" t="s">
        <v>233</v>
      </c>
      <c r="M17" s="57" t="s">
        <v>207</v>
      </c>
      <c r="N17" s="57"/>
      <c r="O17" s="58" t="s">
        <v>234</v>
      </c>
      <c r="P17" s="59" t="s">
        <v>222</v>
      </c>
    </row>
    <row r="18" spans="1:16" ht="12.75" customHeight="1" x14ac:dyDescent="0.2">
      <c r="A18" s="7" t="str">
        <f t="shared" si="0"/>
        <v> BBS 2 </v>
      </c>
      <c r="B18" s="3" t="str">
        <f t="shared" si="1"/>
        <v>I</v>
      </c>
      <c r="C18" s="7">
        <f t="shared" si="2"/>
        <v>41416.637999999999</v>
      </c>
      <c r="D18" t="str">
        <f t="shared" si="3"/>
        <v>vis</v>
      </c>
      <c r="E18">
        <f>VLOOKUP(C18,Active!C$21:E$964,3,FALSE)</f>
        <v>840.99226568318795</v>
      </c>
      <c r="F18" s="3" t="s">
        <v>203</v>
      </c>
      <c r="G18" t="str">
        <f t="shared" si="4"/>
        <v>41416.638</v>
      </c>
      <c r="H18" s="7">
        <f t="shared" si="5"/>
        <v>841</v>
      </c>
      <c r="I18" s="56" t="s">
        <v>235</v>
      </c>
      <c r="J18" s="57" t="s">
        <v>236</v>
      </c>
      <c r="K18" s="56">
        <v>841</v>
      </c>
      <c r="L18" s="56" t="s">
        <v>237</v>
      </c>
      <c r="M18" s="57" t="s">
        <v>207</v>
      </c>
      <c r="N18" s="57"/>
      <c r="O18" s="58" t="s">
        <v>238</v>
      </c>
      <c r="P18" s="58" t="s">
        <v>239</v>
      </c>
    </row>
    <row r="19" spans="1:16" ht="12.75" customHeight="1" x14ac:dyDescent="0.2">
      <c r="A19" s="7" t="str">
        <f t="shared" si="0"/>
        <v> BBS 3 </v>
      </c>
      <c r="B19" s="3" t="str">
        <f t="shared" si="1"/>
        <v>I</v>
      </c>
      <c r="C19" s="7">
        <f t="shared" si="2"/>
        <v>41472.525000000001</v>
      </c>
      <c r="D19" t="str">
        <f t="shared" si="3"/>
        <v>vis</v>
      </c>
      <c r="E19">
        <f>VLOOKUP(C19,Active!C$21:E$964,3,FALSE)</f>
        <v>877.00090976802221</v>
      </c>
      <c r="F19" s="3" t="s">
        <v>203</v>
      </c>
      <c r="G19" t="str">
        <f t="shared" si="4"/>
        <v>41472.525</v>
      </c>
      <c r="H19" s="7">
        <f t="shared" si="5"/>
        <v>877</v>
      </c>
      <c r="I19" s="56" t="s">
        <v>240</v>
      </c>
      <c r="J19" s="57" t="s">
        <v>241</v>
      </c>
      <c r="K19" s="56">
        <v>877</v>
      </c>
      <c r="L19" s="56" t="s">
        <v>212</v>
      </c>
      <c r="M19" s="57" t="s">
        <v>207</v>
      </c>
      <c r="N19" s="57"/>
      <c r="O19" s="58" t="s">
        <v>238</v>
      </c>
      <c r="P19" s="58" t="s">
        <v>242</v>
      </c>
    </row>
    <row r="20" spans="1:16" ht="12.75" customHeight="1" x14ac:dyDescent="0.2">
      <c r="A20" s="7" t="str">
        <f t="shared" si="0"/>
        <v> BBS 5 </v>
      </c>
      <c r="B20" s="3" t="str">
        <f t="shared" si="1"/>
        <v>I</v>
      </c>
      <c r="C20" s="7">
        <f t="shared" si="2"/>
        <v>41534.612999999998</v>
      </c>
      <c r="D20" t="str">
        <f t="shared" si="3"/>
        <v>vis</v>
      </c>
      <c r="E20">
        <f>VLOOKUP(C20,Active!C$21:E$964,3,FALSE)</f>
        <v>917.00493027259301</v>
      </c>
      <c r="F20" s="3" t="s">
        <v>203</v>
      </c>
      <c r="G20" t="str">
        <f t="shared" si="4"/>
        <v>41534.613</v>
      </c>
      <c r="H20" s="7">
        <f t="shared" si="5"/>
        <v>917</v>
      </c>
      <c r="I20" s="56" t="s">
        <v>243</v>
      </c>
      <c r="J20" s="57" t="s">
        <v>244</v>
      </c>
      <c r="K20" s="56">
        <v>917</v>
      </c>
      <c r="L20" s="56" t="s">
        <v>245</v>
      </c>
      <c r="M20" s="57" t="s">
        <v>207</v>
      </c>
      <c r="N20" s="57"/>
      <c r="O20" s="58" t="s">
        <v>238</v>
      </c>
      <c r="P20" s="58" t="s">
        <v>246</v>
      </c>
    </row>
    <row r="21" spans="1:16" ht="12.75" customHeight="1" x14ac:dyDescent="0.2">
      <c r="A21" s="7" t="str">
        <f t="shared" si="0"/>
        <v> BBS 11 </v>
      </c>
      <c r="B21" s="3" t="str">
        <f t="shared" si="1"/>
        <v>I</v>
      </c>
      <c r="C21" s="7">
        <f t="shared" si="2"/>
        <v>41930.375999999997</v>
      </c>
      <c r="D21" t="str">
        <f t="shared" si="3"/>
        <v>vis</v>
      </c>
      <c r="E21">
        <f>VLOOKUP(C21,Active!C$21:E$964,3,FALSE)</f>
        <v>1171.999634030991</v>
      </c>
      <c r="F21" s="3" t="s">
        <v>203</v>
      </c>
      <c r="G21" t="str">
        <f t="shared" si="4"/>
        <v>41930.376</v>
      </c>
      <c r="H21" s="7">
        <f t="shared" si="5"/>
        <v>1172</v>
      </c>
      <c r="I21" s="56" t="s">
        <v>247</v>
      </c>
      <c r="J21" s="57" t="s">
        <v>248</v>
      </c>
      <c r="K21" s="56">
        <v>1172</v>
      </c>
      <c r="L21" s="56" t="s">
        <v>249</v>
      </c>
      <c r="M21" s="57" t="s">
        <v>207</v>
      </c>
      <c r="N21" s="57"/>
      <c r="O21" s="58" t="s">
        <v>250</v>
      </c>
      <c r="P21" s="58" t="s">
        <v>251</v>
      </c>
    </row>
    <row r="22" spans="1:16" ht="12.75" customHeight="1" x14ac:dyDescent="0.2">
      <c r="A22" s="7" t="str">
        <f t="shared" si="0"/>
        <v>IBVS 937 </v>
      </c>
      <c r="B22" s="3" t="str">
        <f t="shared" si="1"/>
        <v>I</v>
      </c>
      <c r="C22" s="7">
        <f t="shared" si="2"/>
        <v>41944.345000000001</v>
      </c>
      <c r="D22" t="str">
        <f t="shared" si="3"/>
        <v>vis</v>
      </c>
      <c r="E22">
        <f>VLOOKUP(C22,Active!C$21:E$964,3,FALSE)</f>
        <v>1181.0000231952188</v>
      </c>
      <c r="F22" s="3" t="s">
        <v>203</v>
      </c>
      <c r="G22" t="str">
        <f t="shared" si="4"/>
        <v>41944.3450</v>
      </c>
      <c r="H22" s="7">
        <f t="shared" si="5"/>
        <v>1181</v>
      </c>
      <c r="I22" s="56" t="s">
        <v>252</v>
      </c>
      <c r="J22" s="57" t="s">
        <v>253</v>
      </c>
      <c r="K22" s="56">
        <v>1181</v>
      </c>
      <c r="L22" s="56" t="s">
        <v>254</v>
      </c>
      <c r="M22" s="57" t="s">
        <v>255</v>
      </c>
      <c r="N22" s="57" t="s">
        <v>256</v>
      </c>
      <c r="O22" s="58" t="s">
        <v>257</v>
      </c>
      <c r="P22" s="59" t="s">
        <v>258</v>
      </c>
    </row>
    <row r="23" spans="1:16" ht="12.75" customHeight="1" x14ac:dyDescent="0.2">
      <c r="A23" s="7" t="str">
        <f t="shared" si="0"/>
        <v> BBS 17 </v>
      </c>
      <c r="B23" s="3" t="str">
        <f t="shared" si="1"/>
        <v>I</v>
      </c>
      <c r="C23" s="7">
        <f t="shared" si="2"/>
        <v>42273.375</v>
      </c>
      <c r="D23" t="str">
        <f t="shared" si="3"/>
        <v>vis</v>
      </c>
      <c r="E23">
        <f>VLOOKUP(C23,Active!C$21:E$964,3,FALSE)</f>
        <v>1392.9978789261122</v>
      </c>
      <c r="F23" s="3" t="s">
        <v>203</v>
      </c>
      <c r="G23" t="str">
        <f t="shared" si="4"/>
        <v>42273.375</v>
      </c>
      <c r="H23" s="7">
        <f t="shared" si="5"/>
        <v>1393</v>
      </c>
      <c r="I23" s="56" t="s">
        <v>259</v>
      </c>
      <c r="J23" s="57" t="s">
        <v>260</v>
      </c>
      <c r="K23" s="56">
        <v>1393</v>
      </c>
      <c r="L23" s="56" t="s">
        <v>261</v>
      </c>
      <c r="M23" s="57" t="s">
        <v>207</v>
      </c>
      <c r="N23" s="57"/>
      <c r="O23" s="58" t="s">
        <v>250</v>
      </c>
      <c r="P23" s="58" t="s">
        <v>262</v>
      </c>
    </row>
    <row r="24" spans="1:16" ht="12.75" customHeight="1" x14ac:dyDescent="0.2">
      <c r="A24" s="7" t="str">
        <f t="shared" si="0"/>
        <v> BBS 29 </v>
      </c>
      <c r="B24" s="3" t="str">
        <f t="shared" si="1"/>
        <v>I</v>
      </c>
      <c r="C24" s="7">
        <f t="shared" si="2"/>
        <v>42962.485999999997</v>
      </c>
      <c r="D24" t="str">
        <f t="shared" si="3"/>
        <v>vis</v>
      </c>
      <c r="E24">
        <f>VLOOKUP(C24,Active!C$21:E$964,3,FALSE)</f>
        <v>1837.0001108215979</v>
      </c>
      <c r="F24" s="3" t="s">
        <v>203</v>
      </c>
      <c r="G24" t="str">
        <f t="shared" si="4"/>
        <v>42962.486</v>
      </c>
      <c r="H24" s="7">
        <f t="shared" si="5"/>
        <v>1837</v>
      </c>
      <c r="I24" s="56" t="s">
        <v>263</v>
      </c>
      <c r="J24" s="57" t="s">
        <v>264</v>
      </c>
      <c r="K24" s="56">
        <v>1837</v>
      </c>
      <c r="L24" s="56" t="s">
        <v>229</v>
      </c>
      <c r="M24" s="57" t="s">
        <v>207</v>
      </c>
      <c r="N24" s="57"/>
      <c r="O24" s="58" t="s">
        <v>265</v>
      </c>
      <c r="P24" s="58" t="s">
        <v>266</v>
      </c>
    </row>
    <row r="25" spans="1:16" ht="12.75" customHeight="1" x14ac:dyDescent="0.2">
      <c r="A25" s="7" t="str">
        <f t="shared" si="0"/>
        <v> AOEB 4 </v>
      </c>
      <c r="B25" s="3" t="str">
        <f t="shared" si="1"/>
        <v>I</v>
      </c>
      <c r="C25" s="7">
        <f t="shared" si="2"/>
        <v>42999.739000000001</v>
      </c>
      <c r="D25" t="str">
        <f t="shared" si="3"/>
        <v>vis</v>
      </c>
      <c r="E25">
        <f>VLOOKUP(C25,Active!C$21:E$964,3,FALSE)</f>
        <v>1861.0026519866706</v>
      </c>
      <c r="F25" s="3" t="s">
        <v>203</v>
      </c>
      <c r="G25" t="str">
        <f t="shared" si="4"/>
        <v>42999.739</v>
      </c>
      <c r="H25" s="7">
        <f t="shared" si="5"/>
        <v>1861</v>
      </c>
      <c r="I25" s="56" t="s">
        <v>267</v>
      </c>
      <c r="J25" s="57" t="s">
        <v>268</v>
      </c>
      <c r="K25" s="56">
        <v>1861</v>
      </c>
      <c r="L25" s="56" t="s">
        <v>269</v>
      </c>
      <c r="M25" s="57" t="s">
        <v>207</v>
      </c>
      <c r="N25" s="57"/>
      <c r="O25" s="58" t="s">
        <v>270</v>
      </c>
      <c r="P25" s="58" t="s">
        <v>271</v>
      </c>
    </row>
    <row r="26" spans="1:16" ht="12.75" customHeight="1" x14ac:dyDescent="0.2">
      <c r="A26" s="7" t="str">
        <f t="shared" si="0"/>
        <v> AOEB 4 </v>
      </c>
      <c r="B26" s="3" t="str">
        <f t="shared" si="1"/>
        <v>I</v>
      </c>
      <c r="C26" s="7">
        <f t="shared" si="2"/>
        <v>43013.712</v>
      </c>
      <c r="D26" t="str">
        <f t="shared" si="3"/>
        <v>vis</v>
      </c>
      <c r="E26">
        <f>VLOOKUP(C26,Active!C$21:E$964,3,FALSE)</f>
        <v>1870.0056183974154</v>
      </c>
      <c r="F26" s="3" t="s">
        <v>203</v>
      </c>
      <c r="G26" t="str">
        <f t="shared" si="4"/>
        <v>43013.712</v>
      </c>
      <c r="H26" s="7">
        <f t="shared" si="5"/>
        <v>1870</v>
      </c>
      <c r="I26" s="56" t="s">
        <v>272</v>
      </c>
      <c r="J26" s="57" t="s">
        <v>273</v>
      </c>
      <c r="K26" s="56">
        <v>1870</v>
      </c>
      <c r="L26" s="56" t="s">
        <v>274</v>
      </c>
      <c r="M26" s="57" t="s">
        <v>207</v>
      </c>
      <c r="N26" s="57"/>
      <c r="O26" s="58" t="s">
        <v>275</v>
      </c>
      <c r="P26" s="58" t="s">
        <v>271</v>
      </c>
    </row>
    <row r="27" spans="1:16" ht="12.75" customHeight="1" x14ac:dyDescent="0.2">
      <c r="A27" s="7" t="str">
        <f t="shared" si="0"/>
        <v> BBS 38 </v>
      </c>
      <c r="B27" s="3" t="str">
        <f t="shared" si="1"/>
        <v>I</v>
      </c>
      <c r="C27" s="7">
        <f t="shared" si="2"/>
        <v>43735.415999999997</v>
      </c>
      <c r="D27" t="str">
        <f t="shared" si="3"/>
        <v>vis</v>
      </c>
      <c r="E27">
        <f>VLOOKUP(C27,Active!C$21:E$964,3,FALSE)</f>
        <v>2335.0078992605854</v>
      </c>
      <c r="F27" s="3" t="s">
        <v>203</v>
      </c>
      <c r="G27" t="str">
        <f t="shared" si="4"/>
        <v>43735.416</v>
      </c>
      <c r="H27" s="7">
        <f t="shared" si="5"/>
        <v>2335</v>
      </c>
      <c r="I27" s="56" t="s">
        <v>276</v>
      </c>
      <c r="J27" s="57" t="s">
        <v>277</v>
      </c>
      <c r="K27" s="56">
        <v>2335</v>
      </c>
      <c r="L27" s="56" t="s">
        <v>278</v>
      </c>
      <c r="M27" s="57" t="s">
        <v>207</v>
      </c>
      <c r="N27" s="57"/>
      <c r="O27" s="58" t="s">
        <v>265</v>
      </c>
      <c r="P27" s="58" t="s">
        <v>279</v>
      </c>
    </row>
    <row r="28" spans="1:16" ht="12.75" customHeight="1" x14ac:dyDescent="0.2">
      <c r="A28" s="7" t="str">
        <f t="shared" si="0"/>
        <v> BBS 38 </v>
      </c>
      <c r="B28" s="3" t="str">
        <f t="shared" si="1"/>
        <v>I</v>
      </c>
      <c r="C28" s="7">
        <f t="shared" si="2"/>
        <v>43749.381000000001</v>
      </c>
      <c r="D28" t="str">
        <f t="shared" si="3"/>
        <v>vis</v>
      </c>
      <c r="E28">
        <f>VLOOKUP(C28,Active!C$21:E$964,3,FALSE)</f>
        <v>2344.0057111782912</v>
      </c>
      <c r="F28" s="3" t="s">
        <v>203</v>
      </c>
      <c r="G28" t="str">
        <f t="shared" si="4"/>
        <v>43749.381</v>
      </c>
      <c r="H28" s="7">
        <f t="shared" si="5"/>
        <v>2344</v>
      </c>
      <c r="I28" s="56" t="s">
        <v>280</v>
      </c>
      <c r="J28" s="57" t="s">
        <v>281</v>
      </c>
      <c r="K28" s="56">
        <v>2344</v>
      </c>
      <c r="L28" s="56" t="s">
        <v>274</v>
      </c>
      <c r="M28" s="57" t="s">
        <v>207</v>
      </c>
      <c r="N28" s="57"/>
      <c r="O28" s="58" t="s">
        <v>265</v>
      </c>
      <c r="P28" s="58" t="s">
        <v>279</v>
      </c>
    </row>
    <row r="29" spans="1:16" ht="12.75" customHeight="1" x14ac:dyDescent="0.2">
      <c r="A29" s="7" t="str">
        <f t="shared" si="0"/>
        <v> BBS 39 </v>
      </c>
      <c r="B29" s="3" t="str">
        <f t="shared" si="1"/>
        <v>I</v>
      </c>
      <c r="C29" s="7">
        <f t="shared" si="2"/>
        <v>43794.396000000001</v>
      </c>
      <c r="D29" t="str">
        <f t="shared" si="3"/>
        <v>vis</v>
      </c>
      <c r="E29">
        <f>VLOOKUP(C29,Active!C$21:E$964,3,FALSE)</f>
        <v>2373.0093992180632</v>
      </c>
      <c r="F29" s="3" t="s">
        <v>203</v>
      </c>
      <c r="G29" t="str">
        <f t="shared" si="4"/>
        <v>43794.396</v>
      </c>
      <c r="H29" s="7">
        <f t="shared" si="5"/>
        <v>2373</v>
      </c>
      <c r="I29" s="56" t="s">
        <v>282</v>
      </c>
      <c r="J29" s="57" t="s">
        <v>283</v>
      </c>
      <c r="K29" s="56">
        <v>2373</v>
      </c>
      <c r="L29" s="56" t="s">
        <v>284</v>
      </c>
      <c r="M29" s="57" t="s">
        <v>207</v>
      </c>
      <c r="N29" s="57"/>
      <c r="O29" s="58" t="s">
        <v>265</v>
      </c>
      <c r="P29" s="58" t="s">
        <v>285</v>
      </c>
    </row>
    <row r="30" spans="1:16" ht="12.75" customHeight="1" x14ac:dyDescent="0.2">
      <c r="A30" s="7" t="str">
        <f t="shared" si="0"/>
        <v> AOEB 4 </v>
      </c>
      <c r="B30" s="3" t="str">
        <f t="shared" si="1"/>
        <v>I</v>
      </c>
      <c r="C30" s="7">
        <f t="shared" si="2"/>
        <v>44101.697</v>
      </c>
      <c r="D30" t="str">
        <f t="shared" si="3"/>
        <v>vis</v>
      </c>
      <c r="E30">
        <f>VLOOKUP(C30,Active!C$21:E$964,3,FALSE)</f>
        <v>2571.007007533291</v>
      </c>
      <c r="F30" s="3" t="s">
        <v>203</v>
      </c>
      <c r="G30" t="str">
        <f t="shared" si="4"/>
        <v>44101.697</v>
      </c>
      <c r="H30" s="7">
        <f t="shared" si="5"/>
        <v>2571</v>
      </c>
      <c r="I30" s="56" t="s">
        <v>286</v>
      </c>
      <c r="J30" s="57" t="s">
        <v>287</v>
      </c>
      <c r="K30" s="56">
        <v>2571</v>
      </c>
      <c r="L30" s="56" t="s">
        <v>288</v>
      </c>
      <c r="M30" s="57" t="s">
        <v>207</v>
      </c>
      <c r="N30" s="57"/>
      <c r="O30" s="58" t="s">
        <v>275</v>
      </c>
      <c r="P30" s="58" t="s">
        <v>271</v>
      </c>
    </row>
    <row r="31" spans="1:16" ht="12.75" customHeight="1" x14ac:dyDescent="0.2">
      <c r="A31" s="7" t="str">
        <f t="shared" si="0"/>
        <v> MVS 9.19 </v>
      </c>
      <c r="B31" s="3" t="str">
        <f t="shared" si="1"/>
        <v>I</v>
      </c>
      <c r="C31" s="7">
        <f t="shared" si="2"/>
        <v>44109.453999999998</v>
      </c>
      <c r="D31" t="str">
        <f t="shared" si="3"/>
        <v>vis</v>
      </c>
      <c r="E31">
        <f>VLOOKUP(C31,Active!C$21:E$964,3,FALSE)</f>
        <v>2576.0049328498399</v>
      </c>
      <c r="F31" s="3" t="s">
        <v>203</v>
      </c>
      <c r="G31" t="str">
        <f t="shared" si="4"/>
        <v>44109.454</v>
      </c>
      <c r="H31" s="7">
        <f t="shared" si="5"/>
        <v>2576</v>
      </c>
      <c r="I31" s="56" t="s">
        <v>289</v>
      </c>
      <c r="J31" s="57" t="s">
        <v>290</v>
      </c>
      <c r="K31" s="56">
        <v>2576</v>
      </c>
      <c r="L31" s="56" t="s">
        <v>245</v>
      </c>
      <c r="M31" s="57" t="s">
        <v>207</v>
      </c>
      <c r="N31" s="57"/>
      <c r="O31" s="58" t="s">
        <v>291</v>
      </c>
      <c r="P31" s="58" t="s">
        <v>292</v>
      </c>
    </row>
    <row r="32" spans="1:16" ht="12.75" customHeight="1" x14ac:dyDescent="0.2">
      <c r="A32" s="7" t="str">
        <f t="shared" si="0"/>
        <v> MVS 9.19 </v>
      </c>
      <c r="B32" s="3" t="str">
        <f t="shared" si="1"/>
        <v>I</v>
      </c>
      <c r="C32" s="7">
        <f t="shared" si="2"/>
        <v>44109.455000000002</v>
      </c>
      <c r="D32" t="str">
        <f t="shared" si="3"/>
        <v>vis</v>
      </c>
      <c r="E32">
        <f>VLOOKUP(C32,Active!C$21:E$964,3,FALSE)</f>
        <v>2576.0055771614725</v>
      </c>
      <c r="F32" s="3" t="s">
        <v>203</v>
      </c>
      <c r="G32" t="str">
        <f t="shared" si="4"/>
        <v>44109.455</v>
      </c>
      <c r="H32" s="7">
        <f t="shared" si="5"/>
        <v>2576</v>
      </c>
      <c r="I32" s="56" t="s">
        <v>293</v>
      </c>
      <c r="J32" s="57" t="s">
        <v>294</v>
      </c>
      <c r="K32" s="56">
        <v>2576</v>
      </c>
      <c r="L32" s="56" t="s">
        <v>274</v>
      </c>
      <c r="M32" s="57" t="s">
        <v>207</v>
      </c>
      <c r="N32" s="57"/>
      <c r="O32" s="58" t="s">
        <v>295</v>
      </c>
      <c r="P32" s="58" t="s">
        <v>292</v>
      </c>
    </row>
    <row r="33" spans="1:16" ht="12.75" customHeight="1" x14ac:dyDescent="0.2">
      <c r="A33" s="7" t="str">
        <f t="shared" si="0"/>
        <v> MVS 9.19 </v>
      </c>
      <c r="B33" s="3" t="str">
        <f t="shared" si="1"/>
        <v>I</v>
      </c>
      <c r="C33" s="7">
        <f t="shared" si="2"/>
        <v>44109.46</v>
      </c>
      <c r="D33" t="str">
        <f t="shared" si="3"/>
        <v>vis</v>
      </c>
      <c r="E33">
        <f>VLOOKUP(C33,Active!C$21:E$964,3,FALSE)</f>
        <v>2576.0087987196225</v>
      </c>
      <c r="F33" s="3" t="s">
        <v>203</v>
      </c>
      <c r="G33" t="str">
        <f t="shared" si="4"/>
        <v>44109.460</v>
      </c>
      <c r="H33" s="7">
        <f t="shared" si="5"/>
        <v>2576</v>
      </c>
      <c r="I33" s="56" t="s">
        <v>296</v>
      </c>
      <c r="J33" s="57" t="s">
        <v>297</v>
      </c>
      <c r="K33" s="56">
        <v>2576</v>
      </c>
      <c r="L33" s="56" t="s">
        <v>298</v>
      </c>
      <c r="M33" s="57" t="s">
        <v>207</v>
      </c>
      <c r="N33" s="57"/>
      <c r="O33" s="58" t="s">
        <v>299</v>
      </c>
      <c r="P33" s="58" t="s">
        <v>292</v>
      </c>
    </row>
    <row r="34" spans="1:16" ht="12.75" customHeight="1" x14ac:dyDescent="0.2">
      <c r="A34" s="7" t="str">
        <f t="shared" si="0"/>
        <v> BBS 45 </v>
      </c>
      <c r="B34" s="3" t="str">
        <f t="shared" si="1"/>
        <v>I</v>
      </c>
      <c r="C34" s="7">
        <f t="shared" si="2"/>
        <v>44123.423000000003</v>
      </c>
      <c r="D34" t="str">
        <f t="shared" si="3"/>
        <v>vis</v>
      </c>
      <c r="E34">
        <f>VLOOKUP(C34,Active!C$21:E$964,3,FALSE)</f>
        <v>2585.0053220140676</v>
      </c>
      <c r="F34" s="3" t="s">
        <v>203</v>
      </c>
      <c r="G34" t="str">
        <f t="shared" si="4"/>
        <v>44123.423</v>
      </c>
      <c r="H34" s="7">
        <f t="shared" si="5"/>
        <v>2585</v>
      </c>
      <c r="I34" s="56" t="s">
        <v>300</v>
      </c>
      <c r="J34" s="57" t="s">
        <v>301</v>
      </c>
      <c r="K34" s="56">
        <v>2585</v>
      </c>
      <c r="L34" s="56" t="s">
        <v>245</v>
      </c>
      <c r="M34" s="57" t="s">
        <v>207</v>
      </c>
      <c r="N34" s="57"/>
      <c r="O34" s="58" t="s">
        <v>265</v>
      </c>
      <c r="P34" s="58" t="s">
        <v>302</v>
      </c>
    </row>
    <row r="35" spans="1:16" ht="12.75" customHeight="1" x14ac:dyDescent="0.2">
      <c r="A35" s="7" t="str">
        <f t="shared" si="0"/>
        <v> BBS 45 </v>
      </c>
      <c r="B35" s="3" t="str">
        <f t="shared" si="1"/>
        <v>I</v>
      </c>
      <c r="C35" s="7">
        <f t="shared" si="2"/>
        <v>44165.332000000002</v>
      </c>
      <c r="D35" t="str">
        <f t="shared" si="3"/>
        <v>vis</v>
      </c>
      <c r="E35">
        <f>VLOOKUP(C35,Active!C$21:E$964,3,FALSE)</f>
        <v>2612.007778130002</v>
      </c>
      <c r="F35" s="3" t="s">
        <v>203</v>
      </c>
      <c r="G35" t="str">
        <f t="shared" si="4"/>
        <v>44165.332</v>
      </c>
      <c r="H35" s="7">
        <f t="shared" si="5"/>
        <v>2612</v>
      </c>
      <c r="I35" s="56" t="s">
        <v>303</v>
      </c>
      <c r="J35" s="57" t="s">
        <v>304</v>
      </c>
      <c r="K35" s="56">
        <v>2612</v>
      </c>
      <c r="L35" s="56" t="s">
        <v>278</v>
      </c>
      <c r="M35" s="57" t="s">
        <v>207</v>
      </c>
      <c r="N35" s="57"/>
      <c r="O35" s="58" t="s">
        <v>265</v>
      </c>
      <c r="P35" s="58" t="s">
        <v>302</v>
      </c>
    </row>
    <row r="36" spans="1:16" ht="12.75" customHeight="1" x14ac:dyDescent="0.2">
      <c r="A36" s="7" t="str">
        <f t="shared" si="0"/>
        <v> BBS 48 </v>
      </c>
      <c r="B36" s="3" t="str">
        <f t="shared" si="1"/>
        <v>I</v>
      </c>
      <c r="C36" s="7">
        <f t="shared" si="2"/>
        <v>44421.42</v>
      </c>
      <c r="D36" t="str">
        <f t="shared" si="3"/>
        <v>vis</v>
      </c>
      <c r="E36">
        <f>VLOOKUP(C36,Active!C$21:E$964,3,FALSE)</f>
        <v>2777.0082549206059</v>
      </c>
      <c r="F36" s="3" t="s">
        <v>203</v>
      </c>
      <c r="G36" t="str">
        <f t="shared" si="4"/>
        <v>44421.420</v>
      </c>
      <c r="H36" s="7">
        <f t="shared" si="5"/>
        <v>2777</v>
      </c>
      <c r="I36" s="56" t="s">
        <v>305</v>
      </c>
      <c r="J36" s="57" t="s">
        <v>306</v>
      </c>
      <c r="K36" s="56">
        <v>2777</v>
      </c>
      <c r="L36" s="56" t="s">
        <v>307</v>
      </c>
      <c r="M36" s="57" t="s">
        <v>207</v>
      </c>
      <c r="N36" s="57"/>
      <c r="O36" s="58" t="s">
        <v>265</v>
      </c>
      <c r="P36" s="58" t="s">
        <v>308</v>
      </c>
    </row>
    <row r="37" spans="1:16" ht="12.75" customHeight="1" x14ac:dyDescent="0.2">
      <c r="A37" s="7" t="str">
        <f t="shared" si="0"/>
        <v> MVS 9.19 </v>
      </c>
      <c r="B37" s="3" t="str">
        <f t="shared" si="1"/>
        <v>I</v>
      </c>
      <c r="C37" s="7">
        <f t="shared" si="2"/>
        <v>44455.55</v>
      </c>
      <c r="D37" t="str">
        <f t="shared" si="3"/>
        <v>vis</v>
      </c>
      <c r="E37">
        <f>VLOOKUP(C37,Active!C$21:E$964,3,FALSE)</f>
        <v>2798.998610864126</v>
      </c>
      <c r="F37" s="3" t="s">
        <v>203</v>
      </c>
      <c r="G37" t="str">
        <f t="shared" si="4"/>
        <v>44455.550</v>
      </c>
      <c r="H37" s="7">
        <f t="shared" si="5"/>
        <v>2799</v>
      </c>
      <c r="I37" s="56" t="s">
        <v>309</v>
      </c>
      <c r="J37" s="57" t="s">
        <v>310</v>
      </c>
      <c r="K37" s="56">
        <v>2799</v>
      </c>
      <c r="L37" s="56" t="s">
        <v>225</v>
      </c>
      <c r="M37" s="57" t="s">
        <v>207</v>
      </c>
      <c r="N37" s="57"/>
      <c r="O37" s="58" t="s">
        <v>311</v>
      </c>
      <c r="P37" s="58" t="s">
        <v>292</v>
      </c>
    </row>
    <row r="38" spans="1:16" ht="12.75" customHeight="1" x14ac:dyDescent="0.2">
      <c r="A38" s="7" t="str">
        <f t="shared" si="0"/>
        <v> MVS 9.19 </v>
      </c>
      <c r="B38" s="3" t="str">
        <f t="shared" si="1"/>
        <v>I</v>
      </c>
      <c r="C38" s="7">
        <f t="shared" si="2"/>
        <v>44455.550999999999</v>
      </c>
      <c r="D38" t="str">
        <f t="shared" si="3"/>
        <v>vis</v>
      </c>
      <c r="E38">
        <f>VLOOKUP(C38,Active!C$21:E$964,3,FALSE)</f>
        <v>2798.9992551757541</v>
      </c>
      <c r="F38" s="3" t="s">
        <v>203</v>
      </c>
      <c r="G38" t="str">
        <f t="shared" si="4"/>
        <v>44455.551</v>
      </c>
      <c r="H38" s="7">
        <f t="shared" si="5"/>
        <v>2799</v>
      </c>
      <c r="I38" s="56" t="s">
        <v>312</v>
      </c>
      <c r="J38" s="57" t="s">
        <v>313</v>
      </c>
      <c r="K38" s="56">
        <v>2799</v>
      </c>
      <c r="L38" s="56" t="s">
        <v>249</v>
      </c>
      <c r="M38" s="57" t="s">
        <v>207</v>
      </c>
      <c r="N38" s="57"/>
      <c r="O38" s="58" t="s">
        <v>291</v>
      </c>
      <c r="P38" s="58" t="s">
        <v>292</v>
      </c>
    </row>
    <row r="39" spans="1:16" ht="12.75" customHeight="1" x14ac:dyDescent="0.2">
      <c r="A39" s="7" t="str">
        <f t="shared" si="0"/>
        <v> MVS 9.19 </v>
      </c>
      <c r="B39" s="3" t="str">
        <f t="shared" si="1"/>
        <v>I</v>
      </c>
      <c r="C39" s="7">
        <f t="shared" si="2"/>
        <v>44455.555999999997</v>
      </c>
      <c r="D39" t="str">
        <f t="shared" si="3"/>
        <v>vis</v>
      </c>
      <c r="E39">
        <f>VLOOKUP(C39,Active!C$21:E$964,3,FALSE)</f>
        <v>2799.0024767339041</v>
      </c>
      <c r="F39" s="3" t="s">
        <v>203</v>
      </c>
      <c r="G39" t="str">
        <f t="shared" si="4"/>
        <v>44455.556</v>
      </c>
      <c r="H39" s="7">
        <f t="shared" si="5"/>
        <v>2799</v>
      </c>
      <c r="I39" s="56" t="s">
        <v>314</v>
      </c>
      <c r="J39" s="57" t="s">
        <v>315</v>
      </c>
      <c r="K39" s="56">
        <v>2799</v>
      </c>
      <c r="L39" s="56" t="s">
        <v>269</v>
      </c>
      <c r="M39" s="57" t="s">
        <v>207</v>
      </c>
      <c r="N39" s="57"/>
      <c r="O39" s="58" t="s">
        <v>295</v>
      </c>
      <c r="P39" s="58" t="s">
        <v>292</v>
      </c>
    </row>
    <row r="40" spans="1:16" ht="12.75" customHeight="1" x14ac:dyDescent="0.2">
      <c r="A40" s="7" t="str">
        <f t="shared" si="0"/>
        <v> MVS 9.19 </v>
      </c>
      <c r="B40" s="3" t="str">
        <f t="shared" si="1"/>
        <v>I</v>
      </c>
      <c r="C40" s="7">
        <f t="shared" si="2"/>
        <v>44455.563000000002</v>
      </c>
      <c r="D40" t="str">
        <f t="shared" si="3"/>
        <v>vis</v>
      </c>
      <c r="E40">
        <f>VLOOKUP(C40,Active!C$21:E$964,3,FALSE)</f>
        <v>2799.0069869153199</v>
      </c>
      <c r="F40" s="3" t="s">
        <v>203</v>
      </c>
      <c r="G40" t="str">
        <f t="shared" si="4"/>
        <v>44455.563</v>
      </c>
      <c r="H40" s="7">
        <f t="shared" si="5"/>
        <v>2799</v>
      </c>
      <c r="I40" s="56" t="s">
        <v>316</v>
      </c>
      <c r="J40" s="57" t="s">
        <v>317</v>
      </c>
      <c r="K40" s="56">
        <v>2799</v>
      </c>
      <c r="L40" s="56" t="s">
        <v>288</v>
      </c>
      <c r="M40" s="57" t="s">
        <v>207</v>
      </c>
      <c r="N40" s="57"/>
      <c r="O40" s="58" t="s">
        <v>299</v>
      </c>
      <c r="P40" s="58" t="s">
        <v>292</v>
      </c>
    </row>
    <row r="41" spans="1:16" ht="12.75" customHeight="1" x14ac:dyDescent="0.2">
      <c r="A41" s="7" t="str">
        <f t="shared" si="0"/>
        <v> BBS 49 </v>
      </c>
      <c r="B41" s="3" t="str">
        <f t="shared" si="1"/>
        <v>I</v>
      </c>
      <c r="C41" s="7">
        <f t="shared" si="2"/>
        <v>44466.428999999996</v>
      </c>
      <c r="D41" t="str">
        <f t="shared" si="3"/>
        <v>vis</v>
      </c>
      <c r="E41">
        <f>VLOOKUP(C41,Active!C$21:E$964,3,FALSE)</f>
        <v>2806.0080770905947</v>
      </c>
      <c r="F41" s="3" t="s">
        <v>203</v>
      </c>
      <c r="G41" t="str">
        <f t="shared" si="4"/>
        <v>44466.429</v>
      </c>
      <c r="H41" s="7">
        <f t="shared" si="5"/>
        <v>2806</v>
      </c>
      <c r="I41" s="56" t="s">
        <v>318</v>
      </c>
      <c r="J41" s="57" t="s">
        <v>319</v>
      </c>
      <c r="K41" s="56">
        <v>2806</v>
      </c>
      <c r="L41" s="56" t="s">
        <v>307</v>
      </c>
      <c r="M41" s="57" t="s">
        <v>207</v>
      </c>
      <c r="N41" s="57"/>
      <c r="O41" s="58" t="s">
        <v>265</v>
      </c>
      <c r="P41" s="58" t="s">
        <v>320</v>
      </c>
    </row>
    <row r="42" spans="1:16" ht="12.75" customHeight="1" x14ac:dyDescent="0.2">
      <c r="A42" s="7" t="str">
        <f t="shared" si="0"/>
        <v> AOEB 4 </v>
      </c>
      <c r="B42" s="3" t="str">
        <f t="shared" si="1"/>
        <v>I</v>
      </c>
      <c r="C42" s="7">
        <f t="shared" si="2"/>
        <v>44520.743000000002</v>
      </c>
      <c r="D42" t="str">
        <f t="shared" si="3"/>
        <v>vis</v>
      </c>
      <c r="E42">
        <f>VLOOKUP(C42,Active!C$21:E$964,3,FALSE)</f>
        <v>2841.0032189809058</v>
      </c>
      <c r="F42" s="3" t="s">
        <v>203</v>
      </c>
      <c r="G42" t="str">
        <f t="shared" si="4"/>
        <v>44520.743</v>
      </c>
      <c r="H42" s="7">
        <f t="shared" si="5"/>
        <v>2841</v>
      </c>
      <c r="I42" s="56" t="s">
        <v>321</v>
      </c>
      <c r="J42" s="57" t="s">
        <v>322</v>
      </c>
      <c r="K42" s="56">
        <v>2841</v>
      </c>
      <c r="L42" s="56" t="s">
        <v>323</v>
      </c>
      <c r="M42" s="57" t="s">
        <v>207</v>
      </c>
      <c r="N42" s="57"/>
      <c r="O42" s="58" t="s">
        <v>275</v>
      </c>
      <c r="P42" s="58" t="s">
        <v>271</v>
      </c>
    </row>
    <row r="43" spans="1:16" ht="12.75" customHeight="1" x14ac:dyDescent="0.2">
      <c r="A43" s="7" t="str">
        <f t="shared" si="0"/>
        <v> BBS 51 </v>
      </c>
      <c r="B43" s="3" t="str">
        <f t="shared" si="1"/>
        <v>I</v>
      </c>
      <c r="C43" s="7">
        <f t="shared" si="2"/>
        <v>44525.406999999999</v>
      </c>
      <c r="D43" t="str">
        <f t="shared" si="3"/>
        <v>vis</v>
      </c>
      <c r="E43">
        <f>VLOOKUP(C43,Active!C$21:E$964,3,FALSE)</f>
        <v>2844.0082884248113</v>
      </c>
      <c r="F43" s="3" t="s">
        <v>203</v>
      </c>
      <c r="G43" t="str">
        <f t="shared" si="4"/>
        <v>44525.407</v>
      </c>
      <c r="H43" s="7">
        <f t="shared" si="5"/>
        <v>2844</v>
      </c>
      <c r="I43" s="56" t="s">
        <v>324</v>
      </c>
      <c r="J43" s="57" t="s">
        <v>325</v>
      </c>
      <c r="K43" s="56">
        <v>2844</v>
      </c>
      <c r="L43" s="56" t="s">
        <v>307</v>
      </c>
      <c r="M43" s="57" t="s">
        <v>207</v>
      </c>
      <c r="N43" s="57"/>
      <c r="O43" s="58" t="s">
        <v>265</v>
      </c>
      <c r="P43" s="58" t="s">
        <v>326</v>
      </c>
    </row>
    <row r="44" spans="1:16" ht="12.75" customHeight="1" x14ac:dyDescent="0.2">
      <c r="A44" s="7" t="str">
        <f t="shared" si="0"/>
        <v> BBS 51 </v>
      </c>
      <c r="B44" s="3" t="str">
        <f t="shared" si="1"/>
        <v>I</v>
      </c>
      <c r="C44" s="7">
        <f t="shared" si="2"/>
        <v>44539.379000000001</v>
      </c>
      <c r="D44" t="str">
        <f t="shared" si="3"/>
        <v>vis</v>
      </c>
      <c r="E44">
        <f>VLOOKUP(C44,Active!C$21:E$964,3,FALSE)</f>
        <v>2853.0106105239283</v>
      </c>
      <c r="F44" s="3" t="s">
        <v>203</v>
      </c>
      <c r="G44" t="str">
        <f t="shared" si="4"/>
        <v>44539.379</v>
      </c>
      <c r="H44" s="7">
        <f t="shared" si="5"/>
        <v>2853</v>
      </c>
      <c r="I44" s="56" t="s">
        <v>327</v>
      </c>
      <c r="J44" s="57" t="s">
        <v>328</v>
      </c>
      <c r="K44" s="56">
        <v>2853</v>
      </c>
      <c r="L44" s="56" t="s">
        <v>329</v>
      </c>
      <c r="M44" s="57" t="s">
        <v>207</v>
      </c>
      <c r="N44" s="57"/>
      <c r="O44" s="58" t="s">
        <v>265</v>
      </c>
      <c r="P44" s="58" t="s">
        <v>326</v>
      </c>
    </row>
    <row r="45" spans="1:16" ht="12.75" customHeight="1" x14ac:dyDescent="0.2">
      <c r="A45" s="7" t="str">
        <f t="shared" si="0"/>
        <v> BBS 52 </v>
      </c>
      <c r="B45" s="3" t="str">
        <f t="shared" si="1"/>
        <v>I</v>
      </c>
      <c r="C45" s="7">
        <f t="shared" si="2"/>
        <v>44581.283000000003</v>
      </c>
      <c r="D45" t="str">
        <f t="shared" si="3"/>
        <v>vis</v>
      </c>
      <c r="E45">
        <f>VLOOKUP(C45,Active!C$21:E$964,3,FALSE)</f>
        <v>2880.0098450817127</v>
      </c>
      <c r="F45" s="3" t="s">
        <v>203</v>
      </c>
      <c r="G45" t="str">
        <f t="shared" si="4"/>
        <v>44581.283</v>
      </c>
      <c r="H45" s="7">
        <f t="shared" si="5"/>
        <v>2880</v>
      </c>
      <c r="I45" s="56" t="s">
        <v>330</v>
      </c>
      <c r="J45" s="57" t="s">
        <v>331</v>
      </c>
      <c r="K45" s="56">
        <v>2880</v>
      </c>
      <c r="L45" s="56" t="s">
        <v>284</v>
      </c>
      <c r="M45" s="57" t="s">
        <v>207</v>
      </c>
      <c r="N45" s="57"/>
      <c r="O45" s="58" t="s">
        <v>265</v>
      </c>
      <c r="P45" s="58" t="s">
        <v>332</v>
      </c>
    </row>
    <row r="46" spans="1:16" ht="12.75" customHeight="1" x14ac:dyDescent="0.2">
      <c r="A46" s="7" t="str">
        <f t="shared" si="0"/>
        <v> BBS 56 </v>
      </c>
      <c r="B46" s="3" t="str">
        <f t="shared" si="1"/>
        <v>I</v>
      </c>
      <c r="C46" s="7">
        <f t="shared" si="2"/>
        <v>44865.309000000001</v>
      </c>
      <c r="D46" t="str">
        <f t="shared" si="3"/>
        <v>vis</v>
      </c>
      <c r="E46">
        <f>VLOOKUP(C46,Active!C$21:E$964,3,FALSE)</f>
        <v>3063.0111002007675</v>
      </c>
      <c r="F46" s="3" t="s">
        <v>203</v>
      </c>
      <c r="G46" t="str">
        <f t="shared" si="4"/>
        <v>44865.309</v>
      </c>
      <c r="H46" s="7">
        <f t="shared" si="5"/>
        <v>3063</v>
      </c>
      <c r="I46" s="56" t="s">
        <v>333</v>
      </c>
      <c r="J46" s="57" t="s">
        <v>334</v>
      </c>
      <c r="K46" s="56">
        <v>3063</v>
      </c>
      <c r="L46" s="56" t="s">
        <v>335</v>
      </c>
      <c r="M46" s="57" t="s">
        <v>207</v>
      </c>
      <c r="N46" s="57"/>
      <c r="O46" s="58" t="s">
        <v>265</v>
      </c>
      <c r="P46" s="58" t="s">
        <v>336</v>
      </c>
    </row>
    <row r="47" spans="1:16" ht="12.75" customHeight="1" x14ac:dyDescent="0.2">
      <c r="A47" s="7" t="str">
        <f t="shared" si="0"/>
        <v> BBS 62 </v>
      </c>
      <c r="B47" s="3" t="str">
        <f t="shared" si="1"/>
        <v>I</v>
      </c>
      <c r="C47" s="7">
        <f t="shared" si="2"/>
        <v>45183.466</v>
      </c>
      <c r="D47" t="str">
        <f t="shared" si="3"/>
        <v>vis</v>
      </c>
      <c r="E47">
        <f>VLOOKUP(C47,Active!C$21:E$964,3,FALSE)</f>
        <v>3268.0033555749701</v>
      </c>
      <c r="F47" s="3" t="s">
        <v>203</v>
      </c>
      <c r="G47" t="str">
        <f t="shared" si="4"/>
        <v>45183.466</v>
      </c>
      <c r="H47" s="7">
        <f t="shared" si="5"/>
        <v>3268</v>
      </c>
      <c r="I47" s="56" t="s">
        <v>337</v>
      </c>
      <c r="J47" s="57" t="s">
        <v>338</v>
      </c>
      <c r="K47" s="56">
        <v>3268</v>
      </c>
      <c r="L47" s="56" t="s">
        <v>323</v>
      </c>
      <c r="M47" s="57" t="s">
        <v>207</v>
      </c>
      <c r="N47" s="57"/>
      <c r="O47" s="58" t="s">
        <v>265</v>
      </c>
      <c r="P47" s="58" t="s">
        <v>339</v>
      </c>
    </row>
    <row r="48" spans="1:16" ht="12.75" customHeight="1" x14ac:dyDescent="0.2">
      <c r="A48" s="7" t="str">
        <f t="shared" si="0"/>
        <v> BBS 62 </v>
      </c>
      <c r="B48" s="3" t="str">
        <f t="shared" si="1"/>
        <v>I</v>
      </c>
      <c r="C48" s="7">
        <f t="shared" si="2"/>
        <v>45194.345000000001</v>
      </c>
      <c r="D48" t="str">
        <f t="shared" si="3"/>
        <v>vis</v>
      </c>
      <c r="E48">
        <f>VLOOKUP(C48,Active!C$21:E$964,3,FALSE)</f>
        <v>3275.0128218014438</v>
      </c>
      <c r="F48" s="3" t="s">
        <v>203</v>
      </c>
      <c r="G48" t="str">
        <f t="shared" si="4"/>
        <v>45194.345</v>
      </c>
      <c r="H48" s="7">
        <f t="shared" si="5"/>
        <v>3275</v>
      </c>
      <c r="I48" s="56" t="s">
        <v>340</v>
      </c>
      <c r="J48" s="57" t="s">
        <v>341</v>
      </c>
      <c r="K48" s="56">
        <v>3275</v>
      </c>
      <c r="L48" s="56" t="s">
        <v>342</v>
      </c>
      <c r="M48" s="57" t="s">
        <v>207</v>
      </c>
      <c r="N48" s="57"/>
      <c r="O48" s="58" t="s">
        <v>265</v>
      </c>
      <c r="P48" s="58" t="s">
        <v>339</v>
      </c>
    </row>
    <row r="49" spans="1:16" ht="12.75" customHeight="1" x14ac:dyDescent="0.2">
      <c r="A49" s="7" t="str">
        <f t="shared" si="0"/>
        <v> BBS 62 </v>
      </c>
      <c r="B49" s="3" t="str">
        <f t="shared" si="1"/>
        <v>I</v>
      </c>
      <c r="C49" s="7">
        <f t="shared" si="2"/>
        <v>45225.381999999998</v>
      </c>
      <c r="D49" t="str">
        <f t="shared" si="3"/>
        <v>vis</v>
      </c>
      <c r="E49">
        <f>VLOOKUP(C49,Active!C$21:E$964,3,FALSE)</f>
        <v>3295.0103218723157</v>
      </c>
      <c r="F49" s="3" t="s">
        <v>203</v>
      </c>
      <c r="G49" t="str">
        <f t="shared" si="4"/>
        <v>45225.382</v>
      </c>
      <c r="H49" s="7">
        <f t="shared" si="5"/>
        <v>3295</v>
      </c>
      <c r="I49" s="56" t="s">
        <v>343</v>
      </c>
      <c r="J49" s="57" t="s">
        <v>344</v>
      </c>
      <c r="K49" s="56">
        <v>3295</v>
      </c>
      <c r="L49" s="56" t="s">
        <v>329</v>
      </c>
      <c r="M49" s="57" t="s">
        <v>207</v>
      </c>
      <c r="N49" s="57"/>
      <c r="O49" s="58" t="s">
        <v>345</v>
      </c>
      <c r="P49" s="58" t="s">
        <v>339</v>
      </c>
    </row>
    <row r="50" spans="1:16" ht="12.75" customHeight="1" x14ac:dyDescent="0.2">
      <c r="A50" s="7" t="str">
        <f t="shared" si="0"/>
        <v> BBS 66 </v>
      </c>
      <c r="B50" s="3" t="str">
        <f t="shared" si="1"/>
        <v>I</v>
      </c>
      <c r="C50" s="7">
        <f t="shared" si="2"/>
        <v>45484.57</v>
      </c>
      <c r="D50" t="str">
        <f t="shared" si="3"/>
        <v>vis</v>
      </c>
      <c r="E50">
        <f>VLOOKUP(C50,Active!C$21:E$964,3,FALSE)</f>
        <v>3462.0081647169786</v>
      </c>
      <c r="F50" s="3" t="s">
        <v>203</v>
      </c>
      <c r="G50" t="str">
        <f t="shared" si="4"/>
        <v>45484.570</v>
      </c>
      <c r="H50" s="7">
        <f t="shared" si="5"/>
        <v>3462</v>
      </c>
      <c r="I50" s="56" t="s">
        <v>346</v>
      </c>
      <c r="J50" s="57" t="s">
        <v>347</v>
      </c>
      <c r="K50" s="56">
        <v>3462</v>
      </c>
      <c r="L50" s="56" t="s">
        <v>307</v>
      </c>
      <c r="M50" s="57" t="s">
        <v>207</v>
      </c>
      <c r="N50" s="57"/>
      <c r="O50" s="58" t="s">
        <v>238</v>
      </c>
      <c r="P50" s="58" t="s">
        <v>348</v>
      </c>
    </row>
    <row r="51" spans="1:16" ht="12.75" customHeight="1" x14ac:dyDescent="0.2">
      <c r="A51" s="7" t="str">
        <f t="shared" si="0"/>
        <v> BBS 67 </v>
      </c>
      <c r="B51" s="3" t="str">
        <f t="shared" si="1"/>
        <v>I</v>
      </c>
      <c r="C51" s="7">
        <f t="shared" si="2"/>
        <v>45526.474000000002</v>
      </c>
      <c r="D51" t="str">
        <f t="shared" si="3"/>
        <v>vis</v>
      </c>
      <c r="E51">
        <f>VLOOKUP(C51,Active!C$21:E$964,3,FALSE)</f>
        <v>3489.0073992747634</v>
      </c>
      <c r="F51" s="3" t="s">
        <v>203</v>
      </c>
      <c r="G51" t="str">
        <f t="shared" si="4"/>
        <v>45526.474</v>
      </c>
      <c r="H51" s="7">
        <f t="shared" si="5"/>
        <v>3489</v>
      </c>
      <c r="I51" s="56" t="s">
        <v>349</v>
      </c>
      <c r="J51" s="57" t="s">
        <v>350</v>
      </c>
      <c r="K51" s="56">
        <v>3489</v>
      </c>
      <c r="L51" s="56" t="s">
        <v>288</v>
      </c>
      <c r="M51" s="57" t="s">
        <v>207</v>
      </c>
      <c r="N51" s="57"/>
      <c r="O51" s="58" t="s">
        <v>345</v>
      </c>
      <c r="P51" s="58" t="s">
        <v>351</v>
      </c>
    </row>
    <row r="52" spans="1:16" ht="12.75" customHeight="1" x14ac:dyDescent="0.2">
      <c r="A52" s="7" t="str">
        <f t="shared" si="0"/>
        <v> AOEB 4 </v>
      </c>
      <c r="B52" s="3" t="str">
        <f t="shared" si="1"/>
        <v>I</v>
      </c>
      <c r="C52" s="7">
        <f t="shared" si="2"/>
        <v>45591.652999999998</v>
      </c>
      <c r="D52" t="str">
        <f t="shared" si="3"/>
        <v>vis</v>
      </c>
      <c r="E52">
        <f>VLOOKUP(C52,Active!C$21:E$964,3,FALSE)</f>
        <v>3531.0029870287167</v>
      </c>
      <c r="F52" s="3" t="s">
        <v>203</v>
      </c>
      <c r="G52" t="str">
        <f t="shared" si="4"/>
        <v>45591.653</v>
      </c>
      <c r="H52" s="7">
        <f t="shared" si="5"/>
        <v>3531</v>
      </c>
      <c r="I52" s="56" t="s">
        <v>352</v>
      </c>
      <c r="J52" s="57" t="s">
        <v>353</v>
      </c>
      <c r="K52" s="56">
        <v>3531</v>
      </c>
      <c r="L52" s="56" t="s">
        <v>323</v>
      </c>
      <c r="M52" s="57" t="s">
        <v>207</v>
      </c>
      <c r="N52" s="57"/>
      <c r="O52" s="58" t="s">
        <v>275</v>
      </c>
      <c r="P52" s="58" t="s">
        <v>271</v>
      </c>
    </row>
    <row r="53" spans="1:16" ht="12.75" customHeight="1" x14ac:dyDescent="0.2">
      <c r="A53" s="7" t="str">
        <f t="shared" si="0"/>
        <v> BBS 69 </v>
      </c>
      <c r="B53" s="3" t="str">
        <f t="shared" si="1"/>
        <v>I</v>
      </c>
      <c r="C53" s="7">
        <f t="shared" si="2"/>
        <v>45613.387000000002</v>
      </c>
      <c r="D53" t="str">
        <f t="shared" si="3"/>
        <v>vis</v>
      </c>
      <c r="E53">
        <f>VLOOKUP(C53,Active!C$21:E$964,3,FALSE)</f>
        <v>3545.0064560025367</v>
      </c>
      <c r="F53" s="3" t="s">
        <v>203</v>
      </c>
      <c r="G53" t="str">
        <f t="shared" si="4"/>
        <v>45613.387</v>
      </c>
      <c r="H53" s="7">
        <f t="shared" si="5"/>
        <v>3545</v>
      </c>
      <c r="I53" s="56" t="s">
        <v>354</v>
      </c>
      <c r="J53" s="57" t="s">
        <v>355</v>
      </c>
      <c r="K53" s="56">
        <v>3545</v>
      </c>
      <c r="L53" s="56" t="s">
        <v>356</v>
      </c>
      <c r="M53" s="57" t="s">
        <v>207</v>
      </c>
      <c r="N53" s="57"/>
      <c r="O53" s="58" t="s">
        <v>265</v>
      </c>
      <c r="P53" s="58" t="s">
        <v>357</v>
      </c>
    </row>
    <row r="54" spans="1:16" ht="12.75" customHeight="1" x14ac:dyDescent="0.2">
      <c r="A54" s="7" t="str">
        <f t="shared" si="0"/>
        <v> BBS 69 </v>
      </c>
      <c r="B54" s="3" t="str">
        <f t="shared" si="1"/>
        <v>I</v>
      </c>
      <c r="C54" s="7">
        <f t="shared" si="2"/>
        <v>45613.39</v>
      </c>
      <c r="D54" t="str">
        <f t="shared" si="3"/>
        <v>vis</v>
      </c>
      <c r="E54">
        <f>VLOOKUP(C54,Active!C$21:E$964,3,FALSE)</f>
        <v>3545.0083889374259</v>
      </c>
      <c r="F54" s="3" t="s">
        <v>203</v>
      </c>
      <c r="G54" t="str">
        <f t="shared" si="4"/>
        <v>45613.390</v>
      </c>
      <c r="H54" s="7">
        <f t="shared" si="5"/>
        <v>3545</v>
      </c>
      <c r="I54" s="56" t="s">
        <v>358</v>
      </c>
      <c r="J54" s="57" t="s">
        <v>359</v>
      </c>
      <c r="K54" s="56">
        <v>3545</v>
      </c>
      <c r="L54" s="56" t="s">
        <v>307</v>
      </c>
      <c r="M54" s="57" t="s">
        <v>207</v>
      </c>
      <c r="N54" s="57"/>
      <c r="O54" s="58" t="s">
        <v>345</v>
      </c>
      <c r="P54" s="58" t="s">
        <v>357</v>
      </c>
    </row>
    <row r="55" spans="1:16" ht="12.75" customHeight="1" x14ac:dyDescent="0.2">
      <c r="A55" s="7" t="str">
        <f t="shared" si="0"/>
        <v> AOEB 4 </v>
      </c>
      <c r="B55" s="3" t="str">
        <f t="shared" si="1"/>
        <v>I</v>
      </c>
      <c r="C55" s="7">
        <f t="shared" si="2"/>
        <v>45622.69</v>
      </c>
      <c r="D55" t="str">
        <f t="shared" si="3"/>
        <v>vis</v>
      </c>
      <c r="E55">
        <f>VLOOKUP(C55,Active!C$21:E$964,3,FALSE)</f>
        <v>3551.0004870995931</v>
      </c>
      <c r="F55" s="3" t="s">
        <v>203</v>
      </c>
      <c r="G55" t="str">
        <f t="shared" si="4"/>
        <v>45622.690</v>
      </c>
      <c r="H55" s="7">
        <f t="shared" si="5"/>
        <v>3551</v>
      </c>
      <c r="I55" s="56" t="s">
        <v>360</v>
      </c>
      <c r="J55" s="57" t="s">
        <v>361</v>
      </c>
      <c r="K55" s="56">
        <v>3551</v>
      </c>
      <c r="L55" s="56" t="s">
        <v>212</v>
      </c>
      <c r="M55" s="57" t="s">
        <v>207</v>
      </c>
      <c r="N55" s="57"/>
      <c r="O55" s="58" t="s">
        <v>275</v>
      </c>
      <c r="P55" s="58" t="s">
        <v>271</v>
      </c>
    </row>
    <row r="56" spans="1:16" ht="12.75" customHeight="1" x14ac:dyDescent="0.2">
      <c r="A56" s="7" t="str">
        <f t="shared" si="0"/>
        <v> BBS 69 </v>
      </c>
      <c r="B56" s="3" t="str">
        <f t="shared" si="1"/>
        <v>I</v>
      </c>
      <c r="C56" s="7">
        <f t="shared" si="2"/>
        <v>45641.32</v>
      </c>
      <c r="D56" t="str">
        <f t="shared" si="3"/>
        <v>vis</v>
      </c>
      <c r="E56">
        <f>VLOOKUP(C56,Active!C$21:E$964,3,FALSE)</f>
        <v>3563.004012772833</v>
      </c>
      <c r="F56" s="3" t="s">
        <v>203</v>
      </c>
      <c r="G56" t="str">
        <f t="shared" si="4"/>
        <v>45641.320</v>
      </c>
      <c r="H56" s="7">
        <f t="shared" si="5"/>
        <v>3563</v>
      </c>
      <c r="I56" s="56" t="s">
        <v>362</v>
      </c>
      <c r="J56" s="57" t="s">
        <v>363</v>
      </c>
      <c r="K56" s="56">
        <v>3563</v>
      </c>
      <c r="L56" s="56" t="s">
        <v>364</v>
      </c>
      <c r="M56" s="57" t="s">
        <v>207</v>
      </c>
      <c r="N56" s="57"/>
      <c r="O56" s="58" t="s">
        <v>265</v>
      </c>
      <c r="P56" s="58" t="s">
        <v>357</v>
      </c>
    </row>
    <row r="57" spans="1:16" ht="12.75" customHeight="1" x14ac:dyDescent="0.2">
      <c r="A57" s="7" t="str">
        <f t="shared" si="0"/>
        <v> BBS 69 </v>
      </c>
      <c r="B57" s="3" t="str">
        <f t="shared" si="1"/>
        <v>I</v>
      </c>
      <c r="C57" s="7">
        <f t="shared" si="2"/>
        <v>45641.328000000001</v>
      </c>
      <c r="D57" t="str">
        <f t="shared" si="3"/>
        <v>vis</v>
      </c>
      <c r="E57">
        <f>VLOOKUP(C57,Active!C$21:E$964,3,FALSE)</f>
        <v>3563.0091672658764</v>
      </c>
      <c r="F57" s="3" t="s">
        <v>203</v>
      </c>
      <c r="G57" t="str">
        <f t="shared" si="4"/>
        <v>45641.328</v>
      </c>
      <c r="H57" s="7">
        <f t="shared" si="5"/>
        <v>3563</v>
      </c>
      <c r="I57" s="56" t="s">
        <v>365</v>
      </c>
      <c r="J57" s="57" t="s">
        <v>366</v>
      </c>
      <c r="K57" s="56">
        <v>3563</v>
      </c>
      <c r="L57" s="56" t="s">
        <v>298</v>
      </c>
      <c r="M57" s="57" t="s">
        <v>207</v>
      </c>
      <c r="N57" s="57"/>
      <c r="O57" s="58" t="s">
        <v>345</v>
      </c>
      <c r="P57" s="58" t="s">
        <v>357</v>
      </c>
    </row>
    <row r="58" spans="1:16" ht="12.75" customHeight="1" x14ac:dyDescent="0.2">
      <c r="A58" s="7" t="str">
        <f t="shared" si="0"/>
        <v> BBS 69 </v>
      </c>
      <c r="B58" s="3" t="str">
        <f t="shared" si="1"/>
        <v>I</v>
      </c>
      <c r="C58" s="7">
        <f t="shared" si="2"/>
        <v>45655.29</v>
      </c>
      <c r="D58" t="str">
        <f t="shared" si="3"/>
        <v>vis</v>
      </c>
      <c r="E58">
        <f>VLOOKUP(C58,Active!C$21:E$964,3,FALSE)</f>
        <v>3572.0050462486888</v>
      </c>
      <c r="F58" s="3" t="s">
        <v>203</v>
      </c>
      <c r="G58" t="str">
        <f t="shared" si="4"/>
        <v>45655.290</v>
      </c>
      <c r="H58" s="7">
        <f t="shared" si="5"/>
        <v>3572</v>
      </c>
      <c r="I58" s="56" t="s">
        <v>367</v>
      </c>
      <c r="J58" s="57" t="s">
        <v>368</v>
      </c>
      <c r="K58" s="56">
        <v>3572</v>
      </c>
      <c r="L58" s="56" t="s">
        <v>245</v>
      </c>
      <c r="M58" s="57" t="s">
        <v>207</v>
      </c>
      <c r="N58" s="57"/>
      <c r="O58" s="58" t="s">
        <v>238</v>
      </c>
      <c r="P58" s="58" t="s">
        <v>357</v>
      </c>
    </row>
    <row r="59" spans="1:16" ht="12.75" customHeight="1" x14ac:dyDescent="0.2">
      <c r="A59" s="7" t="str">
        <f t="shared" si="0"/>
        <v> AOEB 4 </v>
      </c>
      <c r="B59" s="3" t="str">
        <f t="shared" si="1"/>
        <v>I</v>
      </c>
      <c r="C59" s="7">
        <f t="shared" si="2"/>
        <v>45937.764999999999</v>
      </c>
      <c r="D59" t="str">
        <f t="shared" si="3"/>
        <v>vis</v>
      </c>
      <c r="E59">
        <f>VLOOKUP(C59,Active!C$21:E$964,3,FALSE)</f>
        <v>3754.0069740290855</v>
      </c>
      <c r="F59" s="3" t="s">
        <v>203</v>
      </c>
      <c r="G59" t="str">
        <f t="shared" si="4"/>
        <v>45937.765</v>
      </c>
      <c r="H59" s="7">
        <f t="shared" si="5"/>
        <v>3754</v>
      </c>
      <c r="I59" s="56" t="s">
        <v>369</v>
      </c>
      <c r="J59" s="57" t="s">
        <v>370</v>
      </c>
      <c r="K59" s="56">
        <v>3754</v>
      </c>
      <c r="L59" s="56" t="s">
        <v>288</v>
      </c>
      <c r="M59" s="57" t="s">
        <v>207</v>
      </c>
      <c r="N59" s="57"/>
      <c r="O59" s="58" t="s">
        <v>371</v>
      </c>
      <c r="P59" s="58" t="s">
        <v>271</v>
      </c>
    </row>
    <row r="60" spans="1:16" ht="12.75" customHeight="1" x14ac:dyDescent="0.2">
      <c r="A60" s="7" t="str">
        <f t="shared" si="0"/>
        <v> AOEB 4 </v>
      </c>
      <c r="B60" s="3" t="str">
        <f t="shared" si="1"/>
        <v>I</v>
      </c>
      <c r="C60" s="7">
        <f t="shared" si="2"/>
        <v>45965.697999999997</v>
      </c>
      <c r="D60" t="str">
        <f t="shared" si="3"/>
        <v>vis</v>
      </c>
      <c r="E60">
        <f>VLOOKUP(C60,Active!C$21:E$964,3,FALSE)</f>
        <v>3772.0045307993819</v>
      </c>
      <c r="F60" s="3" t="s">
        <v>203</v>
      </c>
      <c r="G60" t="str">
        <f t="shared" si="4"/>
        <v>45965.698</v>
      </c>
      <c r="H60" s="7">
        <f t="shared" si="5"/>
        <v>3772</v>
      </c>
      <c r="I60" s="56" t="s">
        <v>372</v>
      </c>
      <c r="J60" s="57" t="s">
        <v>373</v>
      </c>
      <c r="K60" s="56">
        <v>3772</v>
      </c>
      <c r="L60" s="56" t="s">
        <v>374</v>
      </c>
      <c r="M60" s="57" t="s">
        <v>207</v>
      </c>
      <c r="N60" s="57"/>
      <c r="O60" s="58" t="s">
        <v>371</v>
      </c>
      <c r="P60" s="58" t="s">
        <v>271</v>
      </c>
    </row>
    <row r="61" spans="1:16" ht="12.75" customHeight="1" x14ac:dyDescent="0.2">
      <c r="A61" s="7" t="str">
        <f t="shared" si="0"/>
        <v> BBS 74 </v>
      </c>
      <c r="B61" s="3" t="str">
        <f t="shared" si="1"/>
        <v>I</v>
      </c>
      <c r="C61" s="7">
        <f t="shared" si="2"/>
        <v>45998.288999999997</v>
      </c>
      <c r="D61" t="str">
        <f t="shared" si="3"/>
        <v>vis</v>
      </c>
      <c r="E61">
        <f>VLOOKUP(C61,Active!C$21:E$964,3,FALSE)</f>
        <v>3793.0032911438052</v>
      </c>
      <c r="F61" s="3" t="s">
        <v>203</v>
      </c>
      <c r="G61" t="str">
        <f t="shared" si="4"/>
        <v>45998.289</v>
      </c>
      <c r="H61" s="7">
        <f t="shared" si="5"/>
        <v>3793</v>
      </c>
      <c r="I61" s="56" t="s">
        <v>375</v>
      </c>
      <c r="J61" s="57" t="s">
        <v>376</v>
      </c>
      <c r="K61" s="56">
        <v>3793</v>
      </c>
      <c r="L61" s="56" t="s">
        <v>323</v>
      </c>
      <c r="M61" s="57" t="s">
        <v>207</v>
      </c>
      <c r="N61" s="57"/>
      <c r="O61" s="58" t="s">
        <v>377</v>
      </c>
      <c r="P61" s="58" t="s">
        <v>378</v>
      </c>
    </row>
    <row r="62" spans="1:16" ht="12.75" customHeight="1" x14ac:dyDescent="0.2">
      <c r="A62" s="7" t="str">
        <f t="shared" si="0"/>
        <v> BBS 74 </v>
      </c>
      <c r="B62" s="3" t="str">
        <f t="shared" si="1"/>
        <v>I</v>
      </c>
      <c r="C62" s="7">
        <f t="shared" si="2"/>
        <v>46012.239000000001</v>
      </c>
      <c r="D62" t="str">
        <f t="shared" si="3"/>
        <v>vis</v>
      </c>
      <c r="E62">
        <f>VLOOKUP(C62,Active!C$21:E$964,3,FALSE)</f>
        <v>3801.9914383870564</v>
      </c>
      <c r="F62" s="3" t="s">
        <v>203</v>
      </c>
      <c r="G62" t="str">
        <f t="shared" si="4"/>
        <v>46012.239</v>
      </c>
      <c r="H62" s="7">
        <f t="shared" si="5"/>
        <v>3802</v>
      </c>
      <c r="I62" s="56" t="s">
        <v>379</v>
      </c>
      <c r="J62" s="57" t="s">
        <v>380</v>
      </c>
      <c r="K62" s="56">
        <v>3802</v>
      </c>
      <c r="L62" s="56" t="s">
        <v>381</v>
      </c>
      <c r="M62" s="57" t="s">
        <v>207</v>
      </c>
      <c r="N62" s="57"/>
      <c r="O62" s="58" t="s">
        <v>238</v>
      </c>
      <c r="P62" s="58" t="s">
        <v>378</v>
      </c>
    </row>
    <row r="63" spans="1:16" ht="12.75" customHeight="1" x14ac:dyDescent="0.2">
      <c r="A63" s="7" t="str">
        <f t="shared" si="0"/>
        <v> AOEB 4 </v>
      </c>
      <c r="B63" s="3" t="str">
        <f t="shared" si="1"/>
        <v>I</v>
      </c>
      <c r="C63" s="7">
        <f t="shared" si="2"/>
        <v>46021.572</v>
      </c>
      <c r="D63" t="str">
        <f t="shared" si="3"/>
        <v>vis</v>
      </c>
      <c r="E63">
        <f>VLOOKUP(C63,Active!C$21:E$964,3,FALSE)</f>
        <v>3808.0047988330221</v>
      </c>
      <c r="F63" s="3" t="s">
        <v>203</v>
      </c>
      <c r="G63" t="str">
        <f t="shared" si="4"/>
        <v>46021.572</v>
      </c>
      <c r="H63" s="7">
        <f t="shared" si="5"/>
        <v>3808</v>
      </c>
      <c r="I63" s="56" t="s">
        <v>382</v>
      </c>
      <c r="J63" s="57" t="s">
        <v>383</v>
      </c>
      <c r="K63" s="56">
        <v>3808</v>
      </c>
      <c r="L63" s="56" t="s">
        <v>374</v>
      </c>
      <c r="M63" s="57" t="s">
        <v>207</v>
      </c>
      <c r="N63" s="57"/>
      <c r="O63" s="58" t="s">
        <v>371</v>
      </c>
      <c r="P63" s="58" t="s">
        <v>271</v>
      </c>
    </row>
    <row r="64" spans="1:16" ht="12.75" customHeight="1" x14ac:dyDescent="0.2">
      <c r="A64" s="7" t="str">
        <f t="shared" si="0"/>
        <v> BBS 75 </v>
      </c>
      <c r="B64" s="3" t="str">
        <f t="shared" si="1"/>
        <v>I</v>
      </c>
      <c r="C64" s="7">
        <f t="shared" si="2"/>
        <v>46057.266000000003</v>
      </c>
      <c r="D64" t="str">
        <f t="shared" si="3"/>
        <v>vis</v>
      </c>
      <c r="E64">
        <f>VLOOKUP(C64,Active!C$21:E$964,3,FALSE)</f>
        <v>3831.0028581663937</v>
      </c>
      <c r="F64" s="3" t="s">
        <v>203</v>
      </c>
      <c r="G64" t="str">
        <f t="shared" si="4"/>
        <v>46057.266</v>
      </c>
      <c r="H64" s="7">
        <f t="shared" si="5"/>
        <v>3831</v>
      </c>
      <c r="I64" s="56" t="s">
        <v>384</v>
      </c>
      <c r="J64" s="57" t="s">
        <v>385</v>
      </c>
      <c r="K64" s="56">
        <v>3831</v>
      </c>
      <c r="L64" s="56" t="s">
        <v>269</v>
      </c>
      <c r="M64" s="57" t="s">
        <v>207</v>
      </c>
      <c r="N64" s="57"/>
      <c r="O64" s="58" t="s">
        <v>345</v>
      </c>
      <c r="P64" s="58" t="s">
        <v>386</v>
      </c>
    </row>
    <row r="65" spans="1:16" ht="12.75" customHeight="1" x14ac:dyDescent="0.2">
      <c r="A65" s="7" t="str">
        <f t="shared" si="0"/>
        <v> BBS 75 </v>
      </c>
      <c r="B65" s="3" t="str">
        <f t="shared" si="1"/>
        <v>I</v>
      </c>
      <c r="C65" s="7">
        <f t="shared" si="2"/>
        <v>46071.218999999997</v>
      </c>
      <c r="D65" t="str">
        <f t="shared" si="3"/>
        <v>vis</v>
      </c>
      <c r="E65">
        <f>VLOOKUP(C65,Active!C$21:E$964,3,FALSE)</f>
        <v>3839.9929383445292</v>
      </c>
      <c r="F65" s="3" t="s">
        <v>203</v>
      </c>
      <c r="G65" t="str">
        <f t="shared" si="4"/>
        <v>46071.219</v>
      </c>
      <c r="H65" s="7">
        <f t="shared" si="5"/>
        <v>3840</v>
      </c>
      <c r="I65" s="56" t="s">
        <v>387</v>
      </c>
      <c r="J65" s="57" t="s">
        <v>388</v>
      </c>
      <c r="K65" s="56">
        <v>3840</v>
      </c>
      <c r="L65" s="56" t="s">
        <v>389</v>
      </c>
      <c r="M65" s="57" t="s">
        <v>207</v>
      </c>
      <c r="N65" s="57"/>
      <c r="O65" s="58" t="s">
        <v>238</v>
      </c>
      <c r="P65" s="58" t="s">
        <v>386</v>
      </c>
    </row>
    <row r="66" spans="1:16" ht="12.75" customHeight="1" x14ac:dyDescent="0.2">
      <c r="A66" s="7" t="str">
        <f t="shared" si="0"/>
        <v> BBS 77 </v>
      </c>
      <c r="B66" s="3" t="str">
        <f t="shared" si="1"/>
        <v>I</v>
      </c>
      <c r="C66" s="7">
        <f t="shared" si="2"/>
        <v>46271.46</v>
      </c>
      <c r="D66" t="str">
        <f t="shared" si="3"/>
        <v>vis</v>
      </c>
      <c r="E66">
        <f>VLOOKUP(C66,Active!C$21:E$964,3,FALSE)</f>
        <v>3969.0105435155174</v>
      </c>
      <c r="F66" s="3" t="s">
        <v>203</v>
      </c>
      <c r="G66" t="str">
        <f t="shared" si="4"/>
        <v>46271.460</v>
      </c>
      <c r="H66" s="7">
        <f t="shared" si="5"/>
        <v>3969</v>
      </c>
      <c r="I66" s="56" t="s">
        <v>390</v>
      </c>
      <c r="J66" s="57" t="s">
        <v>391</v>
      </c>
      <c r="K66" s="56">
        <v>3969</v>
      </c>
      <c r="L66" s="56" t="s">
        <v>329</v>
      </c>
      <c r="M66" s="57" t="s">
        <v>207</v>
      </c>
      <c r="N66" s="57"/>
      <c r="O66" s="58" t="s">
        <v>265</v>
      </c>
      <c r="P66" s="58" t="s">
        <v>392</v>
      </c>
    </row>
    <row r="67" spans="1:16" ht="12.75" customHeight="1" x14ac:dyDescent="0.2">
      <c r="A67" s="7" t="str">
        <f t="shared" si="0"/>
        <v> BBS 78 </v>
      </c>
      <c r="B67" s="3" t="str">
        <f t="shared" si="1"/>
        <v>I</v>
      </c>
      <c r="C67" s="7">
        <f t="shared" si="2"/>
        <v>46285.430999999997</v>
      </c>
      <c r="D67" t="str">
        <f t="shared" si="3"/>
        <v>vis</v>
      </c>
      <c r="E67">
        <f>VLOOKUP(C67,Active!C$21:E$964,3,FALSE)</f>
        <v>3978.0122213030018</v>
      </c>
      <c r="F67" s="3" t="s">
        <v>203</v>
      </c>
      <c r="G67" t="str">
        <f t="shared" si="4"/>
        <v>46285.431</v>
      </c>
      <c r="H67" s="7">
        <f t="shared" si="5"/>
        <v>3978</v>
      </c>
      <c r="I67" s="56" t="s">
        <v>393</v>
      </c>
      <c r="J67" s="57" t="s">
        <v>394</v>
      </c>
      <c r="K67" s="56">
        <v>3978</v>
      </c>
      <c r="L67" s="56" t="s">
        <v>395</v>
      </c>
      <c r="M67" s="57" t="s">
        <v>207</v>
      </c>
      <c r="N67" s="57"/>
      <c r="O67" s="58" t="s">
        <v>396</v>
      </c>
      <c r="P67" s="58" t="s">
        <v>397</v>
      </c>
    </row>
    <row r="68" spans="1:16" ht="12.75" customHeight="1" x14ac:dyDescent="0.2">
      <c r="A68" s="7" t="str">
        <f t="shared" si="0"/>
        <v> BBS 78 </v>
      </c>
      <c r="B68" s="3" t="str">
        <f t="shared" si="1"/>
        <v>I</v>
      </c>
      <c r="C68" s="7">
        <f t="shared" si="2"/>
        <v>46299.392999999996</v>
      </c>
      <c r="D68" t="str">
        <f t="shared" si="3"/>
        <v>vis</v>
      </c>
      <c r="E68">
        <f>VLOOKUP(C68,Active!C$21:E$964,3,FALSE)</f>
        <v>3987.0081002858137</v>
      </c>
      <c r="F68" s="3" t="s">
        <v>203</v>
      </c>
      <c r="G68" t="str">
        <f t="shared" si="4"/>
        <v>46299.393</v>
      </c>
      <c r="H68" s="7">
        <f t="shared" si="5"/>
        <v>3987</v>
      </c>
      <c r="I68" s="56" t="s">
        <v>398</v>
      </c>
      <c r="J68" s="57" t="s">
        <v>399</v>
      </c>
      <c r="K68" s="56">
        <v>3987</v>
      </c>
      <c r="L68" s="56" t="s">
        <v>307</v>
      </c>
      <c r="M68" s="57" t="s">
        <v>207</v>
      </c>
      <c r="N68" s="57"/>
      <c r="O68" s="58" t="s">
        <v>265</v>
      </c>
      <c r="P68" s="58" t="s">
        <v>397</v>
      </c>
    </row>
    <row r="69" spans="1:16" ht="12.75" customHeight="1" x14ac:dyDescent="0.2">
      <c r="A69" s="7" t="str">
        <f t="shared" si="0"/>
        <v> BRNO 28 </v>
      </c>
      <c r="B69" s="3" t="str">
        <f t="shared" si="1"/>
        <v>I</v>
      </c>
      <c r="C69" s="7">
        <f t="shared" si="2"/>
        <v>46614.427000000003</v>
      </c>
      <c r="D69" t="str">
        <f t="shared" si="3"/>
        <v>vis</v>
      </c>
      <c r="E69">
        <f>VLOOKUP(C69,Active!C$21:E$964,3,FALSE)</f>
        <v>4189.9881704384679</v>
      </c>
      <c r="F69" s="3" t="s">
        <v>203</v>
      </c>
      <c r="G69" t="str">
        <f t="shared" si="4"/>
        <v>46614.427</v>
      </c>
      <c r="H69" s="7">
        <f t="shared" si="5"/>
        <v>4190</v>
      </c>
      <c r="I69" s="56" t="s">
        <v>400</v>
      </c>
      <c r="J69" s="57" t="s">
        <v>401</v>
      </c>
      <c r="K69" s="56">
        <v>4190</v>
      </c>
      <c r="L69" s="56" t="s">
        <v>206</v>
      </c>
      <c r="M69" s="57" t="s">
        <v>207</v>
      </c>
      <c r="N69" s="57"/>
      <c r="O69" s="58" t="s">
        <v>402</v>
      </c>
      <c r="P69" s="58" t="s">
        <v>403</v>
      </c>
    </row>
    <row r="70" spans="1:16" ht="12.75" customHeight="1" x14ac:dyDescent="0.2">
      <c r="A70" s="7" t="str">
        <f t="shared" si="0"/>
        <v> BRNO 28 </v>
      </c>
      <c r="B70" s="3" t="str">
        <f t="shared" si="1"/>
        <v>I</v>
      </c>
      <c r="C70" s="7">
        <f t="shared" si="2"/>
        <v>46614.432000000001</v>
      </c>
      <c r="D70" t="str">
        <f t="shared" si="3"/>
        <v>vis</v>
      </c>
      <c r="E70">
        <f>VLOOKUP(C70,Active!C$21:E$964,3,FALSE)</f>
        <v>4189.9913919966184</v>
      </c>
      <c r="F70" s="3" t="s">
        <v>203</v>
      </c>
      <c r="G70" t="str">
        <f t="shared" si="4"/>
        <v>46614.432</v>
      </c>
      <c r="H70" s="7">
        <f t="shared" si="5"/>
        <v>4190</v>
      </c>
      <c r="I70" s="56" t="s">
        <v>404</v>
      </c>
      <c r="J70" s="57" t="s">
        <v>405</v>
      </c>
      <c r="K70" s="56">
        <v>4190</v>
      </c>
      <c r="L70" s="56" t="s">
        <v>381</v>
      </c>
      <c r="M70" s="57" t="s">
        <v>207</v>
      </c>
      <c r="N70" s="57"/>
      <c r="O70" s="58" t="s">
        <v>406</v>
      </c>
      <c r="P70" s="58" t="s">
        <v>403</v>
      </c>
    </row>
    <row r="71" spans="1:16" ht="12.75" customHeight="1" x14ac:dyDescent="0.2">
      <c r="A71" s="7" t="str">
        <f t="shared" si="0"/>
        <v> BRNO 28 </v>
      </c>
      <c r="B71" s="3" t="str">
        <f t="shared" si="1"/>
        <v>I</v>
      </c>
      <c r="C71" s="7">
        <f t="shared" si="2"/>
        <v>46614.436999999998</v>
      </c>
      <c r="D71" t="str">
        <f t="shared" si="3"/>
        <v>vis</v>
      </c>
      <c r="E71">
        <f>VLOOKUP(C71,Active!C$21:E$964,3,FALSE)</f>
        <v>4189.994613554768</v>
      </c>
      <c r="F71" s="3" t="s">
        <v>203</v>
      </c>
      <c r="G71" t="str">
        <f t="shared" si="4"/>
        <v>46614.437</v>
      </c>
      <c r="H71" s="7">
        <f t="shared" si="5"/>
        <v>4190</v>
      </c>
      <c r="I71" s="56" t="s">
        <v>407</v>
      </c>
      <c r="J71" s="57" t="s">
        <v>408</v>
      </c>
      <c r="K71" s="56">
        <v>4190</v>
      </c>
      <c r="L71" s="56" t="s">
        <v>409</v>
      </c>
      <c r="M71" s="57" t="s">
        <v>207</v>
      </c>
      <c r="N71" s="57"/>
      <c r="O71" s="58" t="s">
        <v>410</v>
      </c>
      <c r="P71" s="58" t="s">
        <v>403</v>
      </c>
    </row>
    <row r="72" spans="1:16" ht="12.75" customHeight="1" x14ac:dyDescent="0.2">
      <c r="A72" s="7" t="str">
        <f t="shared" si="0"/>
        <v> BRNO 28 </v>
      </c>
      <c r="B72" s="3" t="str">
        <f t="shared" si="1"/>
        <v>I</v>
      </c>
      <c r="C72" s="7">
        <f t="shared" si="2"/>
        <v>46614.445</v>
      </c>
      <c r="D72" t="str">
        <f t="shared" si="3"/>
        <v>vis</v>
      </c>
      <c r="E72">
        <f>VLOOKUP(C72,Active!C$21:E$964,3,FALSE)</f>
        <v>4189.9997680478118</v>
      </c>
      <c r="F72" s="3" t="s">
        <v>203</v>
      </c>
      <c r="G72" t="str">
        <f t="shared" si="4"/>
        <v>46614.445</v>
      </c>
      <c r="H72" s="7">
        <f t="shared" si="5"/>
        <v>4190</v>
      </c>
      <c r="I72" s="56" t="s">
        <v>411</v>
      </c>
      <c r="J72" s="57" t="s">
        <v>412</v>
      </c>
      <c r="K72" s="56">
        <v>4190</v>
      </c>
      <c r="L72" s="56" t="s">
        <v>413</v>
      </c>
      <c r="M72" s="57" t="s">
        <v>207</v>
      </c>
      <c r="N72" s="57"/>
      <c r="O72" s="58" t="s">
        <v>414</v>
      </c>
      <c r="P72" s="58" t="s">
        <v>403</v>
      </c>
    </row>
    <row r="73" spans="1:16" ht="12.75" customHeight="1" x14ac:dyDescent="0.2">
      <c r="A73" s="7" t="str">
        <f t="shared" si="0"/>
        <v> VSSC 70 </v>
      </c>
      <c r="B73" s="3" t="str">
        <f t="shared" si="1"/>
        <v>I</v>
      </c>
      <c r="C73" s="7">
        <f t="shared" si="2"/>
        <v>46957.466</v>
      </c>
      <c r="D73" t="str">
        <f t="shared" si="3"/>
        <v>vis</v>
      </c>
      <c r="E73">
        <f>VLOOKUP(C73,Active!C$21:E$964,3,FALSE)</f>
        <v>4411.0121877987995</v>
      </c>
      <c r="F73" s="3" t="s">
        <v>203</v>
      </c>
      <c r="G73" t="str">
        <f t="shared" si="4"/>
        <v>46957.466</v>
      </c>
      <c r="H73" s="7">
        <f t="shared" si="5"/>
        <v>4411</v>
      </c>
      <c r="I73" s="56" t="s">
        <v>415</v>
      </c>
      <c r="J73" s="57" t="s">
        <v>416</v>
      </c>
      <c r="K73" s="56">
        <v>4411</v>
      </c>
      <c r="L73" s="56" t="s">
        <v>395</v>
      </c>
      <c r="M73" s="57" t="s">
        <v>207</v>
      </c>
      <c r="N73" s="57"/>
      <c r="O73" s="58" t="s">
        <v>417</v>
      </c>
      <c r="P73" s="58" t="s">
        <v>418</v>
      </c>
    </row>
    <row r="74" spans="1:16" ht="12.75" customHeight="1" x14ac:dyDescent="0.2">
      <c r="A74" s="7" t="str">
        <f t="shared" si="0"/>
        <v> VSSC 70 </v>
      </c>
      <c r="B74" s="3" t="str">
        <f t="shared" si="1"/>
        <v>I</v>
      </c>
      <c r="C74" s="7">
        <f t="shared" si="2"/>
        <v>46968.332999999999</v>
      </c>
      <c r="D74" t="str">
        <f t="shared" si="3"/>
        <v>vis</v>
      </c>
      <c r="E74">
        <f>VLOOKUP(C74,Active!C$21:E$964,3,FALSE)</f>
        <v>4418.0139222857069</v>
      </c>
      <c r="F74" s="3" t="s">
        <v>203</v>
      </c>
      <c r="G74" t="str">
        <f t="shared" si="4"/>
        <v>46968.333</v>
      </c>
      <c r="H74" s="7">
        <f t="shared" si="5"/>
        <v>4418</v>
      </c>
      <c r="I74" s="56" t="s">
        <v>419</v>
      </c>
      <c r="J74" s="57" t="s">
        <v>420</v>
      </c>
      <c r="K74" s="56">
        <v>4418</v>
      </c>
      <c r="L74" s="56" t="s">
        <v>421</v>
      </c>
      <c r="M74" s="57" t="s">
        <v>207</v>
      </c>
      <c r="N74" s="57"/>
      <c r="O74" s="58" t="s">
        <v>417</v>
      </c>
      <c r="P74" s="58" t="s">
        <v>418</v>
      </c>
    </row>
    <row r="75" spans="1:16" ht="12.75" customHeight="1" x14ac:dyDescent="0.2">
      <c r="A75" s="7" t="str">
        <f t="shared" ref="A75:A138" si="6">P75</f>
        <v> BBS 86 </v>
      </c>
      <c r="B75" s="3" t="str">
        <f t="shared" ref="B75:B138" si="7">IF(H75=INT(H75),"I","II")</f>
        <v>I</v>
      </c>
      <c r="C75" s="7">
        <f t="shared" ref="C75:C138" si="8">1*G75</f>
        <v>47002.466</v>
      </c>
      <c r="D75" t="str">
        <f t="shared" ref="D75:D138" si="9">VLOOKUP(F75,I$1:J$5,2,FALSE)</f>
        <v>vis</v>
      </c>
      <c r="E75">
        <f>VLOOKUP(C75,Active!C$21:E$964,3,FALSE)</f>
        <v>4440.0062111641164</v>
      </c>
      <c r="F75" s="3" t="s">
        <v>203</v>
      </c>
      <c r="G75" t="str">
        <f t="shared" ref="G75:G138" si="10">MID(I75,3,LEN(I75)-3)</f>
        <v>47002.466</v>
      </c>
      <c r="H75" s="7">
        <f t="shared" ref="H75:H138" si="11">1*K75</f>
        <v>4440</v>
      </c>
      <c r="I75" s="56" t="s">
        <v>422</v>
      </c>
      <c r="J75" s="57" t="s">
        <v>423</v>
      </c>
      <c r="K75" s="56">
        <v>4440</v>
      </c>
      <c r="L75" s="56" t="s">
        <v>356</v>
      </c>
      <c r="M75" s="57" t="s">
        <v>207</v>
      </c>
      <c r="N75" s="57"/>
      <c r="O75" s="58" t="s">
        <v>396</v>
      </c>
      <c r="P75" s="58" t="s">
        <v>424</v>
      </c>
    </row>
    <row r="76" spans="1:16" ht="12.75" customHeight="1" x14ac:dyDescent="0.2">
      <c r="A76" s="7" t="str">
        <f t="shared" si="6"/>
        <v> BBS 85 </v>
      </c>
      <c r="B76" s="3" t="str">
        <f t="shared" si="7"/>
        <v>I</v>
      </c>
      <c r="C76" s="7">
        <f t="shared" si="8"/>
        <v>47030.41</v>
      </c>
      <c r="D76" t="str">
        <f t="shared" si="9"/>
        <v>vis</v>
      </c>
      <c r="E76">
        <f>VLOOKUP(C76,Active!C$21:E$964,3,FALSE)</f>
        <v>4458.0108553623495</v>
      </c>
      <c r="F76" s="3" t="s">
        <v>203</v>
      </c>
      <c r="G76" t="str">
        <f t="shared" si="10"/>
        <v>47030.410</v>
      </c>
      <c r="H76" s="7">
        <f t="shared" si="11"/>
        <v>4458</v>
      </c>
      <c r="I76" s="56" t="s">
        <v>425</v>
      </c>
      <c r="J76" s="57" t="s">
        <v>426</v>
      </c>
      <c r="K76" s="56">
        <v>4458</v>
      </c>
      <c r="L76" s="56" t="s">
        <v>335</v>
      </c>
      <c r="M76" s="57" t="s">
        <v>207</v>
      </c>
      <c r="N76" s="57"/>
      <c r="O76" s="58" t="s">
        <v>265</v>
      </c>
      <c r="P76" s="58" t="s">
        <v>427</v>
      </c>
    </row>
    <row r="77" spans="1:16" ht="12.75" customHeight="1" x14ac:dyDescent="0.2">
      <c r="A77" s="7" t="str">
        <f t="shared" si="6"/>
        <v> BBS 86 </v>
      </c>
      <c r="B77" s="3" t="str">
        <f t="shared" si="7"/>
        <v>I</v>
      </c>
      <c r="C77" s="7">
        <f t="shared" si="8"/>
        <v>47061.447999999997</v>
      </c>
      <c r="D77" t="str">
        <f t="shared" si="9"/>
        <v>vis</v>
      </c>
      <c r="E77">
        <f>VLOOKUP(C77,Active!C$21:E$964,3,FALSE)</f>
        <v>4478.0089997448495</v>
      </c>
      <c r="F77" s="3" t="s">
        <v>203</v>
      </c>
      <c r="G77" t="str">
        <f t="shared" si="10"/>
        <v>47061.448</v>
      </c>
      <c r="H77" s="7">
        <f t="shared" si="11"/>
        <v>4478</v>
      </c>
      <c r="I77" s="56" t="s">
        <v>428</v>
      </c>
      <c r="J77" s="57" t="s">
        <v>429</v>
      </c>
      <c r="K77" s="56">
        <v>4478</v>
      </c>
      <c r="L77" s="56" t="s">
        <v>298</v>
      </c>
      <c r="M77" s="57" t="s">
        <v>207</v>
      </c>
      <c r="N77" s="57"/>
      <c r="O77" s="58" t="s">
        <v>265</v>
      </c>
      <c r="P77" s="58" t="s">
        <v>424</v>
      </c>
    </row>
    <row r="78" spans="1:16" ht="12.75" customHeight="1" x14ac:dyDescent="0.2">
      <c r="A78" s="7" t="str">
        <f t="shared" si="6"/>
        <v> AOEB 4 </v>
      </c>
      <c r="B78" s="3" t="str">
        <f t="shared" si="7"/>
        <v>I</v>
      </c>
      <c r="C78" s="7">
        <f t="shared" si="8"/>
        <v>47084.733</v>
      </c>
      <c r="D78" t="str">
        <f t="shared" si="9"/>
        <v>vis</v>
      </c>
      <c r="E78">
        <f>VLOOKUP(C78,Active!C$21:E$964,3,FALSE)</f>
        <v>4493.011796057328</v>
      </c>
      <c r="F78" s="3" t="s">
        <v>203</v>
      </c>
      <c r="G78" t="str">
        <f t="shared" si="10"/>
        <v>47084.733</v>
      </c>
      <c r="H78" s="7">
        <f t="shared" si="11"/>
        <v>4493</v>
      </c>
      <c r="I78" s="56" t="s">
        <v>430</v>
      </c>
      <c r="J78" s="57" t="s">
        <v>431</v>
      </c>
      <c r="K78" s="56">
        <v>4493</v>
      </c>
      <c r="L78" s="56" t="s">
        <v>432</v>
      </c>
      <c r="M78" s="57" t="s">
        <v>207</v>
      </c>
      <c r="N78" s="57"/>
      <c r="O78" s="58" t="s">
        <v>433</v>
      </c>
      <c r="P78" s="58" t="s">
        <v>271</v>
      </c>
    </row>
    <row r="79" spans="1:16" x14ac:dyDescent="0.2">
      <c r="A79" s="7" t="str">
        <f t="shared" si="6"/>
        <v> BBS 86 </v>
      </c>
      <c r="B79" s="3" t="str">
        <f t="shared" si="7"/>
        <v>I</v>
      </c>
      <c r="C79" s="7">
        <f t="shared" si="8"/>
        <v>47117.32</v>
      </c>
      <c r="D79" t="str">
        <f t="shared" si="9"/>
        <v>vis</v>
      </c>
      <c r="E79">
        <f>VLOOKUP(C79,Active!C$21:E$964,3,FALSE)</f>
        <v>4514.0079791552289</v>
      </c>
      <c r="F79" s="3" t="s">
        <v>203</v>
      </c>
      <c r="G79" t="str">
        <f t="shared" si="10"/>
        <v>47117.320</v>
      </c>
      <c r="H79" s="7">
        <f t="shared" si="11"/>
        <v>4514</v>
      </c>
      <c r="I79" s="56" t="s">
        <v>434</v>
      </c>
      <c r="J79" s="57" t="s">
        <v>435</v>
      </c>
      <c r="K79" s="56">
        <v>4514</v>
      </c>
      <c r="L79" s="56" t="s">
        <v>278</v>
      </c>
      <c r="M79" s="57" t="s">
        <v>207</v>
      </c>
      <c r="N79" s="57"/>
      <c r="O79" s="58" t="s">
        <v>265</v>
      </c>
      <c r="P79" s="58" t="s">
        <v>424</v>
      </c>
    </row>
    <row r="80" spans="1:16" x14ac:dyDescent="0.2">
      <c r="A80" s="7" t="str">
        <f t="shared" si="6"/>
        <v> BBS 89 </v>
      </c>
      <c r="B80" s="3" t="str">
        <f t="shared" si="7"/>
        <v>I</v>
      </c>
      <c r="C80" s="7">
        <f t="shared" si="8"/>
        <v>47379.603000000003</v>
      </c>
      <c r="D80" t="str">
        <f t="shared" si="9"/>
        <v>vis</v>
      </c>
      <c r="E80">
        <f>VLOOKUP(C80,Active!C$21:E$964,3,FALSE)</f>
        <v>4682.9999664957959</v>
      </c>
      <c r="F80" s="3" t="s">
        <v>203</v>
      </c>
      <c r="G80" t="str">
        <f t="shared" si="10"/>
        <v>47379.603</v>
      </c>
      <c r="H80" s="7">
        <f t="shared" si="11"/>
        <v>4683</v>
      </c>
      <c r="I80" s="56" t="s">
        <v>436</v>
      </c>
      <c r="J80" s="57" t="s">
        <v>437</v>
      </c>
      <c r="K80" s="56">
        <v>4683</v>
      </c>
      <c r="L80" s="56" t="s">
        <v>413</v>
      </c>
      <c r="M80" s="57" t="s">
        <v>207</v>
      </c>
      <c r="N80" s="57"/>
      <c r="O80" s="58" t="s">
        <v>238</v>
      </c>
      <c r="P80" s="58" t="s">
        <v>438</v>
      </c>
    </row>
    <row r="81" spans="1:16" x14ac:dyDescent="0.2">
      <c r="A81" s="7" t="str">
        <f t="shared" si="6"/>
        <v> BBS 89 </v>
      </c>
      <c r="B81" s="3" t="str">
        <f t="shared" si="7"/>
        <v>I</v>
      </c>
      <c r="C81" s="7">
        <f t="shared" si="8"/>
        <v>47387.377999999997</v>
      </c>
      <c r="D81" t="str">
        <f t="shared" si="9"/>
        <v>vis</v>
      </c>
      <c r="E81">
        <f>VLOOKUP(C81,Active!C$21:E$964,3,FALSE)</f>
        <v>4688.0094894216891</v>
      </c>
      <c r="F81" s="3" t="s">
        <v>203</v>
      </c>
      <c r="G81" t="str">
        <f t="shared" si="10"/>
        <v>47387.378</v>
      </c>
      <c r="H81" s="7">
        <f t="shared" si="11"/>
        <v>4688</v>
      </c>
      <c r="I81" s="56" t="s">
        <v>439</v>
      </c>
      <c r="J81" s="57" t="s">
        <v>440</v>
      </c>
      <c r="K81" s="56">
        <v>4688</v>
      </c>
      <c r="L81" s="56" t="s">
        <v>284</v>
      </c>
      <c r="M81" s="57" t="s">
        <v>207</v>
      </c>
      <c r="N81" s="57"/>
      <c r="O81" s="58" t="s">
        <v>265</v>
      </c>
      <c r="P81" s="58" t="s">
        <v>438</v>
      </c>
    </row>
    <row r="82" spans="1:16" x14ac:dyDescent="0.2">
      <c r="A82" s="7" t="str">
        <f t="shared" si="6"/>
        <v> BBS 89 </v>
      </c>
      <c r="B82" s="3" t="str">
        <f t="shared" si="7"/>
        <v>I</v>
      </c>
      <c r="C82" s="7">
        <f t="shared" si="8"/>
        <v>47432.383999999998</v>
      </c>
      <c r="D82" t="str">
        <f t="shared" si="9"/>
        <v>vis</v>
      </c>
      <c r="E82">
        <f>VLOOKUP(C82,Active!C$21:E$964,3,FALSE)</f>
        <v>4717.0073786567891</v>
      </c>
      <c r="F82" s="3" t="s">
        <v>203</v>
      </c>
      <c r="G82" t="str">
        <f t="shared" si="10"/>
        <v>47432.384</v>
      </c>
      <c r="H82" s="7">
        <f t="shared" si="11"/>
        <v>4717</v>
      </c>
      <c r="I82" s="56" t="s">
        <v>441</v>
      </c>
      <c r="J82" s="57" t="s">
        <v>442</v>
      </c>
      <c r="K82" s="56">
        <v>4717</v>
      </c>
      <c r="L82" s="56" t="s">
        <v>288</v>
      </c>
      <c r="M82" s="57" t="s">
        <v>207</v>
      </c>
      <c r="N82" s="57"/>
      <c r="O82" s="58" t="s">
        <v>265</v>
      </c>
      <c r="P82" s="58" t="s">
        <v>438</v>
      </c>
    </row>
    <row r="83" spans="1:16" x14ac:dyDescent="0.2">
      <c r="A83" s="7" t="str">
        <f t="shared" si="6"/>
        <v> AOEB 4 </v>
      </c>
      <c r="B83" s="3" t="str">
        <f t="shared" si="7"/>
        <v>I</v>
      </c>
      <c r="C83" s="7">
        <f t="shared" si="8"/>
        <v>47474.271999999997</v>
      </c>
      <c r="D83" t="str">
        <f t="shared" si="9"/>
        <v>vis</v>
      </c>
      <c r="E83">
        <f>VLOOKUP(C83,Active!C$21:E$964,3,FALSE)</f>
        <v>4743.9963042284862</v>
      </c>
      <c r="F83" s="3" t="s">
        <v>203</v>
      </c>
      <c r="G83" t="str">
        <f t="shared" si="10"/>
        <v>47474.272</v>
      </c>
      <c r="H83" s="7">
        <f t="shared" si="11"/>
        <v>4744</v>
      </c>
      <c r="I83" s="56" t="s">
        <v>443</v>
      </c>
      <c r="J83" s="57" t="s">
        <v>444</v>
      </c>
      <c r="K83" s="56">
        <v>4744</v>
      </c>
      <c r="L83" s="56" t="s">
        <v>445</v>
      </c>
      <c r="M83" s="57" t="s">
        <v>207</v>
      </c>
      <c r="N83" s="57"/>
      <c r="O83" s="58" t="s">
        <v>275</v>
      </c>
      <c r="P83" s="58" t="s">
        <v>271</v>
      </c>
    </row>
    <row r="84" spans="1:16" x14ac:dyDescent="0.2">
      <c r="A84" s="7" t="str">
        <f t="shared" si="6"/>
        <v> BBS 90 </v>
      </c>
      <c r="B84" s="3" t="str">
        <f t="shared" si="7"/>
        <v>I</v>
      </c>
      <c r="C84" s="7">
        <f t="shared" si="8"/>
        <v>47474.281000000003</v>
      </c>
      <c r="D84" t="str">
        <f t="shared" si="9"/>
        <v>vis</v>
      </c>
      <c r="E84">
        <f>VLOOKUP(C84,Active!C$21:E$964,3,FALSE)</f>
        <v>4744.0021030331627</v>
      </c>
      <c r="F84" s="3" t="s">
        <v>203</v>
      </c>
      <c r="G84" t="str">
        <f t="shared" si="10"/>
        <v>47474.281</v>
      </c>
      <c r="H84" s="7">
        <f t="shared" si="11"/>
        <v>4744</v>
      </c>
      <c r="I84" s="56" t="s">
        <v>446</v>
      </c>
      <c r="J84" s="57" t="s">
        <v>447</v>
      </c>
      <c r="K84" s="56">
        <v>4744</v>
      </c>
      <c r="L84" s="56" t="s">
        <v>233</v>
      </c>
      <c r="M84" s="57" t="s">
        <v>207</v>
      </c>
      <c r="N84" s="57"/>
      <c r="O84" s="58" t="s">
        <v>238</v>
      </c>
      <c r="P84" s="58" t="s">
        <v>448</v>
      </c>
    </row>
    <row r="85" spans="1:16" x14ac:dyDescent="0.2">
      <c r="A85" s="7" t="str">
        <f t="shared" si="6"/>
        <v> BBS 91 </v>
      </c>
      <c r="B85" s="3" t="str">
        <f t="shared" si="7"/>
        <v>I</v>
      </c>
      <c r="C85" s="7">
        <f t="shared" si="8"/>
        <v>47632.582000000002</v>
      </c>
      <c r="D85" t="str">
        <f t="shared" si="9"/>
        <v>vis</v>
      </c>
      <c r="E85">
        <f>VLOOKUP(C85,Active!C$21:E$964,3,FALSE)</f>
        <v>4845.9972784276742</v>
      </c>
      <c r="F85" s="3" t="s">
        <v>203</v>
      </c>
      <c r="G85" t="str">
        <f t="shared" si="10"/>
        <v>47632.582</v>
      </c>
      <c r="H85" s="7">
        <f t="shared" si="11"/>
        <v>4846</v>
      </c>
      <c r="I85" s="56" t="s">
        <v>449</v>
      </c>
      <c r="J85" s="57" t="s">
        <v>450</v>
      </c>
      <c r="K85" s="56">
        <v>4846</v>
      </c>
      <c r="L85" s="56" t="s">
        <v>220</v>
      </c>
      <c r="M85" s="57" t="s">
        <v>207</v>
      </c>
      <c r="N85" s="57"/>
      <c r="O85" s="58" t="s">
        <v>238</v>
      </c>
      <c r="P85" s="58" t="s">
        <v>451</v>
      </c>
    </row>
    <row r="86" spans="1:16" x14ac:dyDescent="0.2">
      <c r="A86" s="7" t="str">
        <f t="shared" si="6"/>
        <v> BBS 92 </v>
      </c>
      <c r="B86" s="3" t="str">
        <f t="shared" si="7"/>
        <v>I</v>
      </c>
      <c r="C86" s="7">
        <f t="shared" si="8"/>
        <v>47702.438000000002</v>
      </c>
      <c r="D86" t="str">
        <f t="shared" si="9"/>
        <v>vis</v>
      </c>
      <c r="E86">
        <f>VLOOKUP(C86,Active!C$21:E$964,3,FALSE)</f>
        <v>4891.0063116767315</v>
      </c>
      <c r="F86" s="3" t="s">
        <v>203</v>
      </c>
      <c r="G86" t="str">
        <f t="shared" si="10"/>
        <v>47702.438</v>
      </c>
      <c r="H86" s="7">
        <f t="shared" si="11"/>
        <v>4891</v>
      </c>
      <c r="I86" s="56" t="s">
        <v>452</v>
      </c>
      <c r="J86" s="57" t="s">
        <v>453</v>
      </c>
      <c r="K86" s="56">
        <v>4891</v>
      </c>
      <c r="L86" s="56" t="s">
        <v>356</v>
      </c>
      <c r="M86" s="57" t="s">
        <v>207</v>
      </c>
      <c r="N86" s="57"/>
      <c r="O86" s="58" t="s">
        <v>265</v>
      </c>
      <c r="P86" s="58" t="s">
        <v>454</v>
      </c>
    </row>
    <row r="87" spans="1:16" x14ac:dyDescent="0.2">
      <c r="A87" s="7" t="str">
        <f t="shared" si="6"/>
        <v> BBS 92 </v>
      </c>
      <c r="B87" s="3" t="str">
        <f t="shared" si="7"/>
        <v>I</v>
      </c>
      <c r="C87" s="7">
        <f t="shared" si="8"/>
        <v>47803.313999999998</v>
      </c>
      <c r="D87" t="str">
        <f t="shared" si="9"/>
        <v>vis</v>
      </c>
      <c r="E87">
        <f>VLOOKUP(C87,Active!C$21:E$964,3,FALSE)</f>
        <v>4956.0018916989447</v>
      </c>
      <c r="F87" s="3" t="s">
        <v>203</v>
      </c>
      <c r="G87" t="str">
        <f t="shared" si="10"/>
        <v>47803.314</v>
      </c>
      <c r="H87" s="7">
        <f t="shared" si="11"/>
        <v>4956</v>
      </c>
      <c r="I87" s="56" t="s">
        <v>455</v>
      </c>
      <c r="J87" s="57" t="s">
        <v>456</v>
      </c>
      <c r="K87" s="56">
        <v>4956</v>
      </c>
      <c r="L87" s="56" t="s">
        <v>233</v>
      </c>
      <c r="M87" s="57" t="s">
        <v>207</v>
      </c>
      <c r="N87" s="57"/>
      <c r="O87" s="58" t="s">
        <v>345</v>
      </c>
      <c r="P87" s="58" t="s">
        <v>454</v>
      </c>
    </row>
    <row r="88" spans="1:16" x14ac:dyDescent="0.2">
      <c r="A88" s="7" t="str">
        <f t="shared" si="6"/>
        <v>BAVM 56 </v>
      </c>
      <c r="B88" s="3" t="str">
        <f t="shared" si="7"/>
        <v>I</v>
      </c>
      <c r="C88" s="7">
        <f t="shared" si="8"/>
        <v>47803.322</v>
      </c>
      <c r="D88" t="str">
        <f t="shared" si="9"/>
        <v>vis</v>
      </c>
      <c r="E88">
        <f>VLOOKUP(C88,Active!C$21:E$964,3,FALSE)</f>
        <v>4956.0070461919886</v>
      </c>
      <c r="F88" s="3" t="s">
        <v>203</v>
      </c>
      <c r="G88" t="str">
        <f t="shared" si="10"/>
        <v>47803.3220</v>
      </c>
      <c r="H88" s="7">
        <f t="shared" si="11"/>
        <v>4956</v>
      </c>
      <c r="I88" s="56" t="s">
        <v>457</v>
      </c>
      <c r="J88" s="57" t="s">
        <v>458</v>
      </c>
      <c r="K88" s="56">
        <v>4956</v>
      </c>
      <c r="L88" s="56" t="s">
        <v>459</v>
      </c>
      <c r="M88" s="57" t="s">
        <v>255</v>
      </c>
      <c r="N88" s="57" t="s">
        <v>460</v>
      </c>
      <c r="O88" s="58" t="s">
        <v>461</v>
      </c>
      <c r="P88" s="59" t="s">
        <v>462</v>
      </c>
    </row>
    <row r="89" spans="1:16" x14ac:dyDescent="0.2">
      <c r="A89" s="7" t="str">
        <f t="shared" si="6"/>
        <v> BBS 93 </v>
      </c>
      <c r="B89" s="3" t="str">
        <f t="shared" si="7"/>
        <v>I</v>
      </c>
      <c r="C89" s="7">
        <f t="shared" si="8"/>
        <v>47803.332000000002</v>
      </c>
      <c r="D89" t="str">
        <f t="shared" si="9"/>
        <v>vis</v>
      </c>
      <c r="E89">
        <f>VLOOKUP(C89,Active!C$21:E$964,3,FALSE)</f>
        <v>4956.0134893082932</v>
      </c>
      <c r="F89" s="3" t="s">
        <v>203</v>
      </c>
      <c r="G89" t="str">
        <f t="shared" si="10"/>
        <v>47803.332</v>
      </c>
      <c r="H89" s="7">
        <f t="shared" si="11"/>
        <v>4956</v>
      </c>
      <c r="I89" s="56" t="s">
        <v>463</v>
      </c>
      <c r="J89" s="57" t="s">
        <v>464</v>
      </c>
      <c r="K89" s="56">
        <v>4956</v>
      </c>
      <c r="L89" s="56" t="s">
        <v>465</v>
      </c>
      <c r="M89" s="57" t="s">
        <v>207</v>
      </c>
      <c r="N89" s="57"/>
      <c r="O89" s="58" t="s">
        <v>265</v>
      </c>
      <c r="P89" s="58" t="s">
        <v>466</v>
      </c>
    </row>
    <row r="90" spans="1:16" x14ac:dyDescent="0.2">
      <c r="A90" s="7" t="str">
        <f t="shared" si="6"/>
        <v> BBS 93 </v>
      </c>
      <c r="B90" s="3" t="str">
        <f t="shared" si="7"/>
        <v>I</v>
      </c>
      <c r="C90" s="7">
        <f t="shared" si="8"/>
        <v>47817.305999999997</v>
      </c>
      <c r="D90" t="str">
        <f t="shared" si="9"/>
        <v>vis</v>
      </c>
      <c r="E90">
        <f>VLOOKUP(C90,Active!C$21:E$964,3,FALSE)</f>
        <v>4965.0171000306664</v>
      </c>
      <c r="F90" s="3" t="s">
        <v>203</v>
      </c>
      <c r="G90" t="str">
        <f t="shared" si="10"/>
        <v>47817.306</v>
      </c>
      <c r="H90" s="7">
        <f t="shared" si="11"/>
        <v>4965</v>
      </c>
      <c r="I90" s="56" t="s">
        <v>467</v>
      </c>
      <c r="J90" s="57" t="s">
        <v>468</v>
      </c>
      <c r="K90" s="56">
        <v>4965</v>
      </c>
      <c r="L90" s="56" t="s">
        <v>469</v>
      </c>
      <c r="M90" s="57" t="s">
        <v>207</v>
      </c>
      <c r="N90" s="57"/>
      <c r="O90" s="58" t="s">
        <v>265</v>
      </c>
      <c r="P90" s="58" t="s">
        <v>466</v>
      </c>
    </row>
    <row r="91" spans="1:16" x14ac:dyDescent="0.2">
      <c r="A91" s="7" t="str">
        <f t="shared" si="6"/>
        <v> BBS 93 </v>
      </c>
      <c r="B91" s="3" t="str">
        <f t="shared" si="7"/>
        <v>I</v>
      </c>
      <c r="C91" s="7">
        <f t="shared" si="8"/>
        <v>47862.286999999997</v>
      </c>
      <c r="D91" t="str">
        <f t="shared" si="9"/>
        <v>vis</v>
      </c>
      <c r="E91">
        <f>VLOOKUP(C91,Active!C$21:E$964,3,FALSE)</f>
        <v>4993.9988814750068</v>
      </c>
      <c r="F91" s="3" t="s">
        <v>203</v>
      </c>
      <c r="G91" t="str">
        <f t="shared" si="10"/>
        <v>47862.287</v>
      </c>
      <c r="H91" s="7">
        <f t="shared" si="11"/>
        <v>4994</v>
      </c>
      <c r="I91" s="56" t="s">
        <v>470</v>
      </c>
      <c r="J91" s="57" t="s">
        <v>471</v>
      </c>
      <c r="K91" s="56">
        <v>4994</v>
      </c>
      <c r="L91" s="56" t="s">
        <v>225</v>
      </c>
      <c r="M91" s="57" t="s">
        <v>207</v>
      </c>
      <c r="N91" s="57"/>
      <c r="O91" s="58" t="s">
        <v>265</v>
      </c>
      <c r="P91" s="58" t="s">
        <v>466</v>
      </c>
    </row>
    <row r="92" spans="1:16" x14ac:dyDescent="0.2">
      <c r="A92" s="7" t="str">
        <f t="shared" si="6"/>
        <v> BBS 96 </v>
      </c>
      <c r="B92" s="3" t="str">
        <f t="shared" si="7"/>
        <v>I</v>
      </c>
      <c r="C92" s="7">
        <f t="shared" si="8"/>
        <v>48132.362000000001</v>
      </c>
      <c r="D92" t="str">
        <f t="shared" si="9"/>
        <v>vis</v>
      </c>
      <c r="E92">
        <f>VLOOKUP(C92,Active!C$21:E$964,3,FALSE)</f>
        <v>5168.0113450391873</v>
      </c>
      <c r="F92" s="3" t="s">
        <v>203</v>
      </c>
      <c r="G92" t="str">
        <f t="shared" si="10"/>
        <v>48132.362</v>
      </c>
      <c r="H92" s="7">
        <f t="shared" si="11"/>
        <v>5168</v>
      </c>
      <c r="I92" s="56" t="s">
        <v>472</v>
      </c>
      <c r="J92" s="57" t="s">
        <v>473</v>
      </c>
      <c r="K92" s="56">
        <v>5168</v>
      </c>
      <c r="L92" s="56" t="s">
        <v>432</v>
      </c>
      <c r="M92" s="57" t="s">
        <v>207</v>
      </c>
      <c r="N92" s="57"/>
      <c r="O92" s="58" t="s">
        <v>265</v>
      </c>
      <c r="P92" s="58" t="s">
        <v>474</v>
      </c>
    </row>
    <row r="93" spans="1:16" x14ac:dyDescent="0.2">
      <c r="A93" s="7" t="str">
        <f t="shared" si="6"/>
        <v> BBS 96 </v>
      </c>
      <c r="B93" s="3" t="str">
        <f t="shared" si="7"/>
        <v>I</v>
      </c>
      <c r="C93" s="7">
        <f t="shared" si="8"/>
        <v>48146.326000000001</v>
      </c>
      <c r="D93" t="str">
        <f t="shared" si="9"/>
        <v>vis</v>
      </c>
      <c r="E93">
        <f>VLOOKUP(C93,Active!C$21:E$964,3,FALSE)</f>
        <v>5177.0085126452595</v>
      </c>
      <c r="F93" s="3" t="s">
        <v>203</v>
      </c>
      <c r="G93" t="str">
        <f t="shared" si="10"/>
        <v>48146.326</v>
      </c>
      <c r="H93" s="7">
        <f t="shared" si="11"/>
        <v>5177</v>
      </c>
      <c r="I93" s="56" t="s">
        <v>475</v>
      </c>
      <c r="J93" s="57" t="s">
        <v>476</v>
      </c>
      <c r="K93" s="56">
        <v>5177</v>
      </c>
      <c r="L93" s="56" t="s">
        <v>307</v>
      </c>
      <c r="M93" s="57" t="s">
        <v>207</v>
      </c>
      <c r="N93" s="57"/>
      <c r="O93" s="58" t="s">
        <v>265</v>
      </c>
      <c r="P93" s="58" t="s">
        <v>474</v>
      </c>
    </row>
    <row r="94" spans="1:16" x14ac:dyDescent="0.2">
      <c r="A94" s="7" t="str">
        <f t="shared" si="6"/>
        <v> BBS 96 </v>
      </c>
      <c r="B94" s="3" t="str">
        <f t="shared" si="7"/>
        <v>I</v>
      </c>
      <c r="C94" s="7">
        <f t="shared" si="8"/>
        <v>48163.396000000001</v>
      </c>
      <c r="D94" t="str">
        <f t="shared" si="9"/>
        <v>vis</v>
      </c>
      <c r="E94">
        <f>VLOOKUP(C94,Active!C$21:E$964,3,FALSE)</f>
        <v>5188.0069121751703</v>
      </c>
      <c r="F94" s="3" t="s">
        <v>203</v>
      </c>
      <c r="G94" t="str">
        <f t="shared" si="10"/>
        <v>48163.396</v>
      </c>
      <c r="H94" s="7">
        <f t="shared" si="11"/>
        <v>5188</v>
      </c>
      <c r="I94" s="56" t="s">
        <v>477</v>
      </c>
      <c r="J94" s="57" t="s">
        <v>478</v>
      </c>
      <c r="K94" s="56">
        <v>5188</v>
      </c>
      <c r="L94" s="56" t="s">
        <v>288</v>
      </c>
      <c r="M94" s="57" t="s">
        <v>207</v>
      </c>
      <c r="N94" s="57"/>
      <c r="O94" s="58" t="s">
        <v>265</v>
      </c>
      <c r="P94" s="58" t="s">
        <v>474</v>
      </c>
    </row>
    <row r="95" spans="1:16" x14ac:dyDescent="0.2">
      <c r="A95" s="7" t="str">
        <f t="shared" si="6"/>
        <v> BBS 97 </v>
      </c>
      <c r="B95" s="3" t="str">
        <f t="shared" si="7"/>
        <v>I</v>
      </c>
      <c r="C95" s="7">
        <f t="shared" si="8"/>
        <v>48205.296000000002</v>
      </c>
      <c r="D95" t="str">
        <f t="shared" si="9"/>
        <v>vis</v>
      </c>
      <c r="E95">
        <f>VLOOKUP(C95,Active!C$21:E$964,3,FALSE)</f>
        <v>5215.0035694864328</v>
      </c>
      <c r="F95" s="3" t="s">
        <v>203</v>
      </c>
      <c r="G95" t="str">
        <f t="shared" si="10"/>
        <v>48205.296</v>
      </c>
      <c r="H95" s="7">
        <f t="shared" si="11"/>
        <v>5215</v>
      </c>
      <c r="I95" s="56" t="s">
        <v>479</v>
      </c>
      <c r="J95" s="57" t="s">
        <v>480</v>
      </c>
      <c r="K95" s="56">
        <v>5215</v>
      </c>
      <c r="L95" s="56" t="s">
        <v>364</v>
      </c>
      <c r="M95" s="57" t="s">
        <v>207</v>
      </c>
      <c r="N95" s="57"/>
      <c r="O95" s="58" t="s">
        <v>238</v>
      </c>
      <c r="P95" s="58" t="s">
        <v>481</v>
      </c>
    </row>
    <row r="96" spans="1:16" x14ac:dyDescent="0.2">
      <c r="A96" s="7" t="str">
        <f t="shared" si="6"/>
        <v> BBS 97 </v>
      </c>
      <c r="B96" s="3" t="str">
        <f t="shared" si="7"/>
        <v>I</v>
      </c>
      <c r="C96" s="7">
        <f t="shared" si="8"/>
        <v>48205.31</v>
      </c>
      <c r="D96" t="str">
        <f t="shared" si="9"/>
        <v>vis</v>
      </c>
      <c r="E96">
        <f>VLOOKUP(C96,Active!C$21:E$964,3,FALSE)</f>
        <v>5215.0125898492543</v>
      </c>
      <c r="F96" s="3" t="s">
        <v>203</v>
      </c>
      <c r="G96" t="str">
        <f t="shared" si="10"/>
        <v>48205.310</v>
      </c>
      <c r="H96" s="7">
        <f t="shared" si="11"/>
        <v>5215</v>
      </c>
      <c r="I96" s="56" t="s">
        <v>482</v>
      </c>
      <c r="J96" s="57" t="s">
        <v>483</v>
      </c>
      <c r="K96" s="56">
        <v>5215</v>
      </c>
      <c r="L96" s="56" t="s">
        <v>342</v>
      </c>
      <c r="M96" s="57" t="s">
        <v>207</v>
      </c>
      <c r="N96" s="57"/>
      <c r="O96" s="58" t="s">
        <v>265</v>
      </c>
      <c r="P96" s="58" t="s">
        <v>481</v>
      </c>
    </row>
    <row r="97" spans="1:16" x14ac:dyDescent="0.2">
      <c r="A97" s="7" t="str">
        <f t="shared" si="6"/>
        <v> BBS 98 </v>
      </c>
      <c r="B97" s="3" t="str">
        <f t="shared" si="7"/>
        <v>I</v>
      </c>
      <c r="C97" s="7">
        <f t="shared" si="8"/>
        <v>48377.561000000002</v>
      </c>
      <c r="D97" t="str">
        <f t="shared" si="9"/>
        <v>vis</v>
      </c>
      <c r="E97">
        <f>VLOOKUP(C97,Active!C$21:E$964,3,FALSE)</f>
        <v>5325.9959124870174</v>
      </c>
      <c r="F97" s="3" t="s">
        <v>203</v>
      </c>
      <c r="G97" t="str">
        <f t="shared" si="10"/>
        <v>48377.561</v>
      </c>
      <c r="H97" s="7">
        <f t="shared" si="11"/>
        <v>5326</v>
      </c>
      <c r="I97" s="56" t="s">
        <v>484</v>
      </c>
      <c r="J97" s="57" t="s">
        <v>485</v>
      </c>
      <c r="K97" s="56">
        <v>5326</v>
      </c>
      <c r="L97" s="56" t="s">
        <v>445</v>
      </c>
      <c r="M97" s="57" t="s">
        <v>207</v>
      </c>
      <c r="N97" s="57"/>
      <c r="O97" s="58" t="s">
        <v>238</v>
      </c>
      <c r="P97" s="58" t="s">
        <v>486</v>
      </c>
    </row>
    <row r="98" spans="1:16" x14ac:dyDescent="0.2">
      <c r="A98" s="7" t="str">
        <f t="shared" si="6"/>
        <v> BBS 98 </v>
      </c>
      <c r="B98" s="3" t="str">
        <f t="shared" si="7"/>
        <v>I</v>
      </c>
      <c r="C98" s="7">
        <f t="shared" si="8"/>
        <v>48433.451999999997</v>
      </c>
      <c r="D98" t="str">
        <f t="shared" si="9"/>
        <v>vis</v>
      </c>
      <c r="E98">
        <f>VLOOKUP(C98,Active!C$21:E$964,3,FALSE)</f>
        <v>5362.0071338183689</v>
      </c>
      <c r="F98" s="3" t="s">
        <v>203</v>
      </c>
      <c r="G98" t="str">
        <f t="shared" si="10"/>
        <v>48433.452</v>
      </c>
      <c r="H98" s="7">
        <f t="shared" si="11"/>
        <v>5362</v>
      </c>
      <c r="I98" s="56" t="s">
        <v>487</v>
      </c>
      <c r="J98" s="57" t="s">
        <v>488</v>
      </c>
      <c r="K98" s="56">
        <v>5362</v>
      </c>
      <c r="L98" s="56" t="s">
        <v>288</v>
      </c>
      <c r="M98" s="57" t="s">
        <v>207</v>
      </c>
      <c r="N98" s="57"/>
      <c r="O98" s="58" t="s">
        <v>265</v>
      </c>
      <c r="P98" s="58" t="s">
        <v>486</v>
      </c>
    </row>
    <row r="99" spans="1:16" x14ac:dyDescent="0.2">
      <c r="A99" s="7" t="str">
        <f t="shared" si="6"/>
        <v> BBS 98 </v>
      </c>
      <c r="B99" s="3" t="str">
        <f t="shared" si="7"/>
        <v>I</v>
      </c>
      <c r="C99" s="7">
        <f t="shared" si="8"/>
        <v>48447.423999999999</v>
      </c>
      <c r="D99" t="str">
        <f t="shared" si="9"/>
        <v>vis</v>
      </c>
      <c r="E99">
        <f>VLOOKUP(C99,Active!C$21:E$964,3,FALSE)</f>
        <v>5371.0094559174859</v>
      </c>
      <c r="F99" s="3" t="s">
        <v>203</v>
      </c>
      <c r="G99" t="str">
        <f t="shared" si="10"/>
        <v>48447.424</v>
      </c>
      <c r="H99" s="7">
        <f t="shared" si="11"/>
        <v>5371</v>
      </c>
      <c r="I99" s="56" t="s">
        <v>489</v>
      </c>
      <c r="J99" s="57" t="s">
        <v>490</v>
      </c>
      <c r="K99" s="56">
        <v>5371</v>
      </c>
      <c r="L99" s="56" t="s">
        <v>284</v>
      </c>
      <c r="M99" s="57" t="s">
        <v>207</v>
      </c>
      <c r="N99" s="57"/>
      <c r="O99" s="58" t="s">
        <v>265</v>
      </c>
      <c r="P99" s="58" t="s">
        <v>486</v>
      </c>
    </row>
    <row r="100" spans="1:16" x14ac:dyDescent="0.2">
      <c r="A100" s="7" t="str">
        <f t="shared" si="6"/>
        <v> BBS 98 </v>
      </c>
      <c r="B100" s="3" t="str">
        <f t="shared" si="7"/>
        <v>I</v>
      </c>
      <c r="C100" s="7">
        <f t="shared" si="8"/>
        <v>48492.419000000002</v>
      </c>
      <c r="D100" t="str">
        <f t="shared" si="9"/>
        <v>vis</v>
      </c>
      <c r="E100">
        <f>VLOOKUP(C100,Active!C$21:E$964,3,FALSE)</f>
        <v>5400.0002577246523</v>
      </c>
      <c r="F100" s="3" t="s">
        <v>203</v>
      </c>
      <c r="G100" t="str">
        <f t="shared" si="10"/>
        <v>48492.419</v>
      </c>
      <c r="H100" s="7">
        <f t="shared" si="11"/>
        <v>5400</v>
      </c>
      <c r="I100" s="56" t="s">
        <v>491</v>
      </c>
      <c r="J100" s="57" t="s">
        <v>492</v>
      </c>
      <c r="K100" s="56">
        <v>5400</v>
      </c>
      <c r="L100" s="56" t="s">
        <v>229</v>
      </c>
      <c r="M100" s="57" t="s">
        <v>207</v>
      </c>
      <c r="N100" s="57"/>
      <c r="O100" s="58" t="s">
        <v>265</v>
      </c>
      <c r="P100" s="58" t="s">
        <v>486</v>
      </c>
    </row>
    <row r="101" spans="1:16" x14ac:dyDescent="0.2">
      <c r="A101" s="7" t="str">
        <f t="shared" si="6"/>
        <v> AOEB 4 </v>
      </c>
      <c r="B101" s="3" t="str">
        <f t="shared" si="7"/>
        <v>I</v>
      </c>
      <c r="C101" s="7">
        <f t="shared" si="8"/>
        <v>48501.743999999999</v>
      </c>
      <c r="D101" t="str">
        <f t="shared" si="9"/>
        <v>vis</v>
      </c>
      <c r="E101">
        <f>VLOOKUP(C101,Active!C$21:E$964,3,FALSE)</f>
        <v>5406.0084636775746</v>
      </c>
      <c r="F101" s="3" t="s">
        <v>203</v>
      </c>
      <c r="G101" t="str">
        <f t="shared" si="10"/>
        <v>48501.744</v>
      </c>
      <c r="H101" s="7">
        <f t="shared" si="11"/>
        <v>5406</v>
      </c>
      <c r="I101" s="56" t="s">
        <v>493</v>
      </c>
      <c r="J101" s="57" t="s">
        <v>494</v>
      </c>
      <c r="K101" s="56">
        <v>5406</v>
      </c>
      <c r="L101" s="56" t="s">
        <v>307</v>
      </c>
      <c r="M101" s="57" t="s">
        <v>207</v>
      </c>
      <c r="N101" s="57"/>
      <c r="O101" s="58" t="s">
        <v>275</v>
      </c>
      <c r="P101" s="58" t="s">
        <v>271</v>
      </c>
    </row>
    <row r="102" spans="1:16" x14ac:dyDescent="0.2">
      <c r="A102" s="7" t="str">
        <f t="shared" si="6"/>
        <v> BBS 99 </v>
      </c>
      <c r="B102" s="3" t="str">
        <f t="shared" si="7"/>
        <v>I</v>
      </c>
      <c r="C102" s="7">
        <f t="shared" si="8"/>
        <v>48506.398999999998</v>
      </c>
      <c r="D102" t="str">
        <f t="shared" si="9"/>
        <v>vis</v>
      </c>
      <c r="E102">
        <f>VLOOKUP(C102,Active!C$21:E$964,3,FALSE)</f>
        <v>5409.0077343168086</v>
      </c>
      <c r="F102" s="3" t="s">
        <v>203</v>
      </c>
      <c r="G102" t="str">
        <f t="shared" si="10"/>
        <v>48506.399</v>
      </c>
      <c r="H102" s="7">
        <f t="shared" si="11"/>
        <v>5409</v>
      </c>
      <c r="I102" s="56" t="s">
        <v>495</v>
      </c>
      <c r="J102" s="57" t="s">
        <v>496</v>
      </c>
      <c r="K102" s="56">
        <v>5409</v>
      </c>
      <c r="L102" s="56" t="s">
        <v>278</v>
      </c>
      <c r="M102" s="57" t="s">
        <v>207</v>
      </c>
      <c r="N102" s="57"/>
      <c r="O102" s="58" t="s">
        <v>265</v>
      </c>
      <c r="P102" s="58" t="s">
        <v>497</v>
      </c>
    </row>
    <row r="103" spans="1:16" x14ac:dyDescent="0.2">
      <c r="A103" s="7" t="str">
        <f t="shared" si="6"/>
        <v> BBS 99 </v>
      </c>
      <c r="B103" s="3" t="str">
        <f t="shared" si="7"/>
        <v>I</v>
      </c>
      <c r="C103" s="7">
        <f t="shared" si="8"/>
        <v>48534.34</v>
      </c>
      <c r="D103" t="str">
        <f t="shared" si="9"/>
        <v>vis</v>
      </c>
      <c r="E103">
        <f>VLOOKUP(C103,Active!C$21:E$964,3,FALSE)</f>
        <v>5427.0104455801484</v>
      </c>
      <c r="F103" s="3" t="s">
        <v>203</v>
      </c>
      <c r="G103" t="str">
        <f t="shared" si="10"/>
        <v>48534.340</v>
      </c>
      <c r="H103" s="7">
        <f t="shared" si="11"/>
        <v>5427</v>
      </c>
      <c r="I103" s="56" t="s">
        <v>498</v>
      </c>
      <c r="J103" s="57" t="s">
        <v>499</v>
      </c>
      <c r="K103" s="56">
        <v>5427</v>
      </c>
      <c r="L103" s="56" t="s">
        <v>329</v>
      </c>
      <c r="M103" s="57" t="s">
        <v>207</v>
      </c>
      <c r="N103" s="57"/>
      <c r="O103" s="58" t="s">
        <v>265</v>
      </c>
      <c r="P103" s="58" t="s">
        <v>497</v>
      </c>
    </row>
    <row r="104" spans="1:16" x14ac:dyDescent="0.2">
      <c r="A104" s="7" t="str">
        <f t="shared" si="6"/>
        <v> BBS 99 </v>
      </c>
      <c r="B104" s="3" t="str">
        <f t="shared" si="7"/>
        <v>I</v>
      </c>
      <c r="C104" s="7">
        <f t="shared" si="8"/>
        <v>48548.298999999999</v>
      </c>
      <c r="D104" t="str">
        <f t="shared" si="9"/>
        <v>vis</v>
      </c>
      <c r="E104">
        <f>VLOOKUP(C104,Active!C$21:E$964,3,FALSE)</f>
        <v>5436.0043916280711</v>
      </c>
      <c r="F104" s="3" t="s">
        <v>203</v>
      </c>
      <c r="G104" t="str">
        <f t="shared" si="10"/>
        <v>48548.299</v>
      </c>
      <c r="H104" s="7">
        <f t="shared" si="11"/>
        <v>5436</v>
      </c>
      <c r="I104" s="56" t="s">
        <v>500</v>
      </c>
      <c r="J104" s="57" t="s">
        <v>501</v>
      </c>
      <c r="K104" s="56">
        <v>5436</v>
      </c>
      <c r="L104" s="56" t="s">
        <v>374</v>
      </c>
      <c r="M104" s="57" t="s">
        <v>207</v>
      </c>
      <c r="N104" s="57"/>
      <c r="O104" s="58" t="s">
        <v>265</v>
      </c>
      <c r="P104" s="58" t="s">
        <v>497</v>
      </c>
    </row>
    <row r="105" spans="1:16" x14ac:dyDescent="0.2">
      <c r="A105" s="7" t="str">
        <f t="shared" si="6"/>
        <v> BBS 100 </v>
      </c>
      <c r="B105" s="3" t="str">
        <f t="shared" si="7"/>
        <v>I</v>
      </c>
      <c r="C105" s="7">
        <f t="shared" si="8"/>
        <v>48621.256999999998</v>
      </c>
      <c r="D105" t="str">
        <f t="shared" si="9"/>
        <v>vis</v>
      </c>
      <c r="E105">
        <f>VLOOKUP(C105,Active!C$21:E$964,3,FALSE)</f>
        <v>5483.0120795544435</v>
      </c>
      <c r="F105" s="3" t="s">
        <v>203</v>
      </c>
      <c r="G105" t="str">
        <f t="shared" si="10"/>
        <v>48621.257</v>
      </c>
      <c r="H105" s="7">
        <f t="shared" si="11"/>
        <v>5483</v>
      </c>
      <c r="I105" s="56" t="s">
        <v>502</v>
      </c>
      <c r="J105" s="57" t="s">
        <v>503</v>
      </c>
      <c r="K105" s="56">
        <v>5483</v>
      </c>
      <c r="L105" s="56" t="s">
        <v>395</v>
      </c>
      <c r="M105" s="57" t="s">
        <v>207</v>
      </c>
      <c r="N105" s="57"/>
      <c r="O105" s="58" t="s">
        <v>345</v>
      </c>
      <c r="P105" s="58" t="s">
        <v>504</v>
      </c>
    </row>
    <row r="106" spans="1:16" x14ac:dyDescent="0.2">
      <c r="A106" s="7" t="str">
        <f t="shared" si="6"/>
        <v> BBS 102 </v>
      </c>
      <c r="B106" s="3" t="str">
        <f t="shared" si="7"/>
        <v>I</v>
      </c>
      <c r="C106" s="7">
        <f t="shared" si="8"/>
        <v>48877.324999999997</v>
      </c>
      <c r="D106" t="str">
        <f t="shared" si="9"/>
        <v>vis</v>
      </c>
      <c r="E106">
        <f>VLOOKUP(C106,Active!C$21:E$964,3,FALSE)</f>
        <v>5647.9996701124428</v>
      </c>
      <c r="F106" s="3" t="s">
        <v>203</v>
      </c>
      <c r="G106" t="str">
        <f t="shared" si="10"/>
        <v>48877.325</v>
      </c>
      <c r="H106" s="7">
        <f t="shared" si="11"/>
        <v>5648</v>
      </c>
      <c r="I106" s="56" t="s">
        <v>505</v>
      </c>
      <c r="J106" s="57" t="s">
        <v>506</v>
      </c>
      <c r="K106" s="56">
        <v>5648</v>
      </c>
      <c r="L106" s="56" t="s">
        <v>249</v>
      </c>
      <c r="M106" s="57" t="s">
        <v>207</v>
      </c>
      <c r="N106" s="57"/>
      <c r="O106" s="58" t="s">
        <v>238</v>
      </c>
      <c r="P106" s="58" t="s">
        <v>507</v>
      </c>
    </row>
    <row r="107" spans="1:16" x14ac:dyDescent="0.2">
      <c r="A107" s="7" t="str">
        <f t="shared" si="6"/>
        <v> BBS 102 </v>
      </c>
      <c r="B107" s="3" t="str">
        <f t="shared" si="7"/>
        <v>I</v>
      </c>
      <c r="C107" s="7">
        <f t="shared" si="8"/>
        <v>48891.307999999997</v>
      </c>
      <c r="D107" t="str">
        <f t="shared" si="9"/>
        <v>vis</v>
      </c>
      <c r="E107">
        <f>VLOOKUP(C107,Active!C$21:E$964,3,FALSE)</f>
        <v>5657.0090796394925</v>
      </c>
      <c r="F107" s="3" t="s">
        <v>203</v>
      </c>
      <c r="G107" t="str">
        <f t="shared" si="10"/>
        <v>48891.308</v>
      </c>
      <c r="H107" s="7">
        <f t="shared" si="11"/>
        <v>5657</v>
      </c>
      <c r="I107" s="56" t="s">
        <v>508</v>
      </c>
      <c r="J107" s="57" t="s">
        <v>509</v>
      </c>
      <c r="K107" s="56">
        <v>5657</v>
      </c>
      <c r="L107" s="56" t="s">
        <v>298</v>
      </c>
      <c r="M107" s="57" t="s">
        <v>207</v>
      </c>
      <c r="N107" s="57"/>
      <c r="O107" s="58" t="s">
        <v>265</v>
      </c>
      <c r="P107" s="58" t="s">
        <v>507</v>
      </c>
    </row>
    <row r="108" spans="1:16" x14ac:dyDescent="0.2">
      <c r="A108" s="7" t="str">
        <f t="shared" si="6"/>
        <v> AOEB 4 </v>
      </c>
      <c r="B108" s="3" t="str">
        <f t="shared" si="7"/>
        <v>I</v>
      </c>
      <c r="C108" s="7">
        <f t="shared" si="8"/>
        <v>48914.582999999999</v>
      </c>
      <c r="D108" t="str">
        <f t="shared" si="9"/>
        <v>vis</v>
      </c>
      <c r="E108">
        <f>VLOOKUP(C108,Active!C$21:E$964,3,FALSE)</f>
        <v>5672.0054328356655</v>
      </c>
      <c r="F108" s="3" t="s">
        <v>203</v>
      </c>
      <c r="G108" t="str">
        <f t="shared" si="10"/>
        <v>48914.583</v>
      </c>
      <c r="H108" s="7">
        <f t="shared" si="11"/>
        <v>5672</v>
      </c>
      <c r="I108" s="56" t="s">
        <v>510</v>
      </c>
      <c r="J108" s="57" t="s">
        <v>511</v>
      </c>
      <c r="K108" s="56">
        <v>5672</v>
      </c>
      <c r="L108" s="56" t="s">
        <v>245</v>
      </c>
      <c r="M108" s="57" t="s">
        <v>207</v>
      </c>
      <c r="N108" s="57"/>
      <c r="O108" s="58" t="s">
        <v>275</v>
      </c>
      <c r="P108" s="58" t="s">
        <v>271</v>
      </c>
    </row>
    <row r="109" spans="1:16" x14ac:dyDescent="0.2">
      <c r="A109" s="7" t="str">
        <f t="shared" si="6"/>
        <v> BBS 102 </v>
      </c>
      <c r="B109" s="3" t="str">
        <f t="shared" si="7"/>
        <v>I</v>
      </c>
      <c r="C109" s="7">
        <f t="shared" si="8"/>
        <v>48922.343999999997</v>
      </c>
      <c r="D109" t="str">
        <f t="shared" si="9"/>
        <v>vis</v>
      </c>
      <c r="E109">
        <f>VLOOKUP(C109,Active!C$21:E$964,3,FALSE)</f>
        <v>5677.0059353987363</v>
      </c>
      <c r="F109" s="3" t="s">
        <v>203</v>
      </c>
      <c r="G109" t="str">
        <f t="shared" si="10"/>
        <v>48922.344</v>
      </c>
      <c r="H109" s="7">
        <f t="shared" si="11"/>
        <v>5677</v>
      </c>
      <c r="I109" s="56" t="s">
        <v>512</v>
      </c>
      <c r="J109" s="57" t="s">
        <v>513</v>
      </c>
      <c r="K109" s="56">
        <v>5677</v>
      </c>
      <c r="L109" s="56" t="s">
        <v>274</v>
      </c>
      <c r="M109" s="57" t="s">
        <v>207</v>
      </c>
      <c r="N109" s="57"/>
      <c r="O109" s="58" t="s">
        <v>265</v>
      </c>
      <c r="P109" s="58" t="s">
        <v>507</v>
      </c>
    </row>
    <row r="110" spans="1:16" x14ac:dyDescent="0.2">
      <c r="A110" s="7" t="str">
        <f t="shared" si="6"/>
        <v> BBS 104 </v>
      </c>
      <c r="B110" s="3" t="str">
        <f t="shared" si="7"/>
        <v>I</v>
      </c>
      <c r="C110" s="7">
        <f t="shared" si="8"/>
        <v>49164.463000000003</v>
      </c>
      <c r="D110" t="str">
        <f t="shared" si="9"/>
        <v>vis</v>
      </c>
      <c r="E110">
        <f>VLOOKUP(C110,Active!C$21:E$964,3,FALSE)</f>
        <v>5833.006023025122</v>
      </c>
      <c r="F110" s="3" t="s">
        <v>203</v>
      </c>
      <c r="G110" t="str">
        <f t="shared" si="10"/>
        <v>49164.463</v>
      </c>
      <c r="H110" s="7">
        <f t="shared" si="11"/>
        <v>5833</v>
      </c>
      <c r="I110" s="56" t="s">
        <v>514</v>
      </c>
      <c r="J110" s="57" t="s">
        <v>515</v>
      </c>
      <c r="K110" s="56">
        <v>5833</v>
      </c>
      <c r="L110" s="56" t="s">
        <v>274</v>
      </c>
      <c r="M110" s="57" t="s">
        <v>207</v>
      </c>
      <c r="N110" s="57"/>
      <c r="O110" s="58" t="s">
        <v>265</v>
      </c>
      <c r="P110" s="58" t="s">
        <v>516</v>
      </c>
    </row>
    <row r="111" spans="1:16" x14ac:dyDescent="0.2">
      <c r="A111" s="7" t="str">
        <f t="shared" si="6"/>
        <v> BBS 105 </v>
      </c>
      <c r="B111" s="3" t="str">
        <f t="shared" si="7"/>
        <v>I</v>
      </c>
      <c r="C111" s="7">
        <f t="shared" si="8"/>
        <v>49206.377999999997</v>
      </c>
      <c r="D111" t="str">
        <f t="shared" si="9"/>
        <v>vis</v>
      </c>
      <c r="E111">
        <f>VLOOKUP(C111,Active!C$21:E$964,3,FALSE)</f>
        <v>5860.0123450108349</v>
      </c>
      <c r="F111" s="3" t="s">
        <v>203</v>
      </c>
      <c r="G111" t="str">
        <f t="shared" si="10"/>
        <v>49206.378</v>
      </c>
      <c r="H111" s="7">
        <f t="shared" si="11"/>
        <v>5860</v>
      </c>
      <c r="I111" s="56" t="s">
        <v>517</v>
      </c>
      <c r="J111" s="57" t="s">
        <v>518</v>
      </c>
      <c r="K111" s="56">
        <v>5860</v>
      </c>
      <c r="L111" s="56" t="s">
        <v>395</v>
      </c>
      <c r="M111" s="57" t="s">
        <v>207</v>
      </c>
      <c r="N111" s="57"/>
      <c r="O111" s="58" t="s">
        <v>265</v>
      </c>
      <c r="P111" s="58" t="s">
        <v>519</v>
      </c>
    </row>
    <row r="112" spans="1:16" x14ac:dyDescent="0.2">
      <c r="A112" s="7" t="str">
        <f t="shared" si="6"/>
        <v> BBS 105 </v>
      </c>
      <c r="B112" s="3" t="str">
        <f t="shared" si="7"/>
        <v>I</v>
      </c>
      <c r="C112" s="7">
        <f t="shared" si="8"/>
        <v>49251.375999999997</v>
      </c>
      <c r="D112" t="str">
        <f t="shared" si="9"/>
        <v>vis</v>
      </c>
      <c r="E112">
        <f>VLOOKUP(C112,Active!C$21:E$964,3,FALSE)</f>
        <v>5889.0050797528911</v>
      </c>
      <c r="F112" s="3" t="s">
        <v>203</v>
      </c>
      <c r="G112" t="str">
        <f t="shared" si="10"/>
        <v>49251.376</v>
      </c>
      <c r="H112" s="7">
        <f t="shared" si="11"/>
        <v>5889</v>
      </c>
      <c r="I112" s="56" t="s">
        <v>520</v>
      </c>
      <c r="J112" s="57" t="s">
        <v>521</v>
      </c>
      <c r="K112" s="56">
        <v>5889</v>
      </c>
      <c r="L112" s="56" t="s">
        <v>245</v>
      </c>
      <c r="M112" s="57" t="s">
        <v>207</v>
      </c>
      <c r="N112" s="57"/>
      <c r="O112" s="58" t="s">
        <v>265</v>
      </c>
      <c r="P112" s="58" t="s">
        <v>519</v>
      </c>
    </row>
    <row r="113" spans="1:16" x14ac:dyDescent="0.2">
      <c r="A113" s="7" t="str">
        <f t="shared" si="6"/>
        <v> BBS 107 </v>
      </c>
      <c r="B113" s="3" t="str">
        <f t="shared" si="7"/>
        <v>I</v>
      </c>
      <c r="C113" s="7">
        <f t="shared" si="8"/>
        <v>49535.406999999999</v>
      </c>
      <c r="D113" t="str">
        <f t="shared" si="9"/>
        <v>vis</v>
      </c>
      <c r="E113">
        <f>VLOOKUP(C113,Active!C$21:E$964,3,FALSE)</f>
        <v>6072.0095564301</v>
      </c>
      <c r="F113" s="3" t="s">
        <v>203</v>
      </c>
      <c r="G113" t="str">
        <f t="shared" si="10"/>
        <v>49535.407</v>
      </c>
      <c r="H113" s="7">
        <f t="shared" si="11"/>
        <v>6072</v>
      </c>
      <c r="I113" s="56" t="s">
        <v>522</v>
      </c>
      <c r="J113" s="57" t="s">
        <v>523</v>
      </c>
      <c r="K113" s="56">
        <v>6072</v>
      </c>
      <c r="L113" s="56" t="s">
        <v>284</v>
      </c>
      <c r="M113" s="57" t="s">
        <v>207</v>
      </c>
      <c r="N113" s="57"/>
      <c r="O113" s="58" t="s">
        <v>265</v>
      </c>
      <c r="P113" s="58" t="s">
        <v>524</v>
      </c>
    </row>
    <row r="114" spans="1:16" x14ac:dyDescent="0.2">
      <c r="A114" s="7" t="str">
        <f t="shared" si="6"/>
        <v> BRNO 31 </v>
      </c>
      <c r="B114" s="3" t="str">
        <f t="shared" si="7"/>
        <v>I</v>
      </c>
      <c r="C114" s="7">
        <f t="shared" si="8"/>
        <v>49566.436999999998</v>
      </c>
      <c r="D114" t="str">
        <f t="shared" si="9"/>
        <v>vis</v>
      </c>
      <c r="E114">
        <f>VLOOKUP(C114,Active!C$21:E$964,3,FALSE)</f>
        <v>6092.0025463195616</v>
      </c>
      <c r="F114" s="3" t="s">
        <v>203</v>
      </c>
      <c r="G114" t="str">
        <f t="shared" si="10"/>
        <v>49566.437</v>
      </c>
      <c r="H114" s="7">
        <f t="shared" si="11"/>
        <v>6092</v>
      </c>
      <c r="I114" s="56" t="s">
        <v>525</v>
      </c>
      <c r="J114" s="57" t="s">
        <v>526</v>
      </c>
      <c r="K114" s="56">
        <v>6092</v>
      </c>
      <c r="L114" s="56" t="s">
        <v>269</v>
      </c>
      <c r="M114" s="57" t="s">
        <v>207</v>
      </c>
      <c r="N114" s="57"/>
      <c r="O114" s="58" t="s">
        <v>527</v>
      </c>
      <c r="P114" s="58" t="s">
        <v>528</v>
      </c>
    </row>
    <row r="115" spans="1:16" x14ac:dyDescent="0.2">
      <c r="A115" s="7" t="str">
        <f t="shared" si="6"/>
        <v> BRNO 31 </v>
      </c>
      <c r="B115" s="3" t="str">
        <f t="shared" si="7"/>
        <v>I</v>
      </c>
      <c r="C115" s="7">
        <f t="shared" si="8"/>
        <v>49566.44</v>
      </c>
      <c r="D115" t="str">
        <f t="shared" si="9"/>
        <v>vis</v>
      </c>
      <c r="E115">
        <f>VLOOKUP(C115,Active!C$21:E$964,3,FALSE)</f>
        <v>6092.004479254455</v>
      </c>
      <c r="F115" s="3" t="s">
        <v>203</v>
      </c>
      <c r="G115" t="str">
        <f t="shared" si="10"/>
        <v>49566.440</v>
      </c>
      <c r="H115" s="7">
        <f t="shared" si="11"/>
        <v>6092</v>
      </c>
      <c r="I115" s="56" t="s">
        <v>529</v>
      </c>
      <c r="J115" s="57" t="s">
        <v>530</v>
      </c>
      <c r="K115" s="56">
        <v>6092</v>
      </c>
      <c r="L115" s="56" t="s">
        <v>374</v>
      </c>
      <c r="M115" s="57" t="s">
        <v>207</v>
      </c>
      <c r="N115" s="57"/>
      <c r="O115" s="58" t="s">
        <v>406</v>
      </c>
      <c r="P115" s="58" t="s">
        <v>528</v>
      </c>
    </row>
    <row r="116" spans="1:16" x14ac:dyDescent="0.2">
      <c r="A116" s="7" t="str">
        <f t="shared" si="6"/>
        <v> BRNO 31 </v>
      </c>
      <c r="B116" s="3" t="str">
        <f t="shared" si="7"/>
        <v>I</v>
      </c>
      <c r="C116" s="7">
        <f t="shared" si="8"/>
        <v>49566.447</v>
      </c>
      <c r="D116" t="str">
        <f t="shared" si="9"/>
        <v>vis</v>
      </c>
      <c r="E116">
        <f>VLOOKUP(C116,Active!C$21:E$964,3,FALSE)</f>
        <v>6092.0089894358662</v>
      </c>
      <c r="F116" s="3" t="s">
        <v>203</v>
      </c>
      <c r="G116" t="str">
        <f t="shared" si="10"/>
        <v>49566.447</v>
      </c>
      <c r="H116" s="7">
        <f t="shared" si="11"/>
        <v>6092</v>
      </c>
      <c r="I116" s="56" t="s">
        <v>531</v>
      </c>
      <c r="J116" s="57" t="s">
        <v>532</v>
      </c>
      <c r="K116" s="56">
        <v>6092</v>
      </c>
      <c r="L116" s="56" t="s">
        <v>298</v>
      </c>
      <c r="M116" s="57" t="s">
        <v>207</v>
      </c>
      <c r="N116" s="57"/>
      <c r="O116" s="58" t="s">
        <v>533</v>
      </c>
      <c r="P116" s="58" t="s">
        <v>528</v>
      </c>
    </row>
    <row r="117" spans="1:16" x14ac:dyDescent="0.2">
      <c r="A117" s="7" t="str">
        <f t="shared" si="6"/>
        <v> BBS 107 </v>
      </c>
      <c r="B117" s="3" t="str">
        <f t="shared" si="7"/>
        <v>I</v>
      </c>
      <c r="C117" s="7">
        <f t="shared" si="8"/>
        <v>49580.417999999998</v>
      </c>
      <c r="D117" t="str">
        <f t="shared" si="9"/>
        <v>vis</v>
      </c>
      <c r="E117">
        <f>VLOOKUP(C117,Active!C$21:E$964,3,FALSE)</f>
        <v>6101.0106672233496</v>
      </c>
      <c r="F117" s="3" t="s">
        <v>203</v>
      </c>
      <c r="G117" t="str">
        <f t="shared" si="10"/>
        <v>49580.418</v>
      </c>
      <c r="H117" s="7">
        <f t="shared" si="11"/>
        <v>6101</v>
      </c>
      <c r="I117" s="56" t="s">
        <v>534</v>
      </c>
      <c r="J117" s="57" t="s">
        <v>535</v>
      </c>
      <c r="K117" s="56">
        <v>6101</v>
      </c>
      <c r="L117" s="56" t="s">
        <v>335</v>
      </c>
      <c r="M117" s="57" t="s">
        <v>207</v>
      </c>
      <c r="N117" s="57"/>
      <c r="O117" s="58" t="s">
        <v>265</v>
      </c>
      <c r="P117" s="58" t="s">
        <v>524</v>
      </c>
    </row>
    <row r="118" spans="1:16" x14ac:dyDescent="0.2">
      <c r="A118" s="7" t="str">
        <f t="shared" si="6"/>
        <v> BBS 109 </v>
      </c>
      <c r="B118" s="3" t="str">
        <f t="shared" si="7"/>
        <v>I</v>
      </c>
      <c r="C118" s="7">
        <f t="shared" si="8"/>
        <v>49895.485000000001</v>
      </c>
      <c r="D118" t="str">
        <f t="shared" si="9"/>
        <v>vis</v>
      </c>
      <c r="E118">
        <f>VLOOKUP(C118,Active!C$21:E$964,3,FALSE)</f>
        <v>6304.0119996598032</v>
      </c>
      <c r="F118" s="3" t="s">
        <v>203</v>
      </c>
      <c r="G118" t="str">
        <f t="shared" si="10"/>
        <v>49895.485</v>
      </c>
      <c r="H118" s="7">
        <f t="shared" si="11"/>
        <v>6304</v>
      </c>
      <c r="I118" s="56" t="s">
        <v>536</v>
      </c>
      <c r="J118" s="57" t="s">
        <v>537</v>
      </c>
      <c r="K118" s="56">
        <v>6304</v>
      </c>
      <c r="L118" s="56" t="s">
        <v>395</v>
      </c>
      <c r="M118" s="57" t="s">
        <v>207</v>
      </c>
      <c r="N118" s="57"/>
      <c r="O118" s="58" t="s">
        <v>265</v>
      </c>
      <c r="P118" s="58" t="s">
        <v>538</v>
      </c>
    </row>
    <row r="119" spans="1:16" x14ac:dyDescent="0.2">
      <c r="A119" s="7" t="str">
        <f t="shared" si="6"/>
        <v> AOEB 4 </v>
      </c>
      <c r="B119" s="3" t="str">
        <f t="shared" si="7"/>
        <v>I</v>
      </c>
      <c r="C119" s="7">
        <f t="shared" si="8"/>
        <v>49988.6</v>
      </c>
      <c r="D119" t="str">
        <f t="shared" si="9"/>
        <v>vis</v>
      </c>
      <c r="E119">
        <f>VLOOKUP(C119,Active!C$21:E$964,3,FALSE)</f>
        <v>6364.0070771189457</v>
      </c>
      <c r="F119" s="3" t="s">
        <v>203</v>
      </c>
      <c r="G119" t="str">
        <f t="shared" si="10"/>
        <v>49988.600</v>
      </c>
      <c r="H119" s="7">
        <f t="shared" si="11"/>
        <v>6364</v>
      </c>
      <c r="I119" s="56" t="s">
        <v>539</v>
      </c>
      <c r="J119" s="57" t="s">
        <v>540</v>
      </c>
      <c r="K119" s="56">
        <v>6364</v>
      </c>
      <c r="L119" s="56" t="s">
        <v>288</v>
      </c>
      <c r="M119" s="57" t="s">
        <v>207</v>
      </c>
      <c r="N119" s="57"/>
      <c r="O119" s="58" t="s">
        <v>275</v>
      </c>
      <c r="P119" s="58" t="s">
        <v>271</v>
      </c>
    </row>
    <row r="120" spans="1:16" x14ac:dyDescent="0.2">
      <c r="A120" s="7" t="str">
        <f t="shared" si="6"/>
        <v> BBS 110 </v>
      </c>
      <c r="B120" s="3" t="str">
        <f t="shared" si="7"/>
        <v>I</v>
      </c>
      <c r="C120" s="7">
        <f t="shared" si="8"/>
        <v>50010.334999999999</v>
      </c>
      <c r="D120" t="str">
        <f t="shared" si="9"/>
        <v>vis</v>
      </c>
      <c r="E120">
        <f>VLOOKUP(C120,Active!C$21:E$964,3,FALSE)</f>
        <v>6378.0111904043943</v>
      </c>
      <c r="F120" s="3" t="s">
        <v>203</v>
      </c>
      <c r="G120" t="str">
        <f t="shared" si="10"/>
        <v>50010.335</v>
      </c>
      <c r="H120" s="7">
        <f t="shared" si="11"/>
        <v>6378</v>
      </c>
      <c r="I120" s="56" t="s">
        <v>541</v>
      </c>
      <c r="J120" s="57" t="s">
        <v>542</v>
      </c>
      <c r="K120" s="56">
        <v>6378</v>
      </c>
      <c r="L120" s="56" t="s">
        <v>335</v>
      </c>
      <c r="M120" s="57" t="s">
        <v>207</v>
      </c>
      <c r="N120" s="57"/>
      <c r="O120" s="58" t="s">
        <v>265</v>
      </c>
      <c r="P120" s="58" t="s">
        <v>543</v>
      </c>
    </row>
    <row r="121" spans="1:16" x14ac:dyDescent="0.2">
      <c r="A121" s="7" t="str">
        <f t="shared" si="6"/>
        <v> AOEB 4 </v>
      </c>
      <c r="B121" s="3" t="str">
        <f t="shared" si="7"/>
        <v>I</v>
      </c>
      <c r="C121" s="7">
        <f t="shared" si="8"/>
        <v>50258.663999999997</v>
      </c>
      <c r="D121" t="str">
        <f t="shared" si="9"/>
        <v>vis</v>
      </c>
      <c r="E121">
        <f>VLOOKUP(C121,Active!C$21:E$964,3,FALSE)</f>
        <v>6538.012453255189</v>
      </c>
      <c r="F121" s="3" t="s">
        <v>203</v>
      </c>
      <c r="G121" t="str">
        <f t="shared" si="10"/>
        <v>50258.664</v>
      </c>
      <c r="H121" s="7">
        <f t="shared" si="11"/>
        <v>6538</v>
      </c>
      <c r="I121" s="56" t="s">
        <v>544</v>
      </c>
      <c r="J121" s="57" t="s">
        <v>545</v>
      </c>
      <c r="K121" s="56">
        <v>6538</v>
      </c>
      <c r="L121" s="56" t="s">
        <v>395</v>
      </c>
      <c r="M121" s="57" t="s">
        <v>546</v>
      </c>
      <c r="N121" s="57"/>
      <c r="O121" s="58" t="s">
        <v>547</v>
      </c>
      <c r="P121" s="58" t="s">
        <v>271</v>
      </c>
    </row>
    <row r="122" spans="1:16" x14ac:dyDescent="0.2">
      <c r="A122" s="7" t="str">
        <f t="shared" si="6"/>
        <v> AOEB 4 </v>
      </c>
      <c r="B122" s="3" t="str">
        <f t="shared" si="7"/>
        <v>I</v>
      </c>
      <c r="C122" s="7">
        <f t="shared" si="8"/>
        <v>50275.730300000003</v>
      </c>
      <c r="D122" t="str">
        <f t="shared" si="9"/>
        <v>vis</v>
      </c>
      <c r="E122">
        <f>VLOOKUP(C122,Active!C$21:E$964,3,FALSE)</f>
        <v>6549.0084688320703</v>
      </c>
      <c r="F122" s="3" t="s">
        <v>203</v>
      </c>
      <c r="G122" t="str">
        <f t="shared" si="10"/>
        <v>50275.7303</v>
      </c>
      <c r="H122" s="7">
        <f t="shared" si="11"/>
        <v>6549</v>
      </c>
      <c r="I122" s="56" t="s">
        <v>548</v>
      </c>
      <c r="J122" s="57" t="s">
        <v>549</v>
      </c>
      <c r="K122" s="56">
        <v>6549</v>
      </c>
      <c r="L122" s="56" t="s">
        <v>550</v>
      </c>
      <c r="M122" s="57" t="s">
        <v>546</v>
      </c>
      <c r="N122" s="57"/>
      <c r="O122" s="58" t="s">
        <v>551</v>
      </c>
      <c r="P122" s="58" t="s">
        <v>271</v>
      </c>
    </row>
    <row r="123" spans="1:16" x14ac:dyDescent="0.2">
      <c r="A123" s="7" t="str">
        <f t="shared" si="6"/>
        <v> AOEB 4 </v>
      </c>
      <c r="B123" s="3" t="str">
        <f t="shared" si="7"/>
        <v>I</v>
      </c>
      <c r="C123" s="7">
        <f t="shared" si="8"/>
        <v>50320.739000000001</v>
      </c>
      <c r="D123" t="str">
        <f t="shared" si="9"/>
        <v>vis</v>
      </c>
      <c r="E123">
        <f>VLOOKUP(C123,Active!C$21:E$964,3,FALSE)</f>
        <v>6578.0080977085699</v>
      </c>
      <c r="F123" s="3" t="s">
        <v>203</v>
      </c>
      <c r="G123" t="str">
        <f t="shared" si="10"/>
        <v>50320.739</v>
      </c>
      <c r="H123" s="7">
        <f t="shared" si="11"/>
        <v>6578</v>
      </c>
      <c r="I123" s="56" t="s">
        <v>552</v>
      </c>
      <c r="J123" s="57" t="s">
        <v>553</v>
      </c>
      <c r="K123" s="56">
        <v>6578</v>
      </c>
      <c r="L123" s="56" t="s">
        <v>307</v>
      </c>
      <c r="M123" s="57" t="s">
        <v>207</v>
      </c>
      <c r="N123" s="57"/>
      <c r="O123" s="58" t="s">
        <v>371</v>
      </c>
      <c r="P123" s="58" t="s">
        <v>271</v>
      </c>
    </row>
    <row r="124" spans="1:16" x14ac:dyDescent="0.2">
      <c r="A124" s="7" t="str">
        <f t="shared" si="6"/>
        <v> AOEB 4 </v>
      </c>
      <c r="B124" s="3" t="str">
        <f t="shared" si="7"/>
        <v>I</v>
      </c>
      <c r="C124" s="7">
        <f t="shared" si="8"/>
        <v>50320.745000000003</v>
      </c>
      <c r="D124" t="str">
        <f t="shared" si="9"/>
        <v>vis</v>
      </c>
      <c r="E124">
        <f>VLOOKUP(C124,Active!C$21:E$964,3,FALSE)</f>
        <v>6578.0119635783531</v>
      </c>
      <c r="F124" s="3" t="s">
        <v>203</v>
      </c>
      <c r="G124" t="str">
        <f t="shared" si="10"/>
        <v>50320.745</v>
      </c>
      <c r="H124" s="7">
        <f t="shared" si="11"/>
        <v>6578</v>
      </c>
      <c r="I124" s="56" t="s">
        <v>554</v>
      </c>
      <c r="J124" s="57" t="s">
        <v>555</v>
      </c>
      <c r="K124" s="56">
        <v>6578</v>
      </c>
      <c r="L124" s="56" t="s">
        <v>395</v>
      </c>
      <c r="M124" s="57" t="s">
        <v>207</v>
      </c>
      <c r="N124" s="57"/>
      <c r="O124" s="58" t="s">
        <v>275</v>
      </c>
      <c r="P124" s="58" t="s">
        <v>271</v>
      </c>
    </row>
    <row r="125" spans="1:16" x14ac:dyDescent="0.2">
      <c r="A125" s="7" t="str">
        <f t="shared" si="6"/>
        <v> BBS 113 </v>
      </c>
      <c r="B125" s="3" t="str">
        <f t="shared" si="7"/>
        <v>I</v>
      </c>
      <c r="C125" s="7">
        <f t="shared" si="8"/>
        <v>50325.404999999999</v>
      </c>
      <c r="D125" t="str">
        <f t="shared" si="9"/>
        <v>vis</v>
      </c>
      <c r="E125">
        <f>VLOOKUP(C125,Active!C$21:E$964,3,FALSE)</f>
        <v>6581.0144557757367</v>
      </c>
      <c r="F125" s="3" t="s">
        <v>203</v>
      </c>
      <c r="G125" t="str">
        <f t="shared" si="10"/>
        <v>50325.405</v>
      </c>
      <c r="H125" s="7">
        <f t="shared" si="11"/>
        <v>6581</v>
      </c>
      <c r="I125" s="56" t="s">
        <v>556</v>
      </c>
      <c r="J125" s="57" t="s">
        <v>557</v>
      </c>
      <c r="K125" s="56">
        <v>6581</v>
      </c>
      <c r="L125" s="56" t="s">
        <v>421</v>
      </c>
      <c r="M125" s="57" t="s">
        <v>207</v>
      </c>
      <c r="N125" s="57"/>
      <c r="O125" s="58" t="s">
        <v>265</v>
      </c>
      <c r="P125" s="58" t="s">
        <v>558</v>
      </c>
    </row>
    <row r="126" spans="1:16" x14ac:dyDescent="0.2">
      <c r="A126" s="7" t="str">
        <f t="shared" si="6"/>
        <v> BBS 113 </v>
      </c>
      <c r="B126" s="3" t="str">
        <f t="shared" si="7"/>
        <v>I</v>
      </c>
      <c r="C126" s="7">
        <f t="shared" si="8"/>
        <v>50353.334999999999</v>
      </c>
      <c r="D126" t="str">
        <f t="shared" si="9"/>
        <v>vis</v>
      </c>
      <c r="E126">
        <f>VLOOKUP(C126,Active!C$21:E$964,3,FALSE)</f>
        <v>6599.0100796111437</v>
      </c>
      <c r="F126" s="3" t="s">
        <v>203</v>
      </c>
      <c r="G126" t="str">
        <f t="shared" si="10"/>
        <v>50353.335</v>
      </c>
      <c r="H126" s="7">
        <f t="shared" si="11"/>
        <v>6599</v>
      </c>
      <c r="I126" s="56" t="s">
        <v>559</v>
      </c>
      <c r="J126" s="57" t="s">
        <v>560</v>
      </c>
      <c r="K126" s="56">
        <v>6599</v>
      </c>
      <c r="L126" s="56" t="s">
        <v>329</v>
      </c>
      <c r="M126" s="57" t="s">
        <v>207</v>
      </c>
      <c r="N126" s="57"/>
      <c r="O126" s="58" t="s">
        <v>238</v>
      </c>
      <c r="P126" s="58" t="s">
        <v>558</v>
      </c>
    </row>
    <row r="127" spans="1:16" x14ac:dyDescent="0.2">
      <c r="A127" s="7" t="str">
        <f t="shared" si="6"/>
        <v> BBS 113 </v>
      </c>
      <c r="B127" s="3" t="str">
        <f t="shared" si="7"/>
        <v>I</v>
      </c>
      <c r="C127" s="7">
        <f t="shared" si="8"/>
        <v>50370.404000000002</v>
      </c>
      <c r="D127" t="str">
        <f t="shared" si="9"/>
        <v>vis</v>
      </c>
      <c r="E127">
        <f>VLOOKUP(C127,Active!C$21:E$964,3,FALSE)</f>
        <v>6610.0078348294255</v>
      </c>
      <c r="F127" s="3" t="s">
        <v>203</v>
      </c>
      <c r="G127" t="str">
        <f t="shared" si="10"/>
        <v>50370.404</v>
      </c>
      <c r="H127" s="7">
        <f t="shared" si="11"/>
        <v>6610</v>
      </c>
      <c r="I127" s="56" t="s">
        <v>561</v>
      </c>
      <c r="J127" s="57" t="s">
        <v>562</v>
      </c>
      <c r="K127" s="56">
        <v>6610</v>
      </c>
      <c r="L127" s="56" t="s">
        <v>278</v>
      </c>
      <c r="M127" s="57" t="s">
        <v>207</v>
      </c>
      <c r="N127" s="57"/>
      <c r="O127" s="58" t="s">
        <v>265</v>
      </c>
      <c r="P127" s="58" t="s">
        <v>558</v>
      </c>
    </row>
    <row r="128" spans="1:16" x14ac:dyDescent="0.2">
      <c r="A128" s="7" t="str">
        <f t="shared" si="6"/>
        <v> BBS 114 </v>
      </c>
      <c r="B128" s="3" t="str">
        <f t="shared" si="7"/>
        <v>I</v>
      </c>
      <c r="C128" s="7">
        <f t="shared" si="8"/>
        <v>50412.309000000001</v>
      </c>
      <c r="D128" t="str">
        <f t="shared" si="9"/>
        <v>vis</v>
      </c>
      <c r="E128">
        <f>VLOOKUP(C128,Active!C$21:E$964,3,FALSE)</f>
        <v>6637.0077136988384</v>
      </c>
      <c r="F128" s="3" t="s">
        <v>203</v>
      </c>
      <c r="G128" t="str">
        <f t="shared" si="10"/>
        <v>50412.309</v>
      </c>
      <c r="H128" s="7">
        <f t="shared" si="11"/>
        <v>6637</v>
      </c>
      <c r="I128" s="56" t="s">
        <v>563</v>
      </c>
      <c r="J128" s="57" t="s">
        <v>564</v>
      </c>
      <c r="K128" s="56">
        <v>6637</v>
      </c>
      <c r="L128" s="56" t="s">
        <v>278</v>
      </c>
      <c r="M128" s="57" t="s">
        <v>207</v>
      </c>
      <c r="N128" s="57"/>
      <c r="O128" s="58" t="s">
        <v>238</v>
      </c>
      <c r="P128" s="58" t="s">
        <v>565</v>
      </c>
    </row>
    <row r="129" spans="1:16" x14ac:dyDescent="0.2">
      <c r="A129" s="7" t="str">
        <f t="shared" si="6"/>
        <v> BBS 115 </v>
      </c>
      <c r="B129" s="3" t="str">
        <f t="shared" si="7"/>
        <v>I</v>
      </c>
      <c r="C129" s="7">
        <f t="shared" si="8"/>
        <v>50682.377</v>
      </c>
      <c r="D129" t="str">
        <f t="shared" si="9"/>
        <v>vis</v>
      </c>
      <c r="E129">
        <f>VLOOKUP(C129,Active!C$21:E$964,3,FALSE)</f>
        <v>6811.0156670816032</v>
      </c>
      <c r="F129" s="3" t="s">
        <v>203</v>
      </c>
      <c r="G129" t="str">
        <f t="shared" si="10"/>
        <v>50682.377</v>
      </c>
      <c r="H129" s="7">
        <f t="shared" si="11"/>
        <v>6811</v>
      </c>
      <c r="I129" s="56" t="s">
        <v>566</v>
      </c>
      <c r="J129" s="57" t="s">
        <v>567</v>
      </c>
      <c r="K129" s="56">
        <v>6811</v>
      </c>
      <c r="L129" s="56" t="s">
        <v>568</v>
      </c>
      <c r="M129" s="57" t="s">
        <v>207</v>
      </c>
      <c r="N129" s="57"/>
      <c r="O129" s="58" t="s">
        <v>265</v>
      </c>
      <c r="P129" s="58" t="s">
        <v>569</v>
      </c>
    </row>
    <row r="130" spans="1:16" x14ac:dyDescent="0.2">
      <c r="A130" s="7" t="str">
        <f t="shared" si="6"/>
        <v> BBS 116 </v>
      </c>
      <c r="B130" s="3" t="str">
        <f t="shared" si="7"/>
        <v>I</v>
      </c>
      <c r="C130" s="7">
        <f t="shared" si="8"/>
        <v>50710.31</v>
      </c>
      <c r="D130" t="str">
        <f t="shared" si="9"/>
        <v>vis</v>
      </c>
      <c r="E130">
        <f>VLOOKUP(C130,Active!C$21:E$964,3,FALSE)</f>
        <v>6829.0132238518991</v>
      </c>
      <c r="F130" s="3" t="s">
        <v>203</v>
      </c>
      <c r="G130" t="str">
        <f t="shared" si="10"/>
        <v>50710.310</v>
      </c>
      <c r="H130" s="7">
        <f t="shared" si="11"/>
        <v>6829</v>
      </c>
      <c r="I130" s="56" t="s">
        <v>570</v>
      </c>
      <c r="J130" s="57" t="s">
        <v>571</v>
      </c>
      <c r="K130" s="56">
        <v>6829</v>
      </c>
      <c r="L130" s="56" t="s">
        <v>465</v>
      </c>
      <c r="M130" s="57" t="s">
        <v>207</v>
      </c>
      <c r="N130" s="57"/>
      <c r="O130" s="58" t="s">
        <v>265</v>
      </c>
      <c r="P130" s="58" t="s">
        <v>572</v>
      </c>
    </row>
    <row r="131" spans="1:16" x14ac:dyDescent="0.2">
      <c r="A131" s="7" t="str">
        <f t="shared" si="6"/>
        <v> BBS 116 </v>
      </c>
      <c r="B131" s="3" t="str">
        <f t="shared" si="7"/>
        <v>I</v>
      </c>
      <c r="C131" s="7">
        <f t="shared" si="8"/>
        <v>50710.311000000002</v>
      </c>
      <c r="D131" t="str">
        <f t="shared" si="9"/>
        <v>vis</v>
      </c>
      <c r="E131">
        <f>VLOOKUP(C131,Active!C$21:E$964,3,FALSE)</f>
        <v>6829.0138681635317</v>
      </c>
      <c r="F131" s="3" t="s">
        <v>203</v>
      </c>
      <c r="G131" t="str">
        <f t="shared" si="10"/>
        <v>50710.311</v>
      </c>
      <c r="H131" s="7">
        <f t="shared" si="11"/>
        <v>6829</v>
      </c>
      <c r="I131" s="56" t="s">
        <v>573</v>
      </c>
      <c r="J131" s="57" t="s">
        <v>574</v>
      </c>
      <c r="K131" s="56">
        <v>6829</v>
      </c>
      <c r="L131" s="56" t="s">
        <v>421</v>
      </c>
      <c r="M131" s="57" t="s">
        <v>207</v>
      </c>
      <c r="N131" s="57"/>
      <c r="O131" s="58" t="s">
        <v>345</v>
      </c>
      <c r="P131" s="58" t="s">
        <v>572</v>
      </c>
    </row>
    <row r="132" spans="1:16" x14ac:dyDescent="0.2">
      <c r="A132" s="7" t="str">
        <f t="shared" si="6"/>
        <v> BBS 116 </v>
      </c>
      <c r="B132" s="3" t="str">
        <f t="shared" si="7"/>
        <v>I</v>
      </c>
      <c r="C132" s="7">
        <f t="shared" si="8"/>
        <v>50727.372000000003</v>
      </c>
      <c r="D132" t="str">
        <f t="shared" si="9"/>
        <v>vis</v>
      </c>
      <c r="E132">
        <f>VLOOKUP(C132,Active!C$21:E$964,3,FALSE)</f>
        <v>6840.0064688887696</v>
      </c>
      <c r="F132" s="3" t="s">
        <v>203</v>
      </c>
      <c r="G132" t="str">
        <f t="shared" si="10"/>
        <v>50727.372</v>
      </c>
      <c r="H132" s="7">
        <f t="shared" si="11"/>
        <v>6840</v>
      </c>
      <c r="I132" s="56" t="s">
        <v>575</v>
      </c>
      <c r="J132" s="57" t="s">
        <v>576</v>
      </c>
      <c r="K132" s="56">
        <v>6840</v>
      </c>
      <c r="L132" s="56" t="s">
        <v>356</v>
      </c>
      <c r="M132" s="57" t="s">
        <v>207</v>
      </c>
      <c r="N132" s="57"/>
      <c r="O132" s="58" t="s">
        <v>345</v>
      </c>
      <c r="P132" s="58" t="s">
        <v>572</v>
      </c>
    </row>
    <row r="133" spans="1:16" x14ac:dyDescent="0.2">
      <c r="A133" s="7" t="str">
        <f t="shared" si="6"/>
        <v> BBS 116 </v>
      </c>
      <c r="B133" s="3" t="str">
        <f t="shared" si="7"/>
        <v>I</v>
      </c>
      <c r="C133" s="7">
        <f t="shared" si="8"/>
        <v>50727.387000000002</v>
      </c>
      <c r="D133" t="str">
        <f t="shared" si="9"/>
        <v>vis</v>
      </c>
      <c r="E133">
        <f>VLOOKUP(C133,Active!C$21:E$964,3,FALSE)</f>
        <v>6840.0161335632247</v>
      </c>
      <c r="F133" s="3" t="s">
        <v>203</v>
      </c>
      <c r="G133" t="str">
        <f t="shared" si="10"/>
        <v>50727.387</v>
      </c>
      <c r="H133" s="7">
        <f t="shared" si="11"/>
        <v>6840</v>
      </c>
      <c r="I133" s="56" t="s">
        <v>577</v>
      </c>
      <c r="J133" s="57" t="s">
        <v>578</v>
      </c>
      <c r="K133" s="56">
        <v>6840</v>
      </c>
      <c r="L133" s="56" t="s">
        <v>579</v>
      </c>
      <c r="M133" s="57" t="s">
        <v>207</v>
      </c>
      <c r="N133" s="57"/>
      <c r="O133" s="58" t="s">
        <v>265</v>
      </c>
      <c r="P133" s="58" t="s">
        <v>572</v>
      </c>
    </row>
    <row r="134" spans="1:16" x14ac:dyDescent="0.2">
      <c r="A134" s="7" t="str">
        <f t="shared" si="6"/>
        <v> BBS 116 </v>
      </c>
      <c r="B134" s="3" t="str">
        <f t="shared" si="7"/>
        <v>I</v>
      </c>
      <c r="C134" s="7">
        <f t="shared" si="8"/>
        <v>50755.321000000004</v>
      </c>
      <c r="D134" t="str">
        <f t="shared" si="9"/>
        <v>vis</v>
      </c>
      <c r="E134">
        <f>VLOOKUP(C134,Active!C$21:E$964,3,FALSE)</f>
        <v>6858.0143346451532</v>
      </c>
      <c r="F134" s="3" t="s">
        <v>203</v>
      </c>
      <c r="G134" t="str">
        <f t="shared" si="10"/>
        <v>50755.321</v>
      </c>
      <c r="H134" s="7">
        <f t="shared" si="11"/>
        <v>6858</v>
      </c>
      <c r="I134" s="56" t="s">
        <v>580</v>
      </c>
      <c r="J134" s="57" t="s">
        <v>581</v>
      </c>
      <c r="K134" s="56">
        <v>6858</v>
      </c>
      <c r="L134" s="56" t="s">
        <v>421</v>
      </c>
      <c r="M134" s="57" t="s">
        <v>207</v>
      </c>
      <c r="N134" s="57"/>
      <c r="O134" s="58" t="s">
        <v>265</v>
      </c>
      <c r="P134" s="58" t="s">
        <v>572</v>
      </c>
    </row>
    <row r="135" spans="1:16" x14ac:dyDescent="0.2">
      <c r="A135" s="7" t="str">
        <f t="shared" si="6"/>
        <v> BBS 120 </v>
      </c>
      <c r="B135" s="3" t="str">
        <f t="shared" si="7"/>
        <v>I</v>
      </c>
      <c r="C135" s="7">
        <f t="shared" si="8"/>
        <v>51385.449000000001</v>
      </c>
      <c r="D135" t="str">
        <f t="shared" si="9"/>
        <v>vis</v>
      </c>
      <c r="E135">
        <f>VLOOKUP(C135,Active!C$21:E$964,3,FALSE)</f>
        <v>7264.0131336482727</v>
      </c>
      <c r="F135" s="3" t="s">
        <v>203</v>
      </c>
      <c r="G135" t="str">
        <f t="shared" si="10"/>
        <v>51385.449</v>
      </c>
      <c r="H135" s="7">
        <f t="shared" si="11"/>
        <v>7264</v>
      </c>
      <c r="I135" s="56" t="s">
        <v>582</v>
      </c>
      <c r="J135" s="57" t="s">
        <v>583</v>
      </c>
      <c r="K135" s="56">
        <v>7264</v>
      </c>
      <c r="L135" s="56" t="s">
        <v>342</v>
      </c>
      <c r="M135" s="57" t="s">
        <v>207</v>
      </c>
      <c r="N135" s="57"/>
      <c r="O135" s="58" t="s">
        <v>238</v>
      </c>
      <c r="P135" s="58" t="s">
        <v>584</v>
      </c>
    </row>
    <row r="136" spans="1:16" x14ac:dyDescent="0.2">
      <c r="A136" s="7" t="str">
        <f t="shared" si="6"/>
        <v> BBS 128 </v>
      </c>
      <c r="B136" s="3" t="str">
        <f t="shared" si="7"/>
        <v>I</v>
      </c>
      <c r="C136" s="7">
        <f t="shared" si="8"/>
        <v>52386.544000000002</v>
      </c>
      <c r="D136" t="str">
        <f t="shared" si="9"/>
        <v>vis</v>
      </c>
      <c r="E136">
        <f>VLOOKUP(C136,Active!C$21:E$964,3,FALSE)</f>
        <v>7909.0302852238729</v>
      </c>
      <c r="F136" s="3" t="s">
        <v>203</v>
      </c>
      <c r="G136" t="str">
        <f t="shared" si="10"/>
        <v>52386.544</v>
      </c>
      <c r="H136" s="7">
        <f t="shared" si="11"/>
        <v>7909</v>
      </c>
      <c r="I136" s="56" t="s">
        <v>585</v>
      </c>
      <c r="J136" s="57" t="s">
        <v>586</v>
      </c>
      <c r="K136" s="56">
        <v>7909</v>
      </c>
      <c r="L136" s="56" t="s">
        <v>587</v>
      </c>
      <c r="M136" s="57" t="s">
        <v>207</v>
      </c>
      <c r="N136" s="57"/>
      <c r="O136" s="58" t="s">
        <v>238</v>
      </c>
      <c r="P136" s="58" t="s">
        <v>588</v>
      </c>
    </row>
    <row r="137" spans="1:16" x14ac:dyDescent="0.2">
      <c r="A137" s="7" t="str">
        <f t="shared" si="6"/>
        <v> BBS 129 </v>
      </c>
      <c r="B137" s="3" t="str">
        <f t="shared" si="7"/>
        <v>I</v>
      </c>
      <c r="C137" s="7">
        <f t="shared" si="8"/>
        <v>52718.663999999997</v>
      </c>
      <c r="D137" t="str">
        <f t="shared" si="9"/>
        <v>vis</v>
      </c>
      <c r="E137">
        <f>VLOOKUP(C137,Active!C$21:E$964,3,FALSE)</f>
        <v>8123.019063892516</v>
      </c>
      <c r="F137" s="3" t="s">
        <v>203</v>
      </c>
      <c r="G137" t="str">
        <f t="shared" si="10"/>
        <v>52718.664</v>
      </c>
      <c r="H137" s="7">
        <f t="shared" si="11"/>
        <v>8123</v>
      </c>
      <c r="I137" s="56" t="s">
        <v>589</v>
      </c>
      <c r="J137" s="57" t="s">
        <v>590</v>
      </c>
      <c r="K137" s="56">
        <v>8123</v>
      </c>
      <c r="L137" s="56" t="s">
        <v>591</v>
      </c>
      <c r="M137" s="57" t="s">
        <v>207</v>
      </c>
      <c r="N137" s="57"/>
      <c r="O137" s="58" t="s">
        <v>238</v>
      </c>
      <c r="P137" s="58" t="s">
        <v>592</v>
      </c>
    </row>
    <row r="138" spans="1:16" x14ac:dyDescent="0.2">
      <c r="A138" s="7" t="str">
        <f t="shared" si="6"/>
        <v> BBS 130 </v>
      </c>
      <c r="B138" s="3" t="str">
        <f t="shared" si="7"/>
        <v>I</v>
      </c>
      <c r="C138" s="7">
        <f t="shared" si="8"/>
        <v>52833.534</v>
      </c>
      <c r="D138" t="str">
        <f t="shared" si="9"/>
        <v>vis</v>
      </c>
      <c r="E138">
        <f>VLOOKUP(C138,Active!C$21:E$964,3,FALSE)</f>
        <v>8197.0311408697162</v>
      </c>
      <c r="F138" s="3" t="s">
        <v>203</v>
      </c>
      <c r="G138" t="str">
        <f t="shared" si="10"/>
        <v>52833.534</v>
      </c>
      <c r="H138" s="7">
        <f t="shared" si="11"/>
        <v>8197</v>
      </c>
      <c r="I138" s="56" t="s">
        <v>593</v>
      </c>
      <c r="J138" s="57" t="s">
        <v>594</v>
      </c>
      <c r="K138" s="56">
        <v>8197</v>
      </c>
      <c r="L138" s="56" t="s">
        <v>595</v>
      </c>
      <c r="M138" s="57" t="s">
        <v>207</v>
      </c>
      <c r="N138" s="57"/>
      <c r="O138" s="58" t="s">
        <v>238</v>
      </c>
      <c r="P138" s="58" t="s">
        <v>596</v>
      </c>
    </row>
    <row r="139" spans="1:16" x14ac:dyDescent="0.2">
      <c r="A139" s="7" t="str">
        <f t="shared" ref="A139:A202" si="12">P139</f>
        <v>IBVS 5493 </v>
      </c>
      <c r="B139" s="3" t="str">
        <f t="shared" ref="B139:B202" si="13">IF(H139=INT(H139),"I","II")</f>
        <v>I</v>
      </c>
      <c r="C139" s="7">
        <f t="shared" ref="C139:C202" si="14">1*G139</f>
        <v>52884.746700000003</v>
      </c>
      <c r="D139" t="str">
        <f t="shared" ref="D139:D202" si="15">VLOOKUP(F139,I$1:J$5,2,FALSE)</f>
        <v>vis</v>
      </c>
      <c r="E139">
        <f>VLOOKUP(C139,Active!C$21:E$964,3,FALSE)</f>
        <v>8230.0280791008518</v>
      </c>
      <c r="F139" s="3" t="s">
        <v>203</v>
      </c>
      <c r="G139" t="str">
        <f t="shared" ref="G139:G202" si="16">MID(I139,3,LEN(I139)-3)</f>
        <v>52884.7467</v>
      </c>
      <c r="H139" s="7">
        <f t="shared" ref="H139:H202" si="17">1*K139</f>
        <v>8230</v>
      </c>
      <c r="I139" s="56" t="s">
        <v>597</v>
      </c>
      <c r="J139" s="57" t="s">
        <v>598</v>
      </c>
      <c r="K139" s="56">
        <v>8230</v>
      </c>
      <c r="L139" s="56" t="s">
        <v>599</v>
      </c>
      <c r="M139" s="57" t="s">
        <v>255</v>
      </c>
      <c r="N139" s="57" t="s">
        <v>256</v>
      </c>
      <c r="O139" s="58" t="s">
        <v>600</v>
      </c>
      <c r="P139" s="59" t="s">
        <v>601</v>
      </c>
    </row>
    <row r="140" spans="1:16" x14ac:dyDescent="0.2">
      <c r="A140" s="7" t="str">
        <f t="shared" si="12"/>
        <v>OEJV 0003 </v>
      </c>
      <c r="B140" s="3" t="str">
        <f t="shared" si="13"/>
        <v>I</v>
      </c>
      <c r="C140" s="7">
        <f t="shared" si="14"/>
        <v>53187.409</v>
      </c>
      <c r="D140" t="str">
        <f t="shared" si="15"/>
        <v>vis</v>
      </c>
      <c r="E140">
        <f>VLOOKUP(C140,Active!C$21:E$964,3,FALSE)</f>
        <v>8425.0369190564179</v>
      </c>
      <c r="F140" s="3" t="s">
        <v>203</v>
      </c>
      <c r="G140" t="str">
        <f t="shared" si="16"/>
        <v>53187.409</v>
      </c>
      <c r="H140" s="7">
        <f t="shared" si="17"/>
        <v>8425</v>
      </c>
      <c r="I140" s="56" t="s">
        <v>602</v>
      </c>
      <c r="J140" s="57" t="s">
        <v>603</v>
      </c>
      <c r="K140" s="56">
        <v>8425</v>
      </c>
      <c r="L140" s="56" t="s">
        <v>604</v>
      </c>
      <c r="M140" s="57" t="s">
        <v>207</v>
      </c>
      <c r="N140" s="57"/>
      <c r="O140" s="58" t="s">
        <v>238</v>
      </c>
      <c r="P140" s="59" t="s">
        <v>605</v>
      </c>
    </row>
    <row r="141" spans="1:16" x14ac:dyDescent="0.2">
      <c r="A141" s="7" t="str">
        <f t="shared" si="12"/>
        <v>BAVM 178 </v>
      </c>
      <c r="B141" s="3" t="str">
        <f t="shared" si="13"/>
        <v>I</v>
      </c>
      <c r="C141" s="7">
        <f t="shared" si="14"/>
        <v>53620.424299999999</v>
      </c>
      <c r="D141" t="str">
        <f t="shared" si="15"/>
        <v>vis</v>
      </c>
      <c r="E141">
        <f>VLOOKUP(C141,Active!C$21:E$964,3,FALSE)</f>
        <v>8704.0337129617437</v>
      </c>
      <c r="F141" s="3" t="s">
        <v>203</v>
      </c>
      <c r="G141" t="str">
        <f t="shared" si="16"/>
        <v>53620.4243</v>
      </c>
      <c r="H141" s="7">
        <f t="shared" si="17"/>
        <v>8704</v>
      </c>
      <c r="I141" s="56" t="s">
        <v>606</v>
      </c>
      <c r="J141" s="57" t="s">
        <v>607</v>
      </c>
      <c r="K141" s="56">
        <v>8704</v>
      </c>
      <c r="L141" s="56" t="s">
        <v>608</v>
      </c>
      <c r="M141" s="57" t="s">
        <v>546</v>
      </c>
      <c r="N141" s="57" t="s">
        <v>609</v>
      </c>
      <c r="O141" s="58" t="s">
        <v>610</v>
      </c>
      <c r="P141" s="59" t="s">
        <v>611</v>
      </c>
    </row>
    <row r="142" spans="1:16" x14ac:dyDescent="0.2">
      <c r="A142" s="7" t="str">
        <f t="shared" si="12"/>
        <v>BAVM 178 </v>
      </c>
      <c r="B142" s="3" t="str">
        <f t="shared" si="13"/>
        <v>II</v>
      </c>
      <c r="C142" s="7">
        <f t="shared" si="14"/>
        <v>53655.360099999998</v>
      </c>
      <c r="D142" t="str">
        <f t="shared" si="15"/>
        <v>vis</v>
      </c>
      <c r="E142">
        <f>VLOOKUP(C142,Active!C$21:E$964,3,FALSE)</f>
        <v>8726.5432552169896</v>
      </c>
      <c r="F142" s="3" t="s">
        <v>203</v>
      </c>
      <c r="G142" t="str">
        <f t="shared" si="16"/>
        <v>53655.3601</v>
      </c>
      <c r="H142" s="7">
        <f t="shared" si="17"/>
        <v>8726.5</v>
      </c>
      <c r="I142" s="56" t="s">
        <v>612</v>
      </c>
      <c r="J142" s="57" t="s">
        <v>613</v>
      </c>
      <c r="K142" s="56" t="s">
        <v>614</v>
      </c>
      <c r="L142" s="56" t="s">
        <v>615</v>
      </c>
      <c r="M142" s="57" t="s">
        <v>546</v>
      </c>
      <c r="N142" s="57" t="s">
        <v>609</v>
      </c>
      <c r="O142" s="58" t="s">
        <v>616</v>
      </c>
      <c r="P142" s="59" t="s">
        <v>611</v>
      </c>
    </row>
    <row r="143" spans="1:16" ht="25.5" x14ac:dyDescent="0.2">
      <c r="A143" s="7" t="str">
        <f t="shared" si="12"/>
        <v>JAAVSO 36(2);171 </v>
      </c>
      <c r="B143" s="3" t="str">
        <f t="shared" si="13"/>
        <v>I</v>
      </c>
      <c r="C143" s="7">
        <f t="shared" si="14"/>
        <v>54388.6973</v>
      </c>
      <c r="D143" t="str">
        <f t="shared" si="15"/>
        <v>vis</v>
      </c>
      <c r="E143">
        <f>VLOOKUP(C143,Active!C$21:E$964,3,FALSE)</f>
        <v>9199.0409421382374</v>
      </c>
      <c r="F143" s="3" t="s">
        <v>203</v>
      </c>
      <c r="G143" t="str">
        <f t="shared" si="16"/>
        <v>54388.6973</v>
      </c>
      <c r="H143" s="7">
        <f t="shared" si="17"/>
        <v>9199</v>
      </c>
      <c r="I143" s="56" t="s">
        <v>617</v>
      </c>
      <c r="J143" s="57" t="s">
        <v>618</v>
      </c>
      <c r="K143" s="56" t="s">
        <v>619</v>
      </c>
      <c r="L143" s="56" t="s">
        <v>620</v>
      </c>
      <c r="M143" s="57" t="s">
        <v>546</v>
      </c>
      <c r="N143" s="57" t="s">
        <v>621</v>
      </c>
      <c r="O143" s="58" t="s">
        <v>622</v>
      </c>
      <c r="P143" s="59" t="s">
        <v>623</v>
      </c>
    </row>
    <row r="144" spans="1:16" ht="25.5" x14ac:dyDescent="0.2">
      <c r="A144" s="7" t="str">
        <f t="shared" si="12"/>
        <v>JAAVSO 36(2);171 </v>
      </c>
      <c r="B144" s="3" t="str">
        <f t="shared" si="13"/>
        <v>I</v>
      </c>
      <c r="C144" s="7">
        <f t="shared" si="14"/>
        <v>54399.557999999997</v>
      </c>
      <c r="D144" t="str">
        <f t="shared" si="15"/>
        <v>vis</v>
      </c>
      <c r="E144">
        <f>VLOOKUP(C144,Active!C$21:E$964,3,FALSE)</f>
        <v>9206.0386174618743</v>
      </c>
      <c r="F144" s="3" t="s">
        <v>203</v>
      </c>
      <c r="G144" t="str">
        <f t="shared" si="16"/>
        <v>54399.5580</v>
      </c>
      <c r="H144" s="7">
        <f t="shared" si="17"/>
        <v>9206</v>
      </c>
      <c r="I144" s="56" t="s">
        <v>624</v>
      </c>
      <c r="J144" s="57" t="s">
        <v>625</v>
      </c>
      <c r="K144" s="56" t="s">
        <v>626</v>
      </c>
      <c r="L144" s="56" t="s">
        <v>627</v>
      </c>
      <c r="M144" s="57" t="s">
        <v>546</v>
      </c>
      <c r="N144" s="57" t="s">
        <v>621</v>
      </c>
      <c r="O144" s="58" t="s">
        <v>275</v>
      </c>
      <c r="P144" s="59" t="s">
        <v>623</v>
      </c>
    </row>
    <row r="145" spans="1:16" ht="25.5" x14ac:dyDescent="0.2">
      <c r="A145" s="7" t="str">
        <f t="shared" si="12"/>
        <v>JAAVSO 36(2);186 </v>
      </c>
      <c r="B145" s="3" t="str">
        <f t="shared" si="13"/>
        <v>I</v>
      </c>
      <c r="C145" s="7">
        <f t="shared" si="14"/>
        <v>54672.722500000003</v>
      </c>
      <c r="D145" t="str">
        <f t="shared" si="15"/>
        <v>vis</v>
      </c>
      <c r="E145">
        <f>VLOOKUP(C145,Active!C$21:E$964,3,FALSE)</f>
        <v>9382.0416818079921</v>
      </c>
      <c r="F145" s="3" t="s">
        <v>203</v>
      </c>
      <c r="G145" t="str">
        <f t="shared" si="16"/>
        <v>54672.7225</v>
      </c>
      <c r="H145" s="7">
        <f t="shared" si="17"/>
        <v>9382</v>
      </c>
      <c r="I145" s="56" t="s">
        <v>628</v>
      </c>
      <c r="J145" s="57" t="s">
        <v>629</v>
      </c>
      <c r="K145" s="56" t="s">
        <v>630</v>
      </c>
      <c r="L145" s="56" t="s">
        <v>631</v>
      </c>
      <c r="M145" s="57" t="s">
        <v>546</v>
      </c>
      <c r="N145" s="57" t="s">
        <v>632</v>
      </c>
      <c r="O145" s="58" t="s">
        <v>275</v>
      </c>
      <c r="P145" s="59" t="s">
        <v>633</v>
      </c>
    </row>
    <row r="146" spans="1:16" x14ac:dyDescent="0.2">
      <c r="A146" s="7" t="str">
        <f t="shared" si="12"/>
        <v> JAAVSO 38;85 </v>
      </c>
      <c r="B146" s="3" t="str">
        <f t="shared" si="13"/>
        <v>I</v>
      </c>
      <c r="C146" s="7">
        <f t="shared" si="14"/>
        <v>55074.707699999999</v>
      </c>
      <c r="D146" t="str">
        <f t="shared" si="15"/>
        <v>vis</v>
      </c>
      <c r="E146">
        <f>VLOOKUP(C146,Active!C$21:E$964,3,FALSE)</f>
        <v>9641.0454213926914</v>
      </c>
      <c r="F146" s="3" t="s">
        <v>203</v>
      </c>
      <c r="G146" t="str">
        <f t="shared" si="16"/>
        <v>55074.7077</v>
      </c>
      <c r="H146" s="7">
        <f t="shared" si="17"/>
        <v>9641</v>
      </c>
      <c r="I146" s="56" t="s">
        <v>634</v>
      </c>
      <c r="J146" s="57" t="s">
        <v>635</v>
      </c>
      <c r="K146" s="56" t="s">
        <v>636</v>
      </c>
      <c r="L146" s="56" t="s">
        <v>637</v>
      </c>
      <c r="M146" s="57" t="s">
        <v>546</v>
      </c>
      <c r="N146" s="57" t="s">
        <v>621</v>
      </c>
      <c r="O146" s="58" t="s">
        <v>275</v>
      </c>
      <c r="P146" s="58" t="s">
        <v>638</v>
      </c>
    </row>
    <row r="147" spans="1:16" x14ac:dyDescent="0.2">
      <c r="A147" s="7" t="str">
        <f t="shared" si="12"/>
        <v>IBVS 5988 </v>
      </c>
      <c r="B147" s="3" t="str">
        <f t="shared" si="13"/>
        <v>I</v>
      </c>
      <c r="C147" s="7">
        <f t="shared" si="14"/>
        <v>55425.479800000001</v>
      </c>
      <c r="D147" t="str">
        <f t="shared" si="15"/>
        <v>vis</v>
      </c>
      <c r="E147">
        <f>VLOOKUP(C147,Active!C$21:E$964,3,FALSE)</f>
        <v>9867.0519650216102</v>
      </c>
      <c r="F147" s="3" t="s">
        <v>203</v>
      </c>
      <c r="G147" t="str">
        <f t="shared" si="16"/>
        <v>55425.4798</v>
      </c>
      <c r="H147" s="7">
        <f t="shared" si="17"/>
        <v>9867</v>
      </c>
      <c r="I147" s="56" t="s">
        <v>639</v>
      </c>
      <c r="J147" s="57" t="s">
        <v>640</v>
      </c>
      <c r="K147" s="56">
        <v>9867</v>
      </c>
      <c r="L147" s="56" t="s">
        <v>641</v>
      </c>
      <c r="M147" s="57" t="s">
        <v>546</v>
      </c>
      <c r="N147" s="57" t="s">
        <v>642</v>
      </c>
      <c r="O147" s="58" t="s">
        <v>643</v>
      </c>
      <c r="P147" s="59" t="s">
        <v>644</v>
      </c>
    </row>
    <row r="148" spans="1:16" x14ac:dyDescent="0.2">
      <c r="A148" s="7" t="str">
        <f t="shared" si="12"/>
        <v> JAAVSO 40;975 </v>
      </c>
      <c r="B148" s="3" t="str">
        <f t="shared" si="13"/>
        <v>I</v>
      </c>
      <c r="C148" s="7">
        <f t="shared" si="14"/>
        <v>55718.817999999999</v>
      </c>
      <c r="D148" t="str">
        <f t="shared" si="15"/>
        <v>vis</v>
      </c>
      <c r="E148">
        <f>VLOOKUP(C148,Active!C$21:E$964,3,FALSE)</f>
        <v>10056.05317890472</v>
      </c>
      <c r="F148" s="3" t="s">
        <v>203</v>
      </c>
      <c r="G148" t="str">
        <f t="shared" si="16"/>
        <v>55718.8180</v>
      </c>
      <c r="H148" s="7">
        <f t="shared" si="17"/>
        <v>10056</v>
      </c>
      <c r="I148" s="56" t="s">
        <v>645</v>
      </c>
      <c r="J148" s="57" t="s">
        <v>646</v>
      </c>
      <c r="K148" s="56">
        <v>10056</v>
      </c>
      <c r="L148" s="56" t="s">
        <v>647</v>
      </c>
      <c r="M148" s="57" t="s">
        <v>546</v>
      </c>
      <c r="N148" s="57" t="s">
        <v>203</v>
      </c>
      <c r="O148" s="58" t="s">
        <v>275</v>
      </c>
      <c r="P148" s="58" t="s">
        <v>648</v>
      </c>
    </row>
    <row r="149" spans="1:16" x14ac:dyDescent="0.2">
      <c r="A149" s="7" t="str">
        <f t="shared" si="12"/>
        <v>OEJV 0160 </v>
      </c>
      <c r="B149" s="3" t="str">
        <f t="shared" si="13"/>
        <v>I</v>
      </c>
      <c r="C149" s="7">
        <f t="shared" si="14"/>
        <v>55737.440649999997</v>
      </c>
      <c r="D149" t="str">
        <f t="shared" si="15"/>
        <v>vis</v>
      </c>
      <c r="E149">
        <f>VLOOKUP(C149,Active!C$21:E$964,3,FALSE)</f>
        <v>10068.051968887477</v>
      </c>
      <c r="F149" s="3" t="s">
        <v>203</v>
      </c>
      <c r="G149" t="str">
        <f t="shared" si="16"/>
        <v>55737.44065</v>
      </c>
      <c r="H149" s="7">
        <f t="shared" si="17"/>
        <v>10068</v>
      </c>
      <c r="I149" s="56" t="s">
        <v>649</v>
      </c>
      <c r="J149" s="57" t="s">
        <v>650</v>
      </c>
      <c r="K149" s="56">
        <v>10068</v>
      </c>
      <c r="L149" s="56" t="s">
        <v>651</v>
      </c>
      <c r="M149" s="57" t="s">
        <v>546</v>
      </c>
      <c r="N149" s="57" t="s">
        <v>203</v>
      </c>
      <c r="O149" s="58" t="s">
        <v>652</v>
      </c>
      <c r="P149" s="59" t="s">
        <v>653</v>
      </c>
    </row>
    <row r="150" spans="1:16" x14ac:dyDescent="0.2">
      <c r="A150" s="7" t="str">
        <f t="shared" si="12"/>
        <v>OEJV 0160 </v>
      </c>
      <c r="B150" s="3" t="str">
        <f t="shared" si="13"/>
        <v>I</v>
      </c>
      <c r="C150" s="7">
        <f t="shared" si="14"/>
        <v>55737.441149999999</v>
      </c>
      <c r="D150" t="str">
        <f t="shared" si="15"/>
        <v>vis</v>
      </c>
      <c r="E150">
        <f>VLOOKUP(C150,Active!C$21:E$964,3,FALSE)</f>
        <v>10068.052291043294</v>
      </c>
      <c r="F150" s="3" t="s">
        <v>203</v>
      </c>
      <c r="G150" t="str">
        <f t="shared" si="16"/>
        <v>55737.44115</v>
      </c>
      <c r="H150" s="7">
        <f t="shared" si="17"/>
        <v>10068</v>
      </c>
      <c r="I150" s="56" t="s">
        <v>654</v>
      </c>
      <c r="J150" s="57" t="s">
        <v>655</v>
      </c>
      <c r="K150" s="56">
        <v>10068</v>
      </c>
      <c r="L150" s="56" t="s">
        <v>656</v>
      </c>
      <c r="M150" s="57" t="s">
        <v>546</v>
      </c>
      <c r="N150" s="57" t="s">
        <v>41</v>
      </c>
      <c r="O150" s="58" t="s">
        <v>652</v>
      </c>
      <c r="P150" s="59" t="s">
        <v>653</v>
      </c>
    </row>
    <row r="151" spans="1:16" x14ac:dyDescent="0.2">
      <c r="A151" s="7" t="str">
        <f t="shared" si="12"/>
        <v>OEJV 0160 </v>
      </c>
      <c r="B151" s="3" t="str">
        <f t="shared" si="13"/>
        <v>I</v>
      </c>
      <c r="C151" s="7">
        <f t="shared" si="14"/>
        <v>55737.441650000001</v>
      </c>
      <c r="D151" t="str">
        <f t="shared" si="15"/>
        <v>vis</v>
      </c>
      <c r="E151">
        <f>VLOOKUP(C151,Active!C$21:E$964,3,FALSE)</f>
        <v>10068.05261319911</v>
      </c>
      <c r="F151" s="3" t="s">
        <v>203</v>
      </c>
      <c r="G151" t="str">
        <f t="shared" si="16"/>
        <v>55737.44165</v>
      </c>
      <c r="H151" s="7">
        <f t="shared" si="17"/>
        <v>10068</v>
      </c>
      <c r="I151" s="56" t="s">
        <v>657</v>
      </c>
      <c r="J151" s="57" t="s">
        <v>655</v>
      </c>
      <c r="K151" s="56">
        <v>10068</v>
      </c>
      <c r="L151" s="56" t="s">
        <v>658</v>
      </c>
      <c r="M151" s="57" t="s">
        <v>546</v>
      </c>
      <c r="N151" s="57" t="s">
        <v>659</v>
      </c>
      <c r="O151" s="58" t="s">
        <v>652</v>
      </c>
      <c r="P151" s="59" t="s">
        <v>653</v>
      </c>
    </row>
    <row r="152" spans="1:16" x14ac:dyDescent="0.2">
      <c r="A152" s="7" t="str">
        <f t="shared" si="12"/>
        <v> JAAVSO 40;975 </v>
      </c>
      <c r="B152" s="3" t="str">
        <f t="shared" si="13"/>
        <v>I</v>
      </c>
      <c r="C152" s="7">
        <f t="shared" si="14"/>
        <v>55763.826999999997</v>
      </c>
      <c r="D152" t="str">
        <f t="shared" si="15"/>
        <v>vis</v>
      </c>
      <c r="E152">
        <f>VLOOKUP(C152,Active!C$21:E$964,3,FALSE)</f>
        <v>10085.05300107471</v>
      </c>
      <c r="F152" s="3" t="s">
        <v>203</v>
      </c>
      <c r="G152" t="str">
        <f t="shared" si="16"/>
        <v>55763.8270</v>
      </c>
      <c r="H152" s="7">
        <f t="shared" si="17"/>
        <v>10085</v>
      </c>
      <c r="I152" s="56" t="s">
        <v>660</v>
      </c>
      <c r="J152" s="57" t="s">
        <v>661</v>
      </c>
      <c r="K152" s="56">
        <v>10085</v>
      </c>
      <c r="L152" s="56" t="s">
        <v>662</v>
      </c>
      <c r="M152" s="57" t="s">
        <v>546</v>
      </c>
      <c r="N152" s="57" t="s">
        <v>203</v>
      </c>
      <c r="O152" s="58" t="s">
        <v>663</v>
      </c>
      <c r="P152" s="58" t="s">
        <v>648</v>
      </c>
    </row>
    <row r="153" spans="1:16" x14ac:dyDescent="0.2">
      <c r="A153" s="7" t="str">
        <f t="shared" si="12"/>
        <v> JAAVSO 40;975 </v>
      </c>
      <c r="B153" s="3" t="str">
        <f t="shared" si="13"/>
        <v>I</v>
      </c>
      <c r="C153" s="7">
        <f t="shared" si="14"/>
        <v>55788.660300000003</v>
      </c>
      <c r="D153" t="str">
        <f t="shared" si="15"/>
        <v>vis</v>
      </c>
      <c r="E153">
        <f>VLOOKUP(C153,Active!C$21:E$964,3,FALSE)</f>
        <v>10101.053385084444</v>
      </c>
      <c r="F153" s="3" t="s">
        <v>203</v>
      </c>
      <c r="G153" t="str">
        <f t="shared" si="16"/>
        <v>55788.6603</v>
      </c>
      <c r="H153" s="7">
        <f t="shared" si="17"/>
        <v>10101</v>
      </c>
      <c r="I153" s="56" t="s">
        <v>664</v>
      </c>
      <c r="J153" s="57" t="s">
        <v>665</v>
      </c>
      <c r="K153" s="56">
        <v>10101</v>
      </c>
      <c r="L153" s="56" t="s">
        <v>666</v>
      </c>
      <c r="M153" s="57" t="s">
        <v>546</v>
      </c>
      <c r="N153" s="57" t="s">
        <v>203</v>
      </c>
      <c r="O153" s="58" t="s">
        <v>667</v>
      </c>
      <c r="P153" s="58" t="s">
        <v>648</v>
      </c>
    </row>
    <row r="154" spans="1:16" x14ac:dyDescent="0.2">
      <c r="A154" s="7" t="str">
        <f t="shared" si="12"/>
        <v>BAVM 231 </v>
      </c>
      <c r="B154" s="3" t="str">
        <f t="shared" si="13"/>
        <v>I</v>
      </c>
      <c r="C154" s="7">
        <f t="shared" si="14"/>
        <v>56153.392599999999</v>
      </c>
      <c r="D154" t="str">
        <f t="shared" si="15"/>
        <v>vis</v>
      </c>
      <c r="E154">
        <f>VLOOKUP(C154,Active!C$21:E$964,3,FALSE)</f>
        <v>10336.054647935238</v>
      </c>
      <c r="F154" s="3" t="s">
        <v>203</v>
      </c>
      <c r="G154" t="str">
        <f t="shared" si="16"/>
        <v>56153.3926</v>
      </c>
      <c r="H154" s="7">
        <f t="shared" si="17"/>
        <v>10336</v>
      </c>
      <c r="I154" s="56" t="s">
        <v>668</v>
      </c>
      <c r="J154" s="57" t="s">
        <v>669</v>
      </c>
      <c r="K154" s="56">
        <v>10336</v>
      </c>
      <c r="L154" s="56" t="s">
        <v>670</v>
      </c>
      <c r="M154" s="57" t="s">
        <v>546</v>
      </c>
      <c r="N154" s="57" t="s">
        <v>632</v>
      </c>
      <c r="O154" s="58" t="s">
        <v>671</v>
      </c>
      <c r="P154" s="59" t="s">
        <v>672</v>
      </c>
    </row>
    <row r="155" spans="1:16" x14ac:dyDescent="0.2">
      <c r="A155" s="7" t="str">
        <f t="shared" si="12"/>
        <v> JAAVSO 41;328 </v>
      </c>
      <c r="B155" s="3" t="str">
        <f t="shared" si="13"/>
        <v>I</v>
      </c>
      <c r="C155" s="7">
        <f t="shared" si="14"/>
        <v>56508.813999999998</v>
      </c>
      <c r="D155" t="str">
        <f t="shared" si="15"/>
        <v>vis</v>
      </c>
      <c r="E155">
        <f>VLOOKUP(C155,Active!C$21:E$964,3,FALSE)</f>
        <v>10565.056789627097</v>
      </c>
      <c r="F155" s="3" t="s">
        <v>203</v>
      </c>
      <c r="G155" t="str">
        <f t="shared" si="16"/>
        <v>56508.8140</v>
      </c>
      <c r="H155" s="7">
        <f t="shared" si="17"/>
        <v>10565</v>
      </c>
      <c r="I155" s="56" t="s">
        <v>673</v>
      </c>
      <c r="J155" s="57" t="s">
        <v>674</v>
      </c>
      <c r="K155" s="56">
        <v>10565</v>
      </c>
      <c r="L155" s="56" t="s">
        <v>675</v>
      </c>
      <c r="M155" s="57" t="s">
        <v>546</v>
      </c>
      <c r="N155" s="57" t="s">
        <v>203</v>
      </c>
      <c r="O155" s="58" t="s">
        <v>275</v>
      </c>
      <c r="P155" s="58" t="s">
        <v>676</v>
      </c>
    </row>
    <row r="156" spans="1:16" x14ac:dyDescent="0.2">
      <c r="A156" s="7" t="str">
        <f t="shared" si="12"/>
        <v>BAVM 234 </v>
      </c>
      <c r="B156" s="3" t="str">
        <f t="shared" si="13"/>
        <v>II</v>
      </c>
      <c r="C156" s="7">
        <f t="shared" si="14"/>
        <v>56534.429300000003</v>
      </c>
      <c r="D156" t="str">
        <f t="shared" si="15"/>
        <v>vis</v>
      </c>
      <c r="E156">
        <f>VLOOKUP(C156,Active!C$21:E$964,3,FALSE)</f>
        <v>10581.561025331757</v>
      </c>
      <c r="F156" s="3" t="s">
        <v>203</v>
      </c>
      <c r="G156" t="str">
        <f t="shared" si="16"/>
        <v>56534.4293</v>
      </c>
      <c r="H156" s="7">
        <f t="shared" si="17"/>
        <v>10581.5</v>
      </c>
      <c r="I156" s="56" t="s">
        <v>677</v>
      </c>
      <c r="J156" s="57" t="s">
        <v>678</v>
      </c>
      <c r="K156" s="56">
        <v>10581.5</v>
      </c>
      <c r="L156" s="56" t="s">
        <v>679</v>
      </c>
      <c r="M156" s="57" t="s">
        <v>546</v>
      </c>
      <c r="N156" s="57" t="s">
        <v>609</v>
      </c>
      <c r="O156" s="58" t="s">
        <v>461</v>
      </c>
      <c r="P156" s="59" t="s">
        <v>680</v>
      </c>
    </row>
    <row r="157" spans="1:16" x14ac:dyDescent="0.2">
      <c r="A157" s="7" t="str">
        <f t="shared" si="12"/>
        <v> JAAVSO 42;426 </v>
      </c>
      <c r="B157" s="3" t="str">
        <f t="shared" si="13"/>
        <v>I</v>
      </c>
      <c r="C157" s="7">
        <f t="shared" si="14"/>
        <v>56575.552100000001</v>
      </c>
      <c r="D157" t="str">
        <f t="shared" si="15"/>
        <v>vis</v>
      </c>
      <c r="E157">
        <f>VLOOKUP(C157,Active!C$21:E$964,3,FALSE)</f>
        <v>10608.056923643917</v>
      </c>
      <c r="F157" s="3" t="s">
        <v>203</v>
      </c>
      <c r="G157" t="str">
        <f t="shared" si="16"/>
        <v>56575.5521</v>
      </c>
      <c r="H157" s="7">
        <f t="shared" si="17"/>
        <v>10608</v>
      </c>
      <c r="I157" s="56" t="s">
        <v>681</v>
      </c>
      <c r="J157" s="57" t="s">
        <v>682</v>
      </c>
      <c r="K157" s="56">
        <v>10608</v>
      </c>
      <c r="L157" s="56" t="s">
        <v>683</v>
      </c>
      <c r="M157" s="57" t="s">
        <v>546</v>
      </c>
      <c r="N157" s="57" t="s">
        <v>203</v>
      </c>
      <c r="O157" s="58" t="s">
        <v>275</v>
      </c>
      <c r="P157" s="58" t="s">
        <v>684</v>
      </c>
    </row>
    <row r="158" spans="1:16" x14ac:dyDescent="0.2">
      <c r="A158" s="7" t="str">
        <f t="shared" si="12"/>
        <v>BAVM 238 </v>
      </c>
      <c r="B158" s="3" t="str">
        <f t="shared" si="13"/>
        <v>I</v>
      </c>
      <c r="C158" s="7">
        <f t="shared" si="14"/>
        <v>56842.507100000003</v>
      </c>
      <c r="D158" t="str">
        <f t="shared" si="15"/>
        <v>vis</v>
      </c>
      <c r="E158">
        <f>VLOOKUP(C158,Active!C$21:E$964,3,FALSE)</f>
        <v>10780.059134921434</v>
      </c>
      <c r="F158" s="3" t="s">
        <v>203</v>
      </c>
      <c r="G158" t="str">
        <f t="shared" si="16"/>
        <v>56842.5071</v>
      </c>
      <c r="H158" s="7">
        <f t="shared" si="17"/>
        <v>10780</v>
      </c>
      <c r="I158" s="56" t="s">
        <v>685</v>
      </c>
      <c r="J158" s="57" t="s">
        <v>686</v>
      </c>
      <c r="K158" s="56">
        <v>10780</v>
      </c>
      <c r="L158" s="56" t="s">
        <v>687</v>
      </c>
      <c r="M158" s="57" t="s">
        <v>546</v>
      </c>
      <c r="N158" s="57" t="s">
        <v>609</v>
      </c>
      <c r="O158" s="58" t="s">
        <v>461</v>
      </c>
      <c r="P158" s="59" t="s">
        <v>688</v>
      </c>
    </row>
    <row r="159" spans="1:16" ht="25.5" x14ac:dyDescent="0.2">
      <c r="A159" s="7" t="str">
        <f t="shared" si="12"/>
        <v>BAVM 241 (=IBVS 6157) </v>
      </c>
      <c r="B159" s="3" t="str">
        <f t="shared" si="13"/>
        <v>I</v>
      </c>
      <c r="C159" s="7">
        <f t="shared" si="14"/>
        <v>56842.5075</v>
      </c>
      <c r="D159" t="str">
        <f t="shared" si="15"/>
        <v>vis</v>
      </c>
      <c r="E159">
        <f>VLOOKUP(C159,Active!C$21:E$964,3,FALSE)</f>
        <v>10780.059392646084</v>
      </c>
      <c r="F159" s="3" t="s">
        <v>203</v>
      </c>
      <c r="G159" t="str">
        <f t="shared" si="16"/>
        <v>56842.5075</v>
      </c>
      <c r="H159" s="7">
        <f t="shared" si="17"/>
        <v>10780</v>
      </c>
      <c r="I159" s="56" t="s">
        <v>689</v>
      </c>
      <c r="J159" s="57" t="s">
        <v>686</v>
      </c>
      <c r="K159" s="56">
        <v>10780</v>
      </c>
      <c r="L159" s="56" t="s">
        <v>690</v>
      </c>
      <c r="M159" s="57" t="s">
        <v>546</v>
      </c>
      <c r="N159" s="57" t="s">
        <v>203</v>
      </c>
      <c r="O159" s="58" t="s">
        <v>671</v>
      </c>
      <c r="P159" s="59" t="s">
        <v>691</v>
      </c>
    </row>
    <row r="160" spans="1:16" ht="25.5" x14ac:dyDescent="0.2">
      <c r="A160" s="7" t="str">
        <f t="shared" si="12"/>
        <v>BAVM 241 (=IBVS 6157) </v>
      </c>
      <c r="B160" s="3" t="str">
        <f t="shared" si="13"/>
        <v>I</v>
      </c>
      <c r="C160" s="7">
        <f t="shared" si="14"/>
        <v>57199.482300000003</v>
      </c>
      <c r="D160" t="str">
        <f t="shared" si="15"/>
        <v>vis</v>
      </c>
      <c r="E160">
        <f>VLOOKUP(C160,Active!C$21:E$964,3,FALSE)</f>
        <v>11010.062408024516</v>
      </c>
      <c r="F160" s="3" t="s">
        <v>203</v>
      </c>
      <c r="G160" t="str">
        <f t="shared" si="16"/>
        <v>57199.4823</v>
      </c>
      <c r="H160" s="7">
        <f t="shared" si="17"/>
        <v>11010</v>
      </c>
      <c r="I160" s="56" t="s">
        <v>692</v>
      </c>
      <c r="J160" s="57" t="s">
        <v>693</v>
      </c>
      <c r="K160" s="56">
        <v>11010</v>
      </c>
      <c r="L160" s="56" t="s">
        <v>694</v>
      </c>
      <c r="M160" s="57" t="s">
        <v>546</v>
      </c>
      <c r="N160" s="57" t="s">
        <v>609</v>
      </c>
      <c r="O160" s="58" t="s">
        <v>461</v>
      </c>
      <c r="P160" s="59" t="s">
        <v>691</v>
      </c>
    </row>
    <row r="161" spans="1:16" ht="12.75" customHeight="1" x14ac:dyDescent="0.2">
      <c r="A161" s="7" t="str">
        <f t="shared" si="12"/>
        <v> IODE 4.3.102 </v>
      </c>
      <c r="B161" s="3" t="str">
        <f t="shared" si="13"/>
        <v>I</v>
      </c>
      <c r="C161" s="7">
        <f t="shared" si="14"/>
        <v>14909.38</v>
      </c>
      <c r="D161" t="str">
        <f t="shared" si="15"/>
        <v>vis</v>
      </c>
      <c r="E161">
        <f>VLOOKUP(C161,Active!C$21:E$964,3,FALSE)</f>
        <v>-16237.942352149812</v>
      </c>
      <c r="F161" s="3" t="s">
        <v>203</v>
      </c>
      <c r="G161" t="str">
        <f t="shared" si="16"/>
        <v>14909.38</v>
      </c>
      <c r="H161" s="7">
        <f t="shared" si="17"/>
        <v>-16238</v>
      </c>
      <c r="I161" s="56" t="s">
        <v>695</v>
      </c>
      <c r="J161" s="57" t="s">
        <v>696</v>
      </c>
      <c r="K161" s="56">
        <v>-16238</v>
      </c>
      <c r="L161" s="56" t="s">
        <v>697</v>
      </c>
      <c r="M161" s="57" t="s">
        <v>698</v>
      </c>
      <c r="N161" s="57"/>
      <c r="O161" s="58" t="s">
        <v>699</v>
      </c>
      <c r="P161" s="58" t="s">
        <v>40</v>
      </c>
    </row>
    <row r="162" spans="1:16" ht="12.75" customHeight="1" x14ac:dyDescent="0.2">
      <c r="A162" s="7" t="str">
        <f t="shared" si="12"/>
        <v> IODE 4.3.102 </v>
      </c>
      <c r="B162" s="3" t="str">
        <f t="shared" si="13"/>
        <v>I</v>
      </c>
      <c r="C162" s="7">
        <f t="shared" si="14"/>
        <v>18977.22</v>
      </c>
      <c r="D162" t="str">
        <f t="shared" si="15"/>
        <v>vis</v>
      </c>
      <c r="E162">
        <f>VLOOKUP(C162,Active!C$21:E$964,3,FALSE)</f>
        <v>-13616.985729786011</v>
      </c>
      <c r="F162" s="3" t="s">
        <v>203</v>
      </c>
      <c r="G162" t="str">
        <f t="shared" si="16"/>
        <v>18977.22</v>
      </c>
      <c r="H162" s="7">
        <f t="shared" si="17"/>
        <v>-13617</v>
      </c>
      <c r="I162" s="56" t="s">
        <v>700</v>
      </c>
      <c r="J162" s="57" t="s">
        <v>701</v>
      </c>
      <c r="K162" s="56">
        <v>-13617</v>
      </c>
      <c r="L162" s="56" t="s">
        <v>702</v>
      </c>
      <c r="M162" s="57" t="s">
        <v>698</v>
      </c>
      <c r="N162" s="57"/>
      <c r="O162" s="58" t="s">
        <v>699</v>
      </c>
      <c r="P162" s="58" t="s">
        <v>40</v>
      </c>
    </row>
    <row r="163" spans="1:16" ht="12.75" customHeight="1" x14ac:dyDescent="0.2">
      <c r="A163" s="7" t="str">
        <f t="shared" si="12"/>
        <v> AC 23.4 </v>
      </c>
      <c r="B163" s="3" t="str">
        <f t="shared" si="13"/>
        <v>I</v>
      </c>
      <c r="C163" s="7">
        <f t="shared" si="14"/>
        <v>25742.508000000002</v>
      </c>
      <c r="D163" t="str">
        <f t="shared" si="15"/>
        <v>vis</v>
      </c>
      <c r="E163">
        <f>VLOOKUP(C163,Active!C$21:E$964,3,FALSE)</f>
        <v>-9258.0319887838232</v>
      </c>
      <c r="F163" s="3" t="s">
        <v>203</v>
      </c>
      <c r="G163" t="str">
        <f t="shared" si="16"/>
        <v>25742.508</v>
      </c>
      <c r="H163" s="7">
        <f t="shared" si="17"/>
        <v>-9258</v>
      </c>
      <c r="I163" s="56" t="s">
        <v>703</v>
      </c>
      <c r="J163" s="57" t="s">
        <v>704</v>
      </c>
      <c r="K163" s="56">
        <v>-9258</v>
      </c>
      <c r="L163" s="56" t="s">
        <v>705</v>
      </c>
      <c r="M163" s="57" t="s">
        <v>706</v>
      </c>
      <c r="N163" s="57"/>
      <c r="O163" s="58" t="s">
        <v>699</v>
      </c>
      <c r="P163" s="58" t="s">
        <v>42</v>
      </c>
    </row>
    <row r="164" spans="1:16" ht="12.75" customHeight="1" x14ac:dyDescent="0.2">
      <c r="A164" s="7" t="str">
        <f t="shared" si="12"/>
        <v> AN 255.182 </v>
      </c>
      <c r="B164" s="3" t="str">
        <f t="shared" si="13"/>
        <v>I</v>
      </c>
      <c r="C164" s="7">
        <f t="shared" si="14"/>
        <v>26144.488000000001</v>
      </c>
      <c r="D164" t="str">
        <f t="shared" si="15"/>
        <v>vis</v>
      </c>
      <c r="E164">
        <f>VLOOKUP(C164,Active!C$21:E$964,3,FALSE)</f>
        <v>-8999.0315996195986</v>
      </c>
      <c r="F164" s="3" t="s">
        <v>203</v>
      </c>
      <c r="G164" t="str">
        <f t="shared" si="16"/>
        <v>26144.488</v>
      </c>
      <c r="H164" s="7">
        <f t="shared" si="17"/>
        <v>-8999</v>
      </c>
      <c r="I164" s="56" t="s">
        <v>707</v>
      </c>
      <c r="J164" s="57" t="s">
        <v>708</v>
      </c>
      <c r="K164" s="56">
        <v>-8999</v>
      </c>
      <c r="L164" s="56" t="s">
        <v>709</v>
      </c>
      <c r="M164" s="57" t="s">
        <v>706</v>
      </c>
      <c r="N164" s="57"/>
      <c r="O164" s="58" t="s">
        <v>710</v>
      </c>
      <c r="P164" s="58" t="s">
        <v>43</v>
      </c>
    </row>
    <row r="165" spans="1:16" ht="12.75" customHeight="1" x14ac:dyDescent="0.2">
      <c r="A165" s="7" t="str">
        <f t="shared" si="12"/>
        <v> AN 255.182 </v>
      </c>
      <c r="B165" s="3" t="str">
        <f t="shared" si="13"/>
        <v>I</v>
      </c>
      <c r="C165" s="7">
        <f t="shared" si="14"/>
        <v>26546.471000000001</v>
      </c>
      <c r="D165" t="str">
        <f t="shared" si="15"/>
        <v>vis</v>
      </c>
      <c r="E165">
        <f>VLOOKUP(C165,Active!C$21:E$964,3,FALSE)</f>
        <v>-8740.0292775204834</v>
      </c>
      <c r="F165" s="3" t="s">
        <v>203</v>
      </c>
      <c r="G165" t="str">
        <f t="shared" si="16"/>
        <v>26546.471</v>
      </c>
      <c r="H165" s="7">
        <f t="shared" si="17"/>
        <v>-8740</v>
      </c>
      <c r="I165" s="56" t="s">
        <v>711</v>
      </c>
      <c r="J165" s="57" t="s">
        <v>712</v>
      </c>
      <c r="K165" s="56">
        <v>-8740</v>
      </c>
      <c r="L165" s="56" t="s">
        <v>713</v>
      </c>
      <c r="M165" s="57" t="s">
        <v>706</v>
      </c>
      <c r="N165" s="57"/>
      <c r="O165" s="58" t="s">
        <v>710</v>
      </c>
      <c r="P165" s="58" t="s">
        <v>43</v>
      </c>
    </row>
    <row r="166" spans="1:16" ht="12.75" customHeight="1" x14ac:dyDescent="0.2">
      <c r="A166" s="7" t="str">
        <f t="shared" si="12"/>
        <v> INFC 1.5 </v>
      </c>
      <c r="B166" s="3" t="str">
        <f t="shared" si="13"/>
        <v>I</v>
      </c>
      <c r="C166" s="7">
        <f t="shared" si="14"/>
        <v>26602.322</v>
      </c>
      <c r="D166" t="str">
        <f t="shared" si="15"/>
        <v>vis</v>
      </c>
      <c r="E166">
        <f>VLOOKUP(C166,Active!C$21:E$964,3,FALSE)</f>
        <v>-8704.0438286543431</v>
      </c>
      <c r="F166" s="3" t="s">
        <v>203</v>
      </c>
      <c r="G166" t="str">
        <f t="shared" si="16"/>
        <v>26602.322</v>
      </c>
      <c r="H166" s="7">
        <f t="shared" si="17"/>
        <v>-8704</v>
      </c>
      <c r="I166" s="56" t="s">
        <v>714</v>
      </c>
      <c r="J166" s="57" t="s">
        <v>715</v>
      </c>
      <c r="K166" s="56">
        <v>-8704</v>
      </c>
      <c r="L166" s="56" t="s">
        <v>716</v>
      </c>
      <c r="M166" s="57" t="s">
        <v>717</v>
      </c>
      <c r="N166" s="57"/>
      <c r="O166" s="58" t="s">
        <v>718</v>
      </c>
      <c r="P166" s="58" t="s">
        <v>44</v>
      </c>
    </row>
    <row r="167" spans="1:16" ht="12.75" customHeight="1" x14ac:dyDescent="0.2">
      <c r="A167" s="7" t="str">
        <f t="shared" si="12"/>
        <v> AN 255.182 </v>
      </c>
      <c r="B167" s="3" t="str">
        <f t="shared" si="13"/>
        <v>I</v>
      </c>
      <c r="C167" s="7">
        <f t="shared" si="14"/>
        <v>26647.356</v>
      </c>
      <c r="D167" t="str">
        <f t="shared" si="15"/>
        <v>vis</v>
      </c>
      <c r="E167">
        <f>VLOOKUP(C167,Active!C$21:E$964,3,FALSE)</f>
        <v>-8675.0278986935955</v>
      </c>
      <c r="F167" s="3" t="s">
        <v>203</v>
      </c>
      <c r="G167" t="str">
        <f t="shared" si="16"/>
        <v>26647.356</v>
      </c>
      <c r="H167" s="7">
        <f t="shared" si="17"/>
        <v>-8675</v>
      </c>
      <c r="I167" s="56" t="s">
        <v>719</v>
      </c>
      <c r="J167" s="57" t="s">
        <v>720</v>
      </c>
      <c r="K167" s="56">
        <v>-8675</v>
      </c>
      <c r="L167" s="56" t="s">
        <v>721</v>
      </c>
      <c r="M167" s="57" t="s">
        <v>706</v>
      </c>
      <c r="N167" s="57"/>
      <c r="O167" s="58" t="s">
        <v>710</v>
      </c>
      <c r="P167" s="58" t="s">
        <v>43</v>
      </c>
    </row>
    <row r="168" spans="1:16" ht="12.75" customHeight="1" x14ac:dyDescent="0.2">
      <c r="A168" s="7" t="str">
        <f t="shared" si="12"/>
        <v> INFC 1.5 </v>
      </c>
      <c r="B168" s="3" t="str">
        <f t="shared" si="13"/>
        <v>I</v>
      </c>
      <c r="C168" s="7">
        <f t="shared" si="14"/>
        <v>26858.460999999999</v>
      </c>
      <c r="D168" t="str">
        <f t="shared" si="15"/>
        <v>vis</v>
      </c>
      <c r="E168">
        <f>VLOOKUP(C168,Active!C$21:E$964,3,FALSE)</f>
        <v>-8539.01049197059</v>
      </c>
      <c r="F168" s="3" t="s">
        <v>203</v>
      </c>
      <c r="G168" t="str">
        <f t="shared" si="16"/>
        <v>26858.461</v>
      </c>
      <c r="H168" s="7">
        <f t="shared" si="17"/>
        <v>-8539</v>
      </c>
      <c r="I168" s="56" t="s">
        <v>722</v>
      </c>
      <c r="J168" s="57" t="s">
        <v>723</v>
      </c>
      <c r="K168" s="56">
        <v>-8539</v>
      </c>
      <c r="L168" s="56" t="s">
        <v>724</v>
      </c>
      <c r="M168" s="57" t="s">
        <v>717</v>
      </c>
      <c r="N168" s="57"/>
      <c r="O168" s="58" t="s">
        <v>718</v>
      </c>
      <c r="P168" s="58" t="s">
        <v>44</v>
      </c>
    </row>
    <row r="169" spans="1:16" ht="12.75" customHeight="1" x14ac:dyDescent="0.2">
      <c r="A169" s="7" t="str">
        <f t="shared" si="12"/>
        <v> AN 255.182 </v>
      </c>
      <c r="B169" s="3" t="str">
        <f t="shared" si="13"/>
        <v>I</v>
      </c>
      <c r="C169" s="7">
        <f t="shared" si="14"/>
        <v>26945.345000000001</v>
      </c>
      <c r="D169" t="str">
        <f t="shared" si="15"/>
        <v>vis</v>
      </c>
      <c r="E169">
        <f>VLOOKUP(C169,Active!C$21:E$964,3,FALSE)</f>
        <v>-8483.0301202800947</v>
      </c>
      <c r="F169" s="3" t="s">
        <v>203</v>
      </c>
      <c r="G169" t="str">
        <f t="shared" si="16"/>
        <v>26945.345</v>
      </c>
      <c r="H169" s="7">
        <f t="shared" si="17"/>
        <v>-8483</v>
      </c>
      <c r="I169" s="56" t="s">
        <v>725</v>
      </c>
      <c r="J169" s="57" t="s">
        <v>726</v>
      </c>
      <c r="K169" s="56">
        <v>-8483</v>
      </c>
      <c r="L169" s="56" t="s">
        <v>727</v>
      </c>
      <c r="M169" s="57" t="s">
        <v>706</v>
      </c>
      <c r="N169" s="57"/>
      <c r="O169" s="58" t="s">
        <v>710</v>
      </c>
      <c r="P169" s="58" t="s">
        <v>43</v>
      </c>
    </row>
    <row r="170" spans="1:16" ht="12.75" customHeight="1" x14ac:dyDescent="0.2">
      <c r="A170" s="7" t="str">
        <f t="shared" si="12"/>
        <v> INFC 1.5 </v>
      </c>
      <c r="B170" s="3" t="str">
        <f t="shared" si="13"/>
        <v>I</v>
      </c>
      <c r="C170" s="7">
        <f t="shared" si="14"/>
        <v>26973.243999999999</v>
      </c>
      <c r="D170" t="str">
        <f t="shared" si="15"/>
        <v>vis</v>
      </c>
      <c r="E170">
        <f>VLOOKUP(C170,Active!C$21:E$964,3,FALSE)</f>
        <v>-8465.0544701052313</v>
      </c>
      <c r="F170" s="3" t="s">
        <v>203</v>
      </c>
      <c r="G170" t="str">
        <f t="shared" si="16"/>
        <v>26973.244</v>
      </c>
      <c r="H170" s="7">
        <f t="shared" si="17"/>
        <v>-8465</v>
      </c>
      <c r="I170" s="56" t="s">
        <v>728</v>
      </c>
      <c r="J170" s="57" t="s">
        <v>729</v>
      </c>
      <c r="K170" s="56">
        <v>-8465</v>
      </c>
      <c r="L170" s="56" t="s">
        <v>730</v>
      </c>
      <c r="M170" s="57" t="s">
        <v>717</v>
      </c>
      <c r="N170" s="57"/>
      <c r="O170" s="58" t="s">
        <v>718</v>
      </c>
      <c r="P170" s="58" t="s">
        <v>44</v>
      </c>
    </row>
    <row r="171" spans="1:16" ht="12.75" customHeight="1" x14ac:dyDescent="0.2">
      <c r="A171" s="7" t="str">
        <f t="shared" si="12"/>
        <v> INFC 1.5 </v>
      </c>
      <c r="B171" s="3" t="str">
        <f t="shared" si="13"/>
        <v>I</v>
      </c>
      <c r="C171" s="7">
        <f t="shared" si="14"/>
        <v>27274.348000000002</v>
      </c>
      <c r="D171" t="str">
        <f t="shared" si="15"/>
        <v>vis</v>
      </c>
      <c r="E171">
        <f>VLOOKUP(C171,Active!C$21:E$964,3,FALSE)</f>
        <v>-8271.0496609632191</v>
      </c>
      <c r="F171" s="3" t="s">
        <v>203</v>
      </c>
      <c r="G171" t="str">
        <f t="shared" si="16"/>
        <v>27274.348</v>
      </c>
      <c r="H171" s="7">
        <f t="shared" si="17"/>
        <v>-8271</v>
      </c>
      <c r="I171" s="56" t="s">
        <v>731</v>
      </c>
      <c r="J171" s="57" t="s">
        <v>732</v>
      </c>
      <c r="K171" s="56">
        <v>-8271</v>
      </c>
      <c r="L171" s="56" t="s">
        <v>733</v>
      </c>
      <c r="M171" s="57" t="s">
        <v>717</v>
      </c>
      <c r="N171" s="57"/>
      <c r="O171" s="58" t="s">
        <v>718</v>
      </c>
      <c r="P171" s="58" t="s">
        <v>44</v>
      </c>
    </row>
    <row r="172" spans="1:16" ht="12.75" customHeight="1" x14ac:dyDescent="0.2">
      <c r="A172" s="7" t="str">
        <f t="shared" si="12"/>
        <v> AN 259.192 </v>
      </c>
      <c r="B172" s="3" t="str">
        <f t="shared" si="13"/>
        <v>I</v>
      </c>
      <c r="C172" s="7">
        <f t="shared" si="14"/>
        <v>27637.563999999998</v>
      </c>
      <c r="D172" t="str">
        <f t="shared" si="15"/>
        <v>vis</v>
      </c>
      <c r="E172">
        <f>VLOOKUP(C172,Active!C$21:E$964,3,FALSE)</f>
        <v>-8037.025367837512</v>
      </c>
      <c r="F172" s="3" t="s">
        <v>203</v>
      </c>
      <c r="G172" t="str">
        <f t="shared" si="16"/>
        <v>27637.564</v>
      </c>
      <c r="H172" s="7">
        <f t="shared" si="17"/>
        <v>-8037</v>
      </c>
      <c r="I172" s="56" t="s">
        <v>734</v>
      </c>
      <c r="J172" s="57" t="s">
        <v>735</v>
      </c>
      <c r="K172" s="56">
        <v>-8037</v>
      </c>
      <c r="L172" s="56" t="s">
        <v>736</v>
      </c>
      <c r="M172" s="57" t="s">
        <v>207</v>
      </c>
      <c r="N172" s="57"/>
      <c r="O172" s="58" t="s">
        <v>737</v>
      </c>
      <c r="P172" s="58" t="s">
        <v>45</v>
      </c>
    </row>
    <row r="173" spans="1:16" ht="12.75" customHeight="1" x14ac:dyDescent="0.2">
      <c r="A173" s="7" t="str">
        <f t="shared" si="12"/>
        <v> AAC 4.83 </v>
      </c>
      <c r="B173" s="3" t="str">
        <f t="shared" si="13"/>
        <v>I</v>
      </c>
      <c r="C173" s="7">
        <f t="shared" si="14"/>
        <v>27696.537</v>
      </c>
      <c r="D173" t="str">
        <f t="shared" si="15"/>
        <v>vis</v>
      </c>
      <c r="E173">
        <f>VLOOKUP(C173,Active!C$21:E$964,3,FALSE)</f>
        <v>-7999.0283780614473</v>
      </c>
      <c r="F173" s="3" t="s">
        <v>203</v>
      </c>
      <c r="G173" t="str">
        <f t="shared" si="16"/>
        <v>27696.537</v>
      </c>
      <c r="H173" s="7">
        <f t="shared" si="17"/>
        <v>-7999</v>
      </c>
      <c r="I173" s="56" t="s">
        <v>738</v>
      </c>
      <c r="J173" s="57" t="s">
        <v>739</v>
      </c>
      <c r="K173" s="56">
        <v>-7999</v>
      </c>
      <c r="L173" s="56" t="s">
        <v>740</v>
      </c>
      <c r="M173" s="57" t="s">
        <v>207</v>
      </c>
      <c r="N173" s="57"/>
      <c r="O173" s="58" t="s">
        <v>741</v>
      </c>
      <c r="P173" s="58" t="s">
        <v>46</v>
      </c>
    </row>
    <row r="174" spans="1:16" ht="12.75" customHeight="1" x14ac:dyDescent="0.2">
      <c r="A174" s="7" t="str">
        <f t="shared" si="12"/>
        <v> AN 259.192 </v>
      </c>
      <c r="B174" s="3" t="str">
        <f t="shared" si="13"/>
        <v>I</v>
      </c>
      <c r="C174" s="7">
        <f t="shared" si="14"/>
        <v>27707.403999999999</v>
      </c>
      <c r="D174" t="str">
        <f t="shared" si="15"/>
        <v>vis</v>
      </c>
      <c r="E174">
        <f>VLOOKUP(C174,Active!C$21:E$964,3,FALSE)</f>
        <v>-7992.0266435745398</v>
      </c>
      <c r="F174" s="3" t="s">
        <v>203</v>
      </c>
      <c r="G174" t="str">
        <f t="shared" si="16"/>
        <v>27707.404</v>
      </c>
      <c r="H174" s="7">
        <f t="shared" si="17"/>
        <v>-7992</v>
      </c>
      <c r="I174" s="56" t="s">
        <v>742</v>
      </c>
      <c r="J174" s="57" t="s">
        <v>743</v>
      </c>
      <c r="K174" s="56">
        <v>-7992</v>
      </c>
      <c r="L174" s="56" t="s">
        <v>744</v>
      </c>
      <c r="M174" s="57" t="s">
        <v>207</v>
      </c>
      <c r="N174" s="57"/>
      <c r="O174" s="58" t="s">
        <v>737</v>
      </c>
      <c r="P174" s="58" t="s">
        <v>45</v>
      </c>
    </row>
    <row r="175" spans="1:16" ht="12.75" customHeight="1" x14ac:dyDescent="0.2">
      <c r="A175" s="7" t="str">
        <f t="shared" si="12"/>
        <v> AN 259.192 </v>
      </c>
      <c r="B175" s="3" t="str">
        <f t="shared" si="13"/>
        <v>I</v>
      </c>
      <c r="C175" s="7">
        <f t="shared" si="14"/>
        <v>27735.316999999999</v>
      </c>
      <c r="D175" t="str">
        <f t="shared" si="15"/>
        <v>vis</v>
      </c>
      <c r="E175">
        <f>VLOOKUP(C175,Active!C$21:E$964,3,FALSE)</f>
        <v>-7974.0419730368485</v>
      </c>
      <c r="F175" s="3" t="s">
        <v>203</v>
      </c>
      <c r="G175" t="str">
        <f t="shared" si="16"/>
        <v>27735.317</v>
      </c>
      <c r="H175" s="7">
        <f t="shared" si="17"/>
        <v>-7974</v>
      </c>
      <c r="I175" s="56" t="s">
        <v>745</v>
      </c>
      <c r="J175" s="57" t="s">
        <v>746</v>
      </c>
      <c r="K175" s="56">
        <v>-7974</v>
      </c>
      <c r="L175" s="56" t="s">
        <v>747</v>
      </c>
      <c r="M175" s="57" t="s">
        <v>207</v>
      </c>
      <c r="N175" s="57"/>
      <c r="O175" s="58" t="s">
        <v>737</v>
      </c>
      <c r="P175" s="58" t="s">
        <v>45</v>
      </c>
    </row>
    <row r="176" spans="1:16" ht="12.75" customHeight="1" x14ac:dyDescent="0.2">
      <c r="A176" s="7" t="str">
        <f t="shared" si="12"/>
        <v> AN 259.192 </v>
      </c>
      <c r="B176" s="3" t="str">
        <f t="shared" si="13"/>
        <v>I</v>
      </c>
      <c r="C176" s="7">
        <f t="shared" si="14"/>
        <v>27738.417000000001</v>
      </c>
      <c r="D176" t="str">
        <f t="shared" si="15"/>
        <v>vis</v>
      </c>
      <c r="E176">
        <f>VLOOKUP(C176,Active!C$21:E$964,3,FALSE)</f>
        <v>-7972.0446069827922</v>
      </c>
      <c r="F176" s="3" t="s">
        <v>203</v>
      </c>
      <c r="G176" t="str">
        <f t="shared" si="16"/>
        <v>27738.417</v>
      </c>
      <c r="H176" s="7">
        <f t="shared" si="17"/>
        <v>-7972</v>
      </c>
      <c r="I176" s="56" t="s">
        <v>748</v>
      </c>
      <c r="J176" s="57" t="s">
        <v>749</v>
      </c>
      <c r="K176" s="56">
        <v>-7972</v>
      </c>
      <c r="L176" s="56" t="s">
        <v>750</v>
      </c>
      <c r="M176" s="57" t="s">
        <v>207</v>
      </c>
      <c r="N176" s="57"/>
      <c r="O176" s="58" t="s">
        <v>737</v>
      </c>
      <c r="P176" s="58" t="s">
        <v>45</v>
      </c>
    </row>
    <row r="177" spans="1:16" ht="12.75" customHeight="1" x14ac:dyDescent="0.2">
      <c r="A177" s="7" t="str">
        <f t="shared" si="12"/>
        <v> AN 259.192 </v>
      </c>
      <c r="B177" s="3" t="str">
        <f t="shared" si="13"/>
        <v>I</v>
      </c>
      <c r="C177" s="7">
        <f t="shared" si="14"/>
        <v>27752.414000000001</v>
      </c>
      <c r="D177" t="str">
        <f t="shared" si="15"/>
        <v>vis</v>
      </c>
      <c r="E177">
        <f>VLOOKUP(C177,Active!C$21:E$964,3,FALSE)</f>
        <v>-7963.0261770929183</v>
      </c>
      <c r="F177" s="3" t="s">
        <v>203</v>
      </c>
      <c r="G177" t="str">
        <f t="shared" si="16"/>
        <v>27752.414</v>
      </c>
      <c r="H177" s="7">
        <f t="shared" si="17"/>
        <v>-7963</v>
      </c>
      <c r="I177" s="56" t="s">
        <v>751</v>
      </c>
      <c r="J177" s="57" t="s">
        <v>752</v>
      </c>
      <c r="K177" s="56">
        <v>-7963</v>
      </c>
      <c r="L177" s="56" t="s">
        <v>744</v>
      </c>
      <c r="M177" s="57" t="s">
        <v>207</v>
      </c>
      <c r="N177" s="57"/>
      <c r="O177" s="58" t="s">
        <v>737</v>
      </c>
      <c r="P177" s="58" t="s">
        <v>45</v>
      </c>
    </row>
    <row r="178" spans="1:16" ht="12.75" customHeight="1" x14ac:dyDescent="0.2">
      <c r="A178" s="7" t="str">
        <f t="shared" si="12"/>
        <v> AN 259.192 </v>
      </c>
      <c r="B178" s="3" t="str">
        <f t="shared" si="13"/>
        <v>I</v>
      </c>
      <c r="C178" s="7">
        <f t="shared" si="14"/>
        <v>27766.377</v>
      </c>
      <c r="D178" t="str">
        <f t="shared" si="15"/>
        <v>vis</v>
      </c>
      <c r="E178">
        <f>VLOOKUP(C178,Active!C$21:E$964,3,FALSE)</f>
        <v>-7954.029653798475</v>
      </c>
      <c r="F178" s="3" t="s">
        <v>203</v>
      </c>
      <c r="G178" t="str">
        <f t="shared" si="16"/>
        <v>27766.377</v>
      </c>
      <c r="H178" s="7">
        <f t="shared" si="17"/>
        <v>-7954</v>
      </c>
      <c r="I178" s="56" t="s">
        <v>753</v>
      </c>
      <c r="J178" s="57" t="s">
        <v>754</v>
      </c>
      <c r="K178" s="56">
        <v>-7954</v>
      </c>
      <c r="L178" s="56" t="s">
        <v>755</v>
      </c>
      <c r="M178" s="57" t="s">
        <v>207</v>
      </c>
      <c r="N178" s="57"/>
      <c r="O178" s="58" t="s">
        <v>737</v>
      </c>
      <c r="P178" s="58" t="s">
        <v>45</v>
      </c>
    </row>
    <row r="179" spans="1:16" ht="12.75" customHeight="1" x14ac:dyDescent="0.2">
      <c r="A179" s="7" t="str">
        <f t="shared" si="12"/>
        <v> AN 259.192 </v>
      </c>
      <c r="B179" s="3" t="str">
        <f t="shared" si="13"/>
        <v>I</v>
      </c>
      <c r="C179" s="7">
        <f t="shared" si="14"/>
        <v>27876.579000000002</v>
      </c>
      <c r="D179" t="str">
        <f t="shared" si="15"/>
        <v>vis</v>
      </c>
      <c r="E179">
        <f>VLOOKUP(C179,Active!C$21:E$964,3,FALSE)</f>
        <v>-7883.0252235117041</v>
      </c>
      <c r="F179" s="3" t="s">
        <v>203</v>
      </c>
      <c r="G179" t="str">
        <f t="shared" si="16"/>
        <v>27876.579</v>
      </c>
      <c r="H179" s="7">
        <f t="shared" si="17"/>
        <v>-7883</v>
      </c>
      <c r="I179" s="56" t="s">
        <v>756</v>
      </c>
      <c r="J179" s="57" t="s">
        <v>757</v>
      </c>
      <c r="K179" s="56">
        <v>-7883</v>
      </c>
      <c r="L179" s="56" t="s">
        <v>736</v>
      </c>
      <c r="M179" s="57" t="s">
        <v>207</v>
      </c>
      <c r="N179" s="57"/>
      <c r="O179" s="58" t="s">
        <v>737</v>
      </c>
      <c r="P179" s="58" t="s">
        <v>45</v>
      </c>
    </row>
    <row r="180" spans="1:16" ht="12.75" customHeight="1" x14ac:dyDescent="0.2">
      <c r="A180" s="7" t="str">
        <f t="shared" si="12"/>
        <v> AN 259.192 </v>
      </c>
      <c r="B180" s="3" t="str">
        <f t="shared" si="13"/>
        <v>I</v>
      </c>
      <c r="C180" s="7">
        <f t="shared" si="14"/>
        <v>27946.422999999999</v>
      </c>
      <c r="D180" t="str">
        <f t="shared" si="15"/>
        <v>vis</v>
      </c>
      <c r="E180">
        <f>VLOOKUP(C180,Active!C$21:E$964,3,FALSE)</f>
        <v>-7838.0239220022131</v>
      </c>
      <c r="F180" s="3" t="s">
        <v>203</v>
      </c>
      <c r="G180" t="str">
        <f t="shared" si="16"/>
        <v>27946.423</v>
      </c>
      <c r="H180" s="7">
        <f t="shared" si="17"/>
        <v>-7838</v>
      </c>
      <c r="I180" s="56" t="s">
        <v>758</v>
      </c>
      <c r="J180" s="57" t="s">
        <v>759</v>
      </c>
      <c r="K180" s="56">
        <v>-7838</v>
      </c>
      <c r="L180" s="56" t="s">
        <v>760</v>
      </c>
      <c r="M180" s="57" t="s">
        <v>207</v>
      </c>
      <c r="N180" s="57"/>
      <c r="O180" s="58" t="s">
        <v>737</v>
      </c>
      <c r="P180" s="58" t="s">
        <v>45</v>
      </c>
    </row>
    <row r="181" spans="1:16" ht="12.75" customHeight="1" x14ac:dyDescent="0.2">
      <c r="A181" s="7" t="str">
        <f t="shared" si="12"/>
        <v> AN 259.192 </v>
      </c>
      <c r="B181" s="3" t="str">
        <f t="shared" si="13"/>
        <v>I</v>
      </c>
      <c r="C181" s="7">
        <f t="shared" si="14"/>
        <v>27949.519</v>
      </c>
      <c r="D181" t="str">
        <f t="shared" si="15"/>
        <v>vis</v>
      </c>
      <c r="E181">
        <f>VLOOKUP(C181,Active!C$21:E$964,3,FALSE)</f>
        <v>-7836.0291331946783</v>
      </c>
      <c r="F181" s="3" t="s">
        <v>203</v>
      </c>
      <c r="G181" t="str">
        <f t="shared" si="16"/>
        <v>27949.519</v>
      </c>
      <c r="H181" s="7">
        <f t="shared" si="17"/>
        <v>-7836</v>
      </c>
      <c r="I181" s="56" t="s">
        <v>761</v>
      </c>
      <c r="J181" s="57" t="s">
        <v>762</v>
      </c>
      <c r="K181" s="56">
        <v>-7836</v>
      </c>
      <c r="L181" s="56" t="s">
        <v>713</v>
      </c>
      <c r="M181" s="57" t="s">
        <v>207</v>
      </c>
      <c r="N181" s="57"/>
      <c r="O181" s="58" t="s">
        <v>737</v>
      </c>
      <c r="P181" s="58" t="s">
        <v>45</v>
      </c>
    </row>
    <row r="182" spans="1:16" ht="12.75" customHeight="1" x14ac:dyDescent="0.2">
      <c r="A182" s="7" t="str">
        <f t="shared" si="12"/>
        <v> AN 259.192 </v>
      </c>
      <c r="B182" s="3" t="str">
        <f t="shared" si="13"/>
        <v>I</v>
      </c>
      <c r="C182" s="7">
        <f t="shared" si="14"/>
        <v>27960.392</v>
      </c>
      <c r="D182" t="str">
        <f t="shared" si="15"/>
        <v>vis</v>
      </c>
      <c r="E182">
        <f>VLOOKUP(C182,Active!C$21:E$964,3,FALSE)</f>
        <v>-7829.0235328379877</v>
      </c>
      <c r="F182" s="3" t="s">
        <v>203</v>
      </c>
      <c r="G182" t="str">
        <f t="shared" si="16"/>
        <v>27960.392</v>
      </c>
      <c r="H182" s="7">
        <f t="shared" si="17"/>
        <v>-7829</v>
      </c>
      <c r="I182" s="56" t="s">
        <v>763</v>
      </c>
      <c r="J182" s="57" t="s">
        <v>764</v>
      </c>
      <c r="K182" s="56">
        <v>-7829</v>
      </c>
      <c r="L182" s="56" t="s">
        <v>760</v>
      </c>
      <c r="M182" s="57" t="s">
        <v>207</v>
      </c>
      <c r="N182" s="57"/>
      <c r="O182" s="58" t="s">
        <v>737</v>
      </c>
      <c r="P182" s="58" t="s">
        <v>45</v>
      </c>
    </row>
    <row r="183" spans="1:16" ht="12.75" customHeight="1" x14ac:dyDescent="0.2">
      <c r="A183" s="7" t="str">
        <f t="shared" si="12"/>
        <v> AN 259.192 </v>
      </c>
      <c r="B183" s="3" t="str">
        <f t="shared" si="13"/>
        <v>I</v>
      </c>
      <c r="C183" s="7">
        <f t="shared" si="14"/>
        <v>27966.6</v>
      </c>
      <c r="D183" t="str">
        <f t="shared" si="15"/>
        <v>vis</v>
      </c>
      <c r="E183">
        <f>VLOOKUP(C183,Active!C$21:E$964,3,FALSE)</f>
        <v>-7825.0236462368357</v>
      </c>
      <c r="F183" s="3" t="s">
        <v>203</v>
      </c>
      <c r="G183" t="str">
        <f t="shared" si="16"/>
        <v>27966.600</v>
      </c>
      <c r="H183" s="7">
        <f t="shared" si="17"/>
        <v>-7825</v>
      </c>
      <c r="I183" s="56" t="s">
        <v>765</v>
      </c>
      <c r="J183" s="57" t="s">
        <v>766</v>
      </c>
      <c r="K183" s="56">
        <v>-7825</v>
      </c>
      <c r="L183" s="56" t="s">
        <v>760</v>
      </c>
      <c r="M183" s="57" t="s">
        <v>207</v>
      </c>
      <c r="N183" s="57"/>
      <c r="O183" s="58" t="s">
        <v>737</v>
      </c>
      <c r="P183" s="58" t="s">
        <v>45</v>
      </c>
    </row>
    <row r="184" spans="1:16" ht="12.75" customHeight="1" x14ac:dyDescent="0.2">
      <c r="A184" s="7" t="str">
        <f t="shared" si="12"/>
        <v> AN 259.192 </v>
      </c>
      <c r="B184" s="3" t="str">
        <f t="shared" si="13"/>
        <v>I</v>
      </c>
      <c r="C184" s="7">
        <f t="shared" si="14"/>
        <v>27977.463</v>
      </c>
      <c r="D184" t="str">
        <f t="shared" si="15"/>
        <v>vis</v>
      </c>
      <c r="E184">
        <f>VLOOKUP(C184,Active!C$21:E$964,3,FALSE)</f>
        <v>-7818.024488996447</v>
      </c>
      <c r="F184" s="3" t="s">
        <v>203</v>
      </c>
      <c r="G184" t="str">
        <f t="shared" si="16"/>
        <v>27977.463</v>
      </c>
      <c r="H184" s="7">
        <f t="shared" si="17"/>
        <v>-7818</v>
      </c>
      <c r="I184" s="56" t="s">
        <v>767</v>
      </c>
      <c r="J184" s="57" t="s">
        <v>768</v>
      </c>
      <c r="K184" s="56">
        <v>-7818</v>
      </c>
      <c r="L184" s="56" t="s">
        <v>769</v>
      </c>
      <c r="M184" s="57" t="s">
        <v>207</v>
      </c>
      <c r="N184" s="57"/>
      <c r="O184" s="58" t="s">
        <v>737</v>
      </c>
      <c r="P184" s="58" t="s">
        <v>45</v>
      </c>
    </row>
    <row r="185" spans="1:16" ht="12.75" customHeight="1" x14ac:dyDescent="0.2">
      <c r="A185" s="7" t="str">
        <f t="shared" si="12"/>
        <v> AN 259.192 </v>
      </c>
      <c r="B185" s="3" t="str">
        <f t="shared" si="13"/>
        <v>I</v>
      </c>
      <c r="C185" s="7">
        <f t="shared" si="14"/>
        <v>27988.322</v>
      </c>
      <c r="D185" t="str">
        <f t="shared" si="15"/>
        <v>vis</v>
      </c>
      <c r="E185">
        <f>VLOOKUP(C185,Active!C$21:E$964,3,FALSE)</f>
        <v>-7811.0279090025806</v>
      </c>
      <c r="F185" s="3" t="s">
        <v>203</v>
      </c>
      <c r="G185" t="str">
        <f t="shared" si="16"/>
        <v>27988.322</v>
      </c>
      <c r="H185" s="7">
        <f t="shared" si="17"/>
        <v>-7811</v>
      </c>
      <c r="I185" s="56" t="s">
        <v>770</v>
      </c>
      <c r="J185" s="57" t="s">
        <v>771</v>
      </c>
      <c r="K185" s="56">
        <v>-7811</v>
      </c>
      <c r="L185" s="56" t="s">
        <v>721</v>
      </c>
      <c r="M185" s="57" t="s">
        <v>207</v>
      </c>
      <c r="N185" s="57"/>
      <c r="O185" s="58" t="s">
        <v>737</v>
      </c>
      <c r="P185" s="58" t="s">
        <v>45</v>
      </c>
    </row>
    <row r="186" spans="1:16" ht="12.75" customHeight="1" x14ac:dyDescent="0.2">
      <c r="A186" s="7" t="str">
        <f t="shared" si="12"/>
        <v> AN 259.192 </v>
      </c>
      <c r="B186" s="3" t="str">
        <f t="shared" si="13"/>
        <v>I</v>
      </c>
      <c r="C186" s="7">
        <f t="shared" si="14"/>
        <v>27994.541000000001</v>
      </c>
      <c r="D186" t="str">
        <f t="shared" si="15"/>
        <v>vis</v>
      </c>
      <c r="E186">
        <f>VLOOKUP(C186,Active!C$21:E$964,3,FALSE)</f>
        <v>-7807.0209349734932</v>
      </c>
      <c r="F186" s="3" t="s">
        <v>203</v>
      </c>
      <c r="G186" t="str">
        <f t="shared" si="16"/>
        <v>27994.541</v>
      </c>
      <c r="H186" s="7">
        <f t="shared" si="17"/>
        <v>-7807</v>
      </c>
      <c r="I186" s="56" t="s">
        <v>772</v>
      </c>
      <c r="J186" s="57" t="s">
        <v>773</v>
      </c>
      <c r="K186" s="56">
        <v>-7807</v>
      </c>
      <c r="L186" s="56" t="s">
        <v>774</v>
      </c>
      <c r="M186" s="57" t="s">
        <v>207</v>
      </c>
      <c r="N186" s="57"/>
      <c r="O186" s="58" t="s">
        <v>737</v>
      </c>
      <c r="P186" s="58" t="s">
        <v>45</v>
      </c>
    </row>
    <row r="187" spans="1:16" ht="12.75" customHeight="1" x14ac:dyDescent="0.2">
      <c r="A187" s="7" t="str">
        <f t="shared" si="12"/>
        <v> AN 259.192 </v>
      </c>
      <c r="B187" s="3" t="str">
        <f t="shared" si="13"/>
        <v>I</v>
      </c>
      <c r="C187" s="7">
        <f t="shared" si="14"/>
        <v>28016.271000000001</v>
      </c>
      <c r="D187" t="str">
        <f t="shared" si="15"/>
        <v>vis</v>
      </c>
      <c r="E187">
        <f>VLOOKUP(C187,Active!C$21:E$964,3,FALSE)</f>
        <v>-7793.020043246197</v>
      </c>
      <c r="F187" s="3" t="s">
        <v>203</v>
      </c>
      <c r="G187" t="str">
        <f t="shared" si="16"/>
        <v>28016.271</v>
      </c>
      <c r="H187" s="7">
        <f t="shared" si="17"/>
        <v>-7793</v>
      </c>
      <c r="I187" s="56" t="s">
        <v>775</v>
      </c>
      <c r="J187" s="57" t="s">
        <v>776</v>
      </c>
      <c r="K187" s="56">
        <v>-7793</v>
      </c>
      <c r="L187" s="56" t="s">
        <v>777</v>
      </c>
      <c r="M187" s="57" t="s">
        <v>207</v>
      </c>
      <c r="N187" s="57"/>
      <c r="O187" s="58" t="s">
        <v>737</v>
      </c>
      <c r="P187" s="58" t="s">
        <v>45</v>
      </c>
    </row>
    <row r="188" spans="1:16" ht="12.75" customHeight="1" x14ac:dyDescent="0.2">
      <c r="A188" s="7" t="str">
        <f t="shared" si="12"/>
        <v> AAC 4.83 </v>
      </c>
      <c r="B188" s="3" t="str">
        <f t="shared" si="13"/>
        <v>I</v>
      </c>
      <c r="C188" s="7">
        <f t="shared" si="14"/>
        <v>28019.370999999999</v>
      </c>
      <c r="D188" t="str">
        <f t="shared" si="15"/>
        <v>vis</v>
      </c>
      <c r="E188">
        <f>VLOOKUP(C188,Active!C$21:E$964,3,FALSE)</f>
        <v>-7791.0226771921425</v>
      </c>
      <c r="F188" s="3" t="s">
        <v>203</v>
      </c>
      <c r="G188" t="str">
        <f t="shared" si="16"/>
        <v>28019.371</v>
      </c>
      <c r="H188" s="7">
        <f t="shared" si="17"/>
        <v>-7791</v>
      </c>
      <c r="I188" s="56" t="s">
        <v>778</v>
      </c>
      <c r="J188" s="57" t="s">
        <v>779</v>
      </c>
      <c r="K188" s="56">
        <v>-7791</v>
      </c>
      <c r="L188" s="56" t="s">
        <v>780</v>
      </c>
      <c r="M188" s="57" t="s">
        <v>207</v>
      </c>
      <c r="N188" s="57"/>
      <c r="O188" s="58" t="s">
        <v>741</v>
      </c>
      <c r="P188" s="58" t="s">
        <v>46</v>
      </c>
    </row>
    <row r="189" spans="1:16" x14ac:dyDescent="0.2">
      <c r="A189" s="7" t="str">
        <f t="shared" si="12"/>
        <v> AN 259.192 </v>
      </c>
      <c r="B189" s="3" t="str">
        <f t="shared" si="13"/>
        <v>I</v>
      </c>
      <c r="C189" s="7">
        <f t="shared" si="14"/>
        <v>28022.471000000001</v>
      </c>
      <c r="D189" t="str">
        <f t="shared" si="15"/>
        <v>vis</v>
      </c>
      <c r="E189">
        <f>VLOOKUP(C189,Active!C$21:E$964,3,FALSE)</f>
        <v>-7789.0253111380862</v>
      </c>
      <c r="F189" s="3" t="s">
        <v>203</v>
      </c>
      <c r="G189" t="str">
        <f t="shared" si="16"/>
        <v>28022.471</v>
      </c>
      <c r="H189" s="7">
        <f t="shared" si="17"/>
        <v>-7789</v>
      </c>
      <c r="I189" s="56" t="s">
        <v>781</v>
      </c>
      <c r="J189" s="57" t="s">
        <v>782</v>
      </c>
      <c r="K189" s="56">
        <v>-7789</v>
      </c>
      <c r="L189" s="56" t="s">
        <v>736</v>
      </c>
      <c r="M189" s="57" t="s">
        <v>207</v>
      </c>
      <c r="N189" s="57"/>
      <c r="O189" s="58" t="s">
        <v>737</v>
      </c>
      <c r="P189" s="58" t="s">
        <v>45</v>
      </c>
    </row>
    <row r="190" spans="1:16" x14ac:dyDescent="0.2">
      <c r="A190" s="7" t="str">
        <f t="shared" si="12"/>
        <v> AN 259.192 </v>
      </c>
      <c r="B190" s="3" t="str">
        <f t="shared" si="13"/>
        <v>I</v>
      </c>
      <c r="C190" s="7">
        <f t="shared" si="14"/>
        <v>28036.44</v>
      </c>
      <c r="D190" t="str">
        <f t="shared" si="15"/>
        <v>vis</v>
      </c>
      <c r="E190">
        <f>VLOOKUP(C190,Active!C$21:E$964,3,FALSE)</f>
        <v>-7780.0249219738635</v>
      </c>
      <c r="F190" s="3" t="s">
        <v>203</v>
      </c>
      <c r="G190" t="str">
        <f t="shared" si="16"/>
        <v>28036.440</v>
      </c>
      <c r="H190" s="7">
        <f t="shared" si="17"/>
        <v>-7780</v>
      </c>
      <c r="I190" s="56" t="s">
        <v>783</v>
      </c>
      <c r="J190" s="57" t="s">
        <v>784</v>
      </c>
      <c r="K190" s="56">
        <v>-7780</v>
      </c>
      <c r="L190" s="56" t="s">
        <v>736</v>
      </c>
      <c r="M190" s="57" t="s">
        <v>207</v>
      </c>
      <c r="N190" s="57"/>
      <c r="O190" s="58" t="s">
        <v>737</v>
      </c>
      <c r="P190" s="58" t="s">
        <v>45</v>
      </c>
    </row>
    <row r="191" spans="1:16" x14ac:dyDescent="0.2">
      <c r="A191" s="7" t="str">
        <f t="shared" si="12"/>
        <v> AN 259.192 </v>
      </c>
      <c r="B191" s="3" t="str">
        <f t="shared" si="13"/>
        <v>I</v>
      </c>
      <c r="C191" s="7">
        <f t="shared" si="14"/>
        <v>28050.414000000001</v>
      </c>
      <c r="D191" t="str">
        <f t="shared" si="15"/>
        <v>vis</v>
      </c>
      <c r="E191">
        <f>VLOOKUP(C191,Active!C$21:E$964,3,FALSE)</f>
        <v>-7771.0213112514857</v>
      </c>
      <c r="F191" s="3" t="s">
        <v>203</v>
      </c>
      <c r="G191" t="str">
        <f t="shared" si="16"/>
        <v>28050.414</v>
      </c>
      <c r="H191" s="7">
        <f t="shared" si="17"/>
        <v>-7771</v>
      </c>
      <c r="I191" s="56" t="s">
        <v>785</v>
      </c>
      <c r="J191" s="57" t="s">
        <v>786</v>
      </c>
      <c r="K191" s="56">
        <v>-7771</v>
      </c>
      <c r="L191" s="56" t="s">
        <v>787</v>
      </c>
      <c r="M191" s="57" t="s">
        <v>207</v>
      </c>
      <c r="N191" s="57"/>
      <c r="O191" s="58" t="s">
        <v>737</v>
      </c>
      <c r="P191" s="58" t="s">
        <v>45</v>
      </c>
    </row>
    <row r="192" spans="1:16" x14ac:dyDescent="0.2">
      <c r="A192" s="7" t="str">
        <f t="shared" si="12"/>
        <v> AN 259.192 </v>
      </c>
      <c r="B192" s="3" t="str">
        <f t="shared" si="13"/>
        <v>I</v>
      </c>
      <c r="C192" s="7">
        <f t="shared" si="14"/>
        <v>28053.51</v>
      </c>
      <c r="D192" t="str">
        <f t="shared" si="15"/>
        <v>vis</v>
      </c>
      <c r="E192">
        <f>VLOOKUP(C192,Active!C$21:E$964,3,FALSE)</f>
        <v>-7769.0265224439536</v>
      </c>
      <c r="F192" s="3" t="s">
        <v>203</v>
      </c>
      <c r="G192" t="str">
        <f t="shared" si="16"/>
        <v>28053.510</v>
      </c>
      <c r="H192" s="7">
        <f t="shared" si="17"/>
        <v>-7769</v>
      </c>
      <c r="I192" s="56" t="s">
        <v>788</v>
      </c>
      <c r="J192" s="57" t="s">
        <v>789</v>
      </c>
      <c r="K192" s="56">
        <v>-7769</v>
      </c>
      <c r="L192" s="56" t="s">
        <v>744</v>
      </c>
      <c r="M192" s="57" t="s">
        <v>207</v>
      </c>
      <c r="N192" s="57"/>
      <c r="O192" s="58" t="s">
        <v>737</v>
      </c>
      <c r="P192" s="58" t="s">
        <v>45</v>
      </c>
    </row>
    <row r="193" spans="1:16" x14ac:dyDescent="0.2">
      <c r="A193" s="7" t="str">
        <f t="shared" si="12"/>
        <v> AAAN 11.5.44 </v>
      </c>
      <c r="B193" s="3" t="str">
        <f t="shared" si="13"/>
        <v>I</v>
      </c>
      <c r="C193" s="7">
        <f t="shared" si="14"/>
        <v>28081.466</v>
      </c>
      <c r="D193" t="str">
        <f t="shared" si="15"/>
        <v>vis</v>
      </c>
      <c r="E193">
        <f>VLOOKUP(C193,Active!C$21:E$964,3,FALSE)</f>
        <v>-7751.0141465061561</v>
      </c>
      <c r="F193" s="3" t="s">
        <v>203</v>
      </c>
      <c r="G193" t="str">
        <f t="shared" si="16"/>
        <v>28081.466</v>
      </c>
      <c r="H193" s="7">
        <f t="shared" si="17"/>
        <v>-7751</v>
      </c>
      <c r="I193" s="56" t="s">
        <v>790</v>
      </c>
      <c r="J193" s="57" t="s">
        <v>791</v>
      </c>
      <c r="K193" s="56">
        <v>-7751</v>
      </c>
      <c r="L193" s="56" t="s">
        <v>792</v>
      </c>
      <c r="M193" s="57" t="s">
        <v>698</v>
      </c>
      <c r="N193" s="57"/>
      <c r="O193" s="58" t="s">
        <v>793</v>
      </c>
      <c r="P193" s="58" t="s">
        <v>47</v>
      </c>
    </row>
    <row r="194" spans="1:16" x14ac:dyDescent="0.2">
      <c r="A194" s="7" t="str">
        <f t="shared" si="12"/>
        <v> AN 259.192 </v>
      </c>
      <c r="B194" s="3" t="str">
        <f t="shared" si="13"/>
        <v>I</v>
      </c>
      <c r="C194" s="7">
        <f t="shared" si="14"/>
        <v>28095.413</v>
      </c>
      <c r="D194" t="str">
        <f t="shared" si="15"/>
        <v>vis</v>
      </c>
      <c r="E194">
        <f>VLOOKUP(C194,Active!C$21:E$964,3,FALSE)</f>
        <v>-7742.0279321977987</v>
      </c>
      <c r="F194" s="3" t="s">
        <v>203</v>
      </c>
      <c r="G194" t="str">
        <f t="shared" si="16"/>
        <v>28095.413</v>
      </c>
      <c r="H194" s="7">
        <f t="shared" si="17"/>
        <v>-7742</v>
      </c>
      <c r="I194" s="56" t="s">
        <v>794</v>
      </c>
      <c r="J194" s="57" t="s">
        <v>795</v>
      </c>
      <c r="K194" s="56">
        <v>-7742</v>
      </c>
      <c r="L194" s="56" t="s">
        <v>721</v>
      </c>
      <c r="M194" s="57" t="s">
        <v>207</v>
      </c>
      <c r="N194" s="57"/>
      <c r="O194" s="58" t="s">
        <v>737</v>
      </c>
      <c r="P194" s="58" t="s">
        <v>45</v>
      </c>
    </row>
    <row r="195" spans="1:16" x14ac:dyDescent="0.2">
      <c r="A195" s="7" t="str">
        <f t="shared" si="12"/>
        <v> AN 259.192 </v>
      </c>
      <c r="B195" s="3" t="str">
        <f t="shared" si="13"/>
        <v>I</v>
      </c>
      <c r="C195" s="7">
        <f t="shared" si="14"/>
        <v>28106.280999999999</v>
      </c>
      <c r="D195" t="str">
        <f t="shared" si="15"/>
        <v>vis</v>
      </c>
      <c r="E195">
        <f>VLOOKUP(C195,Active!C$21:E$964,3,FALSE)</f>
        <v>-7735.0255533992604</v>
      </c>
      <c r="F195" s="3" t="s">
        <v>203</v>
      </c>
      <c r="G195" t="str">
        <f t="shared" si="16"/>
        <v>28106.281</v>
      </c>
      <c r="H195" s="7">
        <f t="shared" si="17"/>
        <v>-7735</v>
      </c>
      <c r="I195" s="56" t="s">
        <v>796</v>
      </c>
      <c r="J195" s="57" t="s">
        <v>797</v>
      </c>
      <c r="K195" s="56">
        <v>-7735</v>
      </c>
      <c r="L195" s="56" t="s">
        <v>798</v>
      </c>
      <c r="M195" s="57" t="s">
        <v>207</v>
      </c>
      <c r="N195" s="57"/>
      <c r="O195" s="58" t="s">
        <v>737</v>
      </c>
      <c r="P195" s="58" t="s">
        <v>45</v>
      </c>
    </row>
    <row r="196" spans="1:16" x14ac:dyDescent="0.2">
      <c r="A196" s="7" t="str">
        <f t="shared" si="12"/>
        <v> AAAN 11.5.44 </v>
      </c>
      <c r="B196" s="3" t="str">
        <f t="shared" si="13"/>
        <v>I</v>
      </c>
      <c r="C196" s="7">
        <f t="shared" si="14"/>
        <v>28109.41</v>
      </c>
      <c r="D196" t="str">
        <f t="shared" si="15"/>
        <v>vis</v>
      </c>
      <c r="E196">
        <f>VLOOKUP(C196,Active!C$21:E$964,3,FALSE)</f>
        <v>-7733.0095023079257</v>
      </c>
      <c r="F196" s="3" t="s">
        <v>203</v>
      </c>
      <c r="G196" t="str">
        <f t="shared" si="16"/>
        <v>28109.410</v>
      </c>
      <c r="H196" s="7">
        <f t="shared" si="17"/>
        <v>-7733</v>
      </c>
      <c r="I196" s="56" t="s">
        <v>799</v>
      </c>
      <c r="J196" s="57" t="s">
        <v>800</v>
      </c>
      <c r="K196" s="56">
        <v>-7733</v>
      </c>
      <c r="L196" s="56" t="s">
        <v>801</v>
      </c>
      <c r="M196" s="57" t="s">
        <v>698</v>
      </c>
      <c r="N196" s="57"/>
      <c r="O196" s="58" t="s">
        <v>793</v>
      </c>
      <c r="P196" s="58" t="s">
        <v>47</v>
      </c>
    </row>
    <row r="197" spans="1:16" x14ac:dyDescent="0.2">
      <c r="A197" s="7" t="str">
        <f t="shared" si="12"/>
        <v> AN 259.192 </v>
      </c>
      <c r="B197" s="3" t="str">
        <f t="shared" si="13"/>
        <v>I</v>
      </c>
      <c r="C197" s="7">
        <f t="shared" si="14"/>
        <v>28126.460999999999</v>
      </c>
      <c r="D197" t="str">
        <f t="shared" si="15"/>
        <v>vis</v>
      </c>
      <c r="E197">
        <f>VLOOKUP(C197,Active!C$21:E$964,3,FALSE)</f>
        <v>-7722.0233446989914</v>
      </c>
      <c r="F197" s="3" t="s">
        <v>203</v>
      </c>
      <c r="G197" t="str">
        <f t="shared" si="16"/>
        <v>28126.461</v>
      </c>
      <c r="H197" s="7">
        <f t="shared" si="17"/>
        <v>-7722</v>
      </c>
      <c r="I197" s="56" t="s">
        <v>802</v>
      </c>
      <c r="J197" s="57" t="s">
        <v>803</v>
      </c>
      <c r="K197" s="56">
        <v>-7722</v>
      </c>
      <c r="L197" s="56" t="s">
        <v>804</v>
      </c>
      <c r="M197" s="57" t="s">
        <v>207</v>
      </c>
      <c r="N197" s="57"/>
      <c r="O197" s="58" t="s">
        <v>737</v>
      </c>
      <c r="P197" s="58" t="s">
        <v>45</v>
      </c>
    </row>
    <row r="198" spans="1:16" x14ac:dyDescent="0.2">
      <c r="A198" s="7" t="str">
        <f t="shared" si="12"/>
        <v> AN 259.192 </v>
      </c>
      <c r="B198" s="3" t="str">
        <f t="shared" si="13"/>
        <v>I</v>
      </c>
      <c r="C198" s="7">
        <f t="shared" si="14"/>
        <v>28151.287</v>
      </c>
      <c r="D198" t="str">
        <f t="shared" si="15"/>
        <v>vis</v>
      </c>
      <c r="E198">
        <f>VLOOKUP(C198,Active!C$21:E$964,3,FALSE)</f>
        <v>-7706.0276641641613</v>
      </c>
      <c r="F198" s="3" t="s">
        <v>203</v>
      </c>
      <c r="G198" t="str">
        <f t="shared" si="16"/>
        <v>28151.287</v>
      </c>
      <c r="H198" s="7">
        <f t="shared" si="17"/>
        <v>-7706</v>
      </c>
      <c r="I198" s="56" t="s">
        <v>805</v>
      </c>
      <c r="J198" s="57" t="s">
        <v>806</v>
      </c>
      <c r="K198" s="56">
        <v>-7706</v>
      </c>
      <c r="L198" s="56" t="s">
        <v>721</v>
      </c>
      <c r="M198" s="57" t="s">
        <v>207</v>
      </c>
      <c r="N198" s="57"/>
      <c r="O198" s="58" t="s">
        <v>737</v>
      </c>
      <c r="P198" s="58" t="s">
        <v>45</v>
      </c>
    </row>
    <row r="199" spans="1:16" x14ac:dyDescent="0.2">
      <c r="A199" s="7" t="str">
        <f t="shared" si="12"/>
        <v> AA 26.347 </v>
      </c>
      <c r="B199" s="3" t="str">
        <f t="shared" si="13"/>
        <v>I</v>
      </c>
      <c r="C199" s="7">
        <f t="shared" si="14"/>
        <v>28165.264999999999</v>
      </c>
      <c r="D199" t="str">
        <f t="shared" si="15"/>
        <v>vis</v>
      </c>
      <c r="E199">
        <f>VLOOKUP(C199,Active!C$21:E$964,3,FALSE)</f>
        <v>-7697.0214761952639</v>
      </c>
      <c r="F199" s="3" t="s">
        <v>203</v>
      </c>
      <c r="G199" t="str">
        <f t="shared" si="16"/>
        <v>28165.265</v>
      </c>
      <c r="H199" s="7">
        <f t="shared" si="17"/>
        <v>-7697</v>
      </c>
      <c r="I199" s="56" t="s">
        <v>807</v>
      </c>
      <c r="J199" s="57" t="s">
        <v>808</v>
      </c>
      <c r="K199" s="56">
        <v>-7697</v>
      </c>
      <c r="L199" s="56" t="s">
        <v>787</v>
      </c>
      <c r="M199" s="57" t="s">
        <v>207</v>
      </c>
      <c r="N199" s="57"/>
      <c r="O199" s="58" t="s">
        <v>809</v>
      </c>
      <c r="P199" s="58" t="s">
        <v>48</v>
      </c>
    </row>
    <row r="200" spans="1:16" x14ac:dyDescent="0.2">
      <c r="A200" s="7" t="str">
        <f t="shared" si="12"/>
        <v> AAAN 11.5.44 </v>
      </c>
      <c r="B200" s="3" t="str">
        <f t="shared" si="13"/>
        <v>I</v>
      </c>
      <c r="C200" s="7">
        <f t="shared" si="14"/>
        <v>28306.503000000001</v>
      </c>
      <c r="D200" t="str">
        <f t="shared" si="15"/>
        <v>vis</v>
      </c>
      <c r="E200">
        <f>VLOOKUP(C200,Active!C$21:E$964,3,FALSE)</f>
        <v>-7606.0201901492492</v>
      </c>
      <c r="F200" s="3" t="s">
        <v>203</v>
      </c>
      <c r="G200" t="str">
        <f t="shared" si="16"/>
        <v>28306.503</v>
      </c>
      <c r="H200" s="7">
        <f t="shared" si="17"/>
        <v>-7606</v>
      </c>
      <c r="I200" s="56" t="s">
        <v>810</v>
      </c>
      <c r="J200" s="57" t="s">
        <v>811</v>
      </c>
      <c r="K200" s="56">
        <v>-7606</v>
      </c>
      <c r="L200" s="56" t="s">
        <v>777</v>
      </c>
      <c r="M200" s="57" t="s">
        <v>698</v>
      </c>
      <c r="N200" s="57"/>
      <c r="O200" s="58" t="s">
        <v>793</v>
      </c>
      <c r="P200" s="58" t="s">
        <v>47</v>
      </c>
    </row>
    <row r="201" spans="1:16" x14ac:dyDescent="0.2">
      <c r="A201" s="7" t="str">
        <f t="shared" si="12"/>
        <v> AAAN 11.5.44 </v>
      </c>
      <c r="B201" s="3" t="str">
        <f t="shared" si="13"/>
        <v>I</v>
      </c>
      <c r="C201" s="7">
        <f t="shared" si="14"/>
        <v>28421.330999999998</v>
      </c>
      <c r="D201" t="str">
        <f t="shared" si="15"/>
        <v>vis</v>
      </c>
      <c r="E201">
        <f>VLOOKUP(C201,Active!C$21:E$964,3,FALSE)</f>
        <v>-7532.0351742605253</v>
      </c>
      <c r="F201" s="3" t="s">
        <v>203</v>
      </c>
      <c r="G201" t="str">
        <f t="shared" si="16"/>
        <v>28421.331</v>
      </c>
      <c r="H201" s="7">
        <f t="shared" si="17"/>
        <v>-7532</v>
      </c>
      <c r="I201" s="56" t="s">
        <v>812</v>
      </c>
      <c r="J201" s="57" t="s">
        <v>813</v>
      </c>
      <c r="K201" s="56">
        <v>-7532</v>
      </c>
      <c r="L201" s="56" t="s">
        <v>814</v>
      </c>
      <c r="M201" s="57" t="s">
        <v>698</v>
      </c>
      <c r="N201" s="57"/>
      <c r="O201" s="58" t="s">
        <v>793</v>
      </c>
      <c r="P201" s="58" t="s">
        <v>47</v>
      </c>
    </row>
    <row r="202" spans="1:16" x14ac:dyDescent="0.2">
      <c r="A202" s="7" t="str">
        <f t="shared" si="12"/>
        <v> AA 26.347 </v>
      </c>
      <c r="B202" s="3" t="str">
        <f t="shared" si="13"/>
        <v>I</v>
      </c>
      <c r="C202" s="7">
        <f t="shared" si="14"/>
        <v>28424.449000000001</v>
      </c>
      <c r="D202" t="str">
        <f t="shared" si="15"/>
        <v>vis</v>
      </c>
      <c r="E202">
        <f>VLOOKUP(C202,Active!C$21:E$964,3,FALSE)</f>
        <v>-7530.0262105971224</v>
      </c>
      <c r="F202" s="3" t="s">
        <v>203</v>
      </c>
      <c r="G202" t="str">
        <f t="shared" si="16"/>
        <v>28424.449</v>
      </c>
      <c r="H202" s="7">
        <f t="shared" si="17"/>
        <v>-7530</v>
      </c>
      <c r="I202" s="56" t="s">
        <v>815</v>
      </c>
      <c r="J202" s="57" t="s">
        <v>816</v>
      </c>
      <c r="K202" s="56">
        <v>-7530</v>
      </c>
      <c r="L202" s="56" t="s">
        <v>744</v>
      </c>
      <c r="M202" s="57" t="s">
        <v>207</v>
      </c>
      <c r="N202" s="57"/>
      <c r="O202" s="58" t="s">
        <v>809</v>
      </c>
      <c r="P202" s="58" t="s">
        <v>48</v>
      </c>
    </row>
    <row r="203" spans="1:16" x14ac:dyDescent="0.2">
      <c r="A203" s="7" t="str">
        <f t="shared" ref="A203:A266" si="18">P203</f>
        <v> AAAN 11.5.44 </v>
      </c>
      <c r="B203" s="3" t="str">
        <f t="shared" ref="B203:B266" si="19">IF(H203=INT(H203),"I","II")</f>
        <v>I</v>
      </c>
      <c r="C203" s="7">
        <f t="shared" ref="C203:C266" si="20">1*G203</f>
        <v>28694.486000000001</v>
      </c>
      <c r="D203" t="str">
        <f t="shared" ref="D203:D266" si="21">VLOOKUP(F203,I$1:J$5,2,FALSE)</f>
        <v>vis</v>
      </c>
      <c r="E203">
        <f>VLOOKUP(C203,Active!C$21:E$964,3,FALSE)</f>
        <v>-7356.0382308748985</v>
      </c>
      <c r="F203" s="3" t="s">
        <v>203</v>
      </c>
      <c r="G203" t="str">
        <f t="shared" ref="G203:G266" si="22">MID(I203,3,LEN(I203)-3)</f>
        <v>28694.486</v>
      </c>
      <c r="H203" s="7">
        <f t="shared" ref="H203:H266" si="23">1*K203</f>
        <v>-7356</v>
      </c>
      <c r="I203" s="56" t="s">
        <v>817</v>
      </c>
      <c r="J203" s="57" t="s">
        <v>818</v>
      </c>
      <c r="K203" s="56">
        <v>-7356</v>
      </c>
      <c r="L203" s="56" t="s">
        <v>819</v>
      </c>
      <c r="M203" s="57" t="s">
        <v>698</v>
      </c>
      <c r="N203" s="57"/>
      <c r="O203" s="58" t="s">
        <v>793</v>
      </c>
      <c r="P203" s="58" t="s">
        <v>47</v>
      </c>
    </row>
    <row r="204" spans="1:16" x14ac:dyDescent="0.2">
      <c r="A204" s="7" t="str">
        <f t="shared" si="18"/>
        <v> AAAN 11.5.44 </v>
      </c>
      <c r="B204" s="3" t="str">
        <f t="shared" si="19"/>
        <v>I</v>
      </c>
      <c r="C204" s="7">
        <f t="shared" si="20"/>
        <v>28781.433000000001</v>
      </c>
      <c r="D204" t="str">
        <f t="shared" si="21"/>
        <v>vis</v>
      </c>
      <c r="E204">
        <f>VLOOKUP(C204,Active!C$21:E$964,3,FALSE)</f>
        <v>-7300.0172675516933</v>
      </c>
      <c r="F204" s="3" t="s">
        <v>203</v>
      </c>
      <c r="G204" t="str">
        <f t="shared" si="22"/>
        <v>28781.433</v>
      </c>
      <c r="H204" s="7">
        <f t="shared" si="23"/>
        <v>-7300</v>
      </c>
      <c r="I204" s="56" t="s">
        <v>820</v>
      </c>
      <c r="J204" s="57" t="s">
        <v>821</v>
      </c>
      <c r="K204" s="56">
        <v>-7300</v>
      </c>
      <c r="L204" s="56" t="s">
        <v>822</v>
      </c>
      <c r="M204" s="57" t="s">
        <v>698</v>
      </c>
      <c r="N204" s="57"/>
      <c r="O204" s="58" t="s">
        <v>793</v>
      </c>
      <c r="P204" s="58" t="s">
        <v>47</v>
      </c>
    </row>
    <row r="205" spans="1:16" x14ac:dyDescent="0.2">
      <c r="A205" s="7" t="str">
        <f t="shared" si="18"/>
        <v> AAC 3.131 </v>
      </c>
      <c r="B205" s="3" t="str">
        <f t="shared" si="19"/>
        <v>I</v>
      </c>
      <c r="C205" s="7">
        <f t="shared" si="20"/>
        <v>28784.526999999998</v>
      </c>
      <c r="D205" t="str">
        <f t="shared" si="21"/>
        <v>vis</v>
      </c>
      <c r="E205">
        <f>VLOOKUP(C205,Active!C$21:E$964,3,FALSE)</f>
        <v>-7298.0237673674219</v>
      </c>
      <c r="F205" s="3" t="s">
        <v>203</v>
      </c>
      <c r="G205" t="str">
        <f t="shared" si="22"/>
        <v>28784.527</v>
      </c>
      <c r="H205" s="7">
        <f t="shared" si="23"/>
        <v>-7298</v>
      </c>
      <c r="I205" s="56" t="s">
        <v>823</v>
      </c>
      <c r="J205" s="57" t="s">
        <v>824</v>
      </c>
      <c r="K205" s="56">
        <v>-7298</v>
      </c>
      <c r="L205" s="56" t="s">
        <v>760</v>
      </c>
      <c r="M205" s="57" t="s">
        <v>207</v>
      </c>
      <c r="N205" s="57"/>
      <c r="O205" s="58" t="s">
        <v>825</v>
      </c>
      <c r="P205" s="58" t="s">
        <v>49</v>
      </c>
    </row>
    <row r="206" spans="1:16" x14ac:dyDescent="0.2">
      <c r="A206" s="7" t="str">
        <f t="shared" si="18"/>
        <v> AAAN 11.5.44 </v>
      </c>
      <c r="B206" s="3" t="str">
        <f t="shared" si="19"/>
        <v>I</v>
      </c>
      <c r="C206" s="7">
        <f t="shared" si="20"/>
        <v>28840.411</v>
      </c>
      <c r="D206" t="str">
        <f t="shared" si="21"/>
        <v>vis</v>
      </c>
      <c r="E206">
        <f>VLOOKUP(C206,Active!C$21:E$964,3,FALSE)</f>
        <v>-7262.017056217479</v>
      </c>
      <c r="F206" s="3" t="s">
        <v>203</v>
      </c>
      <c r="G206" t="str">
        <f t="shared" si="22"/>
        <v>28840.411</v>
      </c>
      <c r="H206" s="7">
        <f t="shared" si="23"/>
        <v>-7262</v>
      </c>
      <c r="I206" s="56" t="s">
        <v>826</v>
      </c>
      <c r="J206" s="57" t="s">
        <v>827</v>
      </c>
      <c r="K206" s="56">
        <v>-7262</v>
      </c>
      <c r="L206" s="56" t="s">
        <v>828</v>
      </c>
      <c r="M206" s="57" t="s">
        <v>698</v>
      </c>
      <c r="N206" s="57"/>
      <c r="O206" s="58" t="s">
        <v>793</v>
      </c>
      <c r="P206" s="58" t="s">
        <v>47</v>
      </c>
    </row>
    <row r="207" spans="1:16" x14ac:dyDescent="0.2">
      <c r="A207" s="7" t="str">
        <f t="shared" si="18"/>
        <v> AAAN 11.5.44 </v>
      </c>
      <c r="B207" s="3" t="str">
        <f t="shared" si="19"/>
        <v>I</v>
      </c>
      <c r="C207" s="7">
        <f t="shared" si="20"/>
        <v>28865.23</v>
      </c>
      <c r="D207" t="str">
        <f t="shared" si="21"/>
        <v>vis</v>
      </c>
      <c r="E207">
        <f>VLOOKUP(C207,Active!C$21:E$964,3,FALSE)</f>
        <v>-7246.0258858640618</v>
      </c>
      <c r="F207" s="3" t="s">
        <v>203</v>
      </c>
      <c r="G207" t="str">
        <f t="shared" si="22"/>
        <v>28865.230</v>
      </c>
      <c r="H207" s="7">
        <f t="shared" si="23"/>
        <v>-7246</v>
      </c>
      <c r="I207" s="56" t="s">
        <v>829</v>
      </c>
      <c r="J207" s="57" t="s">
        <v>830</v>
      </c>
      <c r="K207" s="56">
        <v>-7246</v>
      </c>
      <c r="L207" s="56" t="s">
        <v>798</v>
      </c>
      <c r="M207" s="57" t="s">
        <v>698</v>
      </c>
      <c r="N207" s="57"/>
      <c r="O207" s="58" t="s">
        <v>793</v>
      </c>
      <c r="P207" s="58" t="s">
        <v>47</v>
      </c>
    </row>
    <row r="208" spans="1:16" x14ac:dyDescent="0.2">
      <c r="A208" s="7" t="str">
        <f t="shared" si="18"/>
        <v> AC 219.31 </v>
      </c>
      <c r="B208" s="3" t="str">
        <f t="shared" si="19"/>
        <v>I</v>
      </c>
      <c r="C208" s="7">
        <f t="shared" si="20"/>
        <v>28880.753000000001</v>
      </c>
      <c r="D208" t="str">
        <f t="shared" si="21"/>
        <v>vis</v>
      </c>
      <c r="E208">
        <f>VLOOKUP(C208,Active!C$21:E$964,3,FALSE)</f>
        <v>-7236.0242364262876</v>
      </c>
      <c r="F208" s="3" t="s">
        <v>203</v>
      </c>
      <c r="G208" t="str">
        <f t="shared" si="22"/>
        <v>28880.753</v>
      </c>
      <c r="H208" s="7">
        <f t="shared" si="23"/>
        <v>-7236</v>
      </c>
      <c r="I208" s="56" t="s">
        <v>831</v>
      </c>
      <c r="J208" s="57" t="s">
        <v>832</v>
      </c>
      <c r="K208" s="56">
        <v>-7236</v>
      </c>
      <c r="L208" s="56" t="s">
        <v>769</v>
      </c>
      <c r="M208" s="57" t="s">
        <v>207</v>
      </c>
      <c r="N208" s="57"/>
      <c r="O208" s="58" t="s">
        <v>833</v>
      </c>
      <c r="P208" s="58" t="s">
        <v>50</v>
      </c>
    </row>
    <row r="209" spans="1:16" x14ac:dyDescent="0.2">
      <c r="A209" s="7" t="str">
        <f t="shared" si="18"/>
        <v> AAAN 11.5.44 </v>
      </c>
      <c r="B209" s="3" t="str">
        <f t="shared" si="19"/>
        <v>I</v>
      </c>
      <c r="C209" s="7">
        <f t="shared" si="20"/>
        <v>29194.266</v>
      </c>
      <c r="D209" t="str">
        <f t="shared" si="21"/>
        <v>vis</v>
      </c>
      <c r="E209">
        <f>VLOOKUP(C209,Active!C$21:E$964,3,FALSE)</f>
        <v>-7034.0241642633855</v>
      </c>
      <c r="F209" s="3" t="s">
        <v>203</v>
      </c>
      <c r="G209" t="str">
        <f t="shared" si="22"/>
        <v>29194.266</v>
      </c>
      <c r="H209" s="7">
        <f t="shared" si="23"/>
        <v>-7034</v>
      </c>
      <c r="I209" s="56" t="s">
        <v>834</v>
      </c>
      <c r="J209" s="57" t="s">
        <v>835</v>
      </c>
      <c r="K209" s="56">
        <v>-7034</v>
      </c>
      <c r="L209" s="56" t="s">
        <v>769</v>
      </c>
      <c r="M209" s="57" t="s">
        <v>698</v>
      </c>
      <c r="N209" s="57"/>
      <c r="O209" s="58" t="s">
        <v>793</v>
      </c>
      <c r="P209" s="58" t="s">
        <v>47</v>
      </c>
    </row>
    <row r="210" spans="1:16" x14ac:dyDescent="0.2">
      <c r="A210" s="7" t="str">
        <f t="shared" si="18"/>
        <v> HA 113 </v>
      </c>
      <c r="B210" s="3" t="str">
        <f t="shared" si="19"/>
        <v>I</v>
      </c>
      <c r="C210" s="7">
        <f t="shared" si="20"/>
        <v>29888.011999999999</v>
      </c>
      <c r="D210" t="str">
        <f t="shared" si="21"/>
        <v>vis</v>
      </c>
      <c r="E210">
        <f>VLOOKUP(C210,Active!C$21:E$964,3,FALSE)</f>
        <v>-6587.0355479612708</v>
      </c>
      <c r="F210" s="3" t="s">
        <v>203</v>
      </c>
      <c r="G210" t="str">
        <f t="shared" si="22"/>
        <v>29888.012</v>
      </c>
      <c r="H210" s="7">
        <f t="shared" si="23"/>
        <v>-6587</v>
      </c>
      <c r="I210" s="56" t="s">
        <v>836</v>
      </c>
      <c r="J210" s="57" t="s">
        <v>837</v>
      </c>
      <c r="K210" s="56">
        <v>-6587</v>
      </c>
      <c r="L210" s="56" t="s">
        <v>814</v>
      </c>
      <c r="M210" s="57" t="s">
        <v>706</v>
      </c>
      <c r="N210" s="57"/>
      <c r="O210" s="58" t="s">
        <v>838</v>
      </c>
      <c r="P210" s="58" t="s">
        <v>51</v>
      </c>
    </row>
    <row r="211" spans="1:16" x14ac:dyDescent="0.2">
      <c r="A211" s="7" t="str">
        <f t="shared" si="18"/>
        <v> AA 26.347 </v>
      </c>
      <c r="B211" s="3" t="str">
        <f t="shared" si="19"/>
        <v>I</v>
      </c>
      <c r="C211" s="7">
        <f t="shared" si="20"/>
        <v>30257.421999999999</v>
      </c>
      <c r="D211" t="str">
        <f t="shared" si="21"/>
        <v>vis</v>
      </c>
      <c r="E211">
        <f>VLOOKUP(C211,Active!C$21:E$964,3,FALSE)</f>
        <v>-6349.0203885972323</v>
      </c>
      <c r="F211" s="3" t="s">
        <v>203</v>
      </c>
      <c r="G211" t="str">
        <f t="shared" si="22"/>
        <v>30257.422</v>
      </c>
      <c r="H211" s="7">
        <f t="shared" si="23"/>
        <v>-6349</v>
      </c>
      <c r="I211" s="56" t="s">
        <v>839</v>
      </c>
      <c r="J211" s="57" t="s">
        <v>840</v>
      </c>
      <c r="K211" s="56">
        <v>-6349</v>
      </c>
      <c r="L211" s="56" t="s">
        <v>774</v>
      </c>
      <c r="M211" s="57" t="s">
        <v>207</v>
      </c>
      <c r="N211" s="57"/>
      <c r="O211" s="58" t="s">
        <v>825</v>
      </c>
      <c r="P211" s="58" t="s">
        <v>48</v>
      </c>
    </row>
    <row r="212" spans="1:16" x14ac:dyDescent="0.2">
      <c r="A212" s="7" t="str">
        <f t="shared" si="18"/>
        <v> AA 26.347 </v>
      </c>
      <c r="B212" s="3" t="str">
        <f t="shared" si="19"/>
        <v>I</v>
      </c>
      <c r="C212" s="7">
        <f t="shared" si="20"/>
        <v>30617.502</v>
      </c>
      <c r="D212" t="str">
        <f t="shared" si="21"/>
        <v>vis</v>
      </c>
      <c r="E212">
        <f>VLOOKUP(C212,Active!C$21:E$964,3,FALSE)</f>
        <v>-6117.0166567442684</v>
      </c>
      <c r="F212" s="3" t="s">
        <v>203</v>
      </c>
      <c r="G212" t="str">
        <f t="shared" si="22"/>
        <v>30617.502</v>
      </c>
      <c r="H212" s="7">
        <f t="shared" si="23"/>
        <v>-6117</v>
      </c>
      <c r="I212" s="56" t="s">
        <v>841</v>
      </c>
      <c r="J212" s="57" t="s">
        <v>842</v>
      </c>
      <c r="K212" s="56">
        <v>-6117</v>
      </c>
      <c r="L212" s="56" t="s">
        <v>828</v>
      </c>
      <c r="M212" s="57" t="s">
        <v>207</v>
      </c>
      <c r="N212" s="57"/>
      <c r="O212" s="58" t="s">
        <v>825</v>
      </c>
      <c r="P212" s="58" t="s">
        <v>48</v>
      </c>
    </row>
    <row r="213" spans="1:16" x14ac:dyDescent="0.2">
      <c r="A213" s="7" t="str">
        <f t="shared" si="18"/>
        <v> IODE 4.3.102 </v>
      </c>
      <c r="B213" s="3" t="str">
        <f t="shared" si="19"/>
        <v>I</v>
      </c>
      <c r="C213" s="7">
        <f t="shared" si="20"/>
        <v>30698.206999999999</v>
      </c>
      <c r="D213" t="str">
        <f t="shared" si="21"/>
        <v>vis</v>
      </c>
      <c r="E213">
        <f>VLOOKUP(C213,Active!C$21:E$964,3,FALSE)</f>
        <v>-6065.0174866176494</v>
      </c>
      <c r="F213" s="3" t="s">
        <v>203</v>
      </c>
      <c r="G213" t="str">
        <f t="shared" si="22"/>
        <v>30698.207</v>
      </c>
      <c r="H213" s="7">
        <f t="shared" si="23"/>
        <v>-6065</v>
      </c>
      <c r="I213" s="56" t="s">
        <v>843</v>
      </c>
      <c r="J213" s="57" t="s">
        <v>844</v>
      </c>
      <c r="K213" s="56">
        <v>-6065</v>
      </c>
      <c r="L213" s="56" t="s">
        <v>822</v>
      </c>
      <c r="M213" s="57" t="s">
        <v>207</v>
      </c>
      <c r="N213" s="57"/>
      <c r="O213" s="58" t="s">
        <v>699</v>
      </c>
      <c r="P213" s="58" t="s">
        <v>40</v>
      </c>
    </row>
    <row r="214" spans="1:16" x14ac:dyDescent="0.2">
      <c r="A214" s="7" t="str">
        <f t="shared" si="18"/>
        <v> IODE 4.3.102 </v>
      </c>
      <c r="B214" s="3" t="str">
        <f t="shared" si="19"/>
        <v>I</v>
      </c>
      <c r="C214" s="7">
        <f t="shared" si="20"/>
        <v>30895.315999999999</v>
      </c>
      <c r="D214" t="str">
        <f t="shared" si="21"/>
        <v>vis</v>
      </c>
      <c r="E214">
        <f>VLOOKUP(C214,Active!C$21:E$964,3,FALSE)</f>
        <v>-5938.0178654728879</v>
      </c>
      <c r="F214" s="3" t="s">
        <v>203</v>
      </c>
      <c r="G214" t="str">
        <f t="shared" si="22"/>
        <v>30895.316</v>
      </c>
      <c r="H214" s="7">
        <f t="shared" si="23"/>
        <v>-5938</v>
      </c>
      <c r="I214" s="56" t="s">
        <v>845</v>
      </c>
      <c r="J214" s="57" t="s">
        <v>846</v>
      </c>
      <c r="K214" s="56">
        <v>-5938</v>
      </c>
      <c r="L214" s="56" t="s">
        <v>847</v>
      </c>
      <c r="M214" s="57" t="s">
        <v>207</v>
      </c>
      <c r="N214" s="57"/>
      <c r="O214" s="58" t="s">
        <v>699</v>
      </c>
      <c r="P214" s="58" t="s">
        <v>40</v>
      </c>
    </row>
    <row r="215" spans="1:16" x14ac:dyDescent="0.2">
      <c r="A215" s="7" t="str">
        <f t="shared" si="18"/>
        <v> IODE 4.3.102 </v>
      </c>
      <c r="B215" s="3" t="str">
        <f t="shared" si="19"/>
        <v>I</v>
      </c>
      <c r="C215" s="7">
        <f t="shared" si="20"/>
        <v>30898.413</v>
      </c>
      <c r="D215" t="str">
        <f t="shared" si="21"/>
        <v>vis</v>
      </c>
      <c r="E215">
        <f>VLOOKUP(C215,Active!C$21:E$964,3,FALSE)</f>
        <v>-5936.0224323537223</v>
      </c>
      <c r="F215" s="3" t="s">
        <v>203</v>
      </c>
      <c r="G215" t="str">
        <f t="shared" si="22"/>
        <v>30898.413</v>
      </c>
      <c r="H215" s="7">
        <f t="shared" si="23"/>
        <v>-5936</v>
      </c>
      <c r="I215" s="56" t="s">
        <v>848</v>
      </c>
      <c r="J215" s="57" t="s">
        <v>849</v>
      </c>
      <c r="K215" s="56">
        <v>-5936</v>
      </c>
      <c r="L215" s="56" t="s">
        <v>780</v>
      </c>
      <c r="M215" s="57" t="s">
        <v>207</v>
      </c>
      <c r="N215" s="57"/>
      <c r="O215" s="58" t="s">
        <v>699</v>
      </c>
      <c r="P215" s="58" t="s">
        <v>40</v>
      </c>
    </row>
    <row r="216" spans="1:16" x14ac:dyDescent="0.2">
      <c r="A216" s="7" t="str">
        <f t="shared" si="18"/>
        <v> IODE 4.3.102 </v>
      </c>
      <c r="B216" s="3" t="str">
        <f t="shared" si="19"/>
        <v>I</v>
      </c>
      <c r="C216" s="7">
        <f t="shared" si="20"/>
        <v>30906.206999999999</v>
      </c>
      <c r="D216" t="str">
        <f t="shared" si="21"/>
        <v>vis</v>
      </c>
      <c r="E216">
        <f>VLOOKUP(C216,Active!C$21:E$964,3,FALSE)</f>
        <v>-5931.0006675068507</v>
      </c>
      <c r="F216" s="3" t="s">
        <v>203</v>
      </c>
      <c r="G216" t="str">
        <f t="shared" si="22"/>
        <v>30906.207</v>
      </c>
      <c r="H216" s="7">
        <f t="shared" si="23"/>
        <v>-5931</v>
      </c>
      <c r="I216" s="56" t="s">
        <v>850</v>
      </c>
      <c r="J216" s="57" t="s">
        <v>851</v>
      </c>
      <c r="K216" s="56">
        <v>-5931</v>
      </c>
      <c r="L216" s="56" t="s">
        <v>249</v>
      </c>
      <c r="M216" s="57" t="s">
        <v>207</v>
      </c>
      <c r="N216" s="57"/>
      <c r="O216" s="58" t="s">
        <v>699</v>
      </c>
      <c r="P216" s="58" t="s">
        <v>40</v>
      </c>
    </row>
    <row r="217" spans="1:16" x14ac:dyDescent="0.2">
      <c r="A217" s="7" t="str">
        <f t="shared" si="18"/>
        <v> IODE 4.3.102 </v>
      </c>
      <c r="B217" s="3" t="str">
        <f t="shared" si="19"/>
        <v>I</v>
      </c>
      <c r="C217" s="7">
        <f t="shared" si="20"/>
        <v>30909.279999999999</v>
      </c>
      <c r="D217" t="str">
        <f t="shared" si="21"/>
        <v>vis</v>
      </c>
      <c r="E217">
        <f>VLOOKUP(C217,Active!C$21:E$964,3,FALSE)</f>
        <v>-5929.0206978668148</v>
      </c>
      <c r="F217" s="3" t="s">
        <v>203</v>
      </c>
      <c r="G217" t="str">
        <f t="shared" si="22"/>
        <v>30909.280</v>
      </c>
      <c r="H217" s="7">
        <f t="shared" si="23"/>
        <v>-5929</v>
      </c>
      <c r="I217" s="56" t="s">
        <v>852</v>
      </c>
      <c r="J217" s="57" t="s">
        <v>853</v>
      </c>
      <c r="K217" s="56">
        <v>-5929</v>
      </c>
      <c r="L217" s="56" t="s">
        <v>774</v>
      </c>
      <c r="M217" s="57" t="s">
        <v>207</v>
      </c>
      <c r="N217" s="57"/>
      <c r="O217" s="58" t="s">
        <v>699</v>
      </c>
      <c r="P217" s="58" t="s">
        <v>40</v>
      </c>
    </row>
    <row r="218" spans="1:16" x14ac:dyDescent="0.2">
      <c r="A218" s="7" t="str">
        <f t="shared" si="18"/>
        <v> AC 219.31 </v>
      </c>
      <c r="B218" s="3" t="str">
        <f t="shared" si="19"/>
        <v>I</v>
      </c>
      <c r="C218" s="7">
        <f t="shared" si="20"/>
        <v>30968.262999999999</v>
      </c>
      <c r="D218" t="str">
        <f t="shared" si="21"/>
        <v>vis</v>
      </c>
      <c r="E218">
        <f>VLOOKUP(C218,Active!C$21:E$964,3,FALSE)</f>
        <v>-5891.0172649744482</v>
      </c>
      <c r="F218" s="3" t="s">
        <v>203</v>
      </c>
      <c r="G218" t="str">
        <f t="shared" si="22"/>
        <v>30968.263</v>
      </c>
      <c r="H218" s="7">
        <f t="shared" si="23"/>
        <v>-5891</v>
      </c>
      <c r="I218" s="56" t="s">
        <v>854</v>
      </c>
      <c r="J218" s="57" t="s">
        <v>855</v>
      </c>
      <c r="K218" s="56">
        <v>-5891</v>
      </c>
      <c r="L218" s="56" t="s">
        <v>822</v>
      </c>
      <c r="M218" s="57" t="s">
        <v>207</v>
      </c>
      <c r="N218" s="57"/>
      <c r="O218" s="58" t="s">
        <v>833</v>
      </c>
      <c r="P218" s="58" t="s">
        <v>50</v>
      </c>
    </row>
    <row r="219" spans="1:16" x14ac:dyDescent="0.2">
      <c r="A219" s="7" t="str">
        <f t="shared" si="18"/>
        <v> AC 219.31 </v>
      </c>
      <c r="B219" s="3" t="str">
        <f t="shared" si="19"/>
        <v>I</v>
      </c>
      <c r="C219" s="7">
        <f t="shared" si="20"/>
        <v>30971.362000000001</v>
      </c>
      <c r="D219" t="str">
        <f t="shared" si="21"/>
        <v>vis</v>
      </c>
      <c r="E219">
        <f>VLOOKUP(C219,Active!C$21:E$964,3,FALSE)</f>
        <v>-5889.0205432320217</v>
      </c>
      <c r="F219" s="3" t="s">
        <v>203</v>
      </c>
      <c r="G219" t="str">
        <f t="shared" si="22"/>
        <v>30971.362</v>
      </c>
      <c r="H219" s="7">
        <f t="shared" si="23"/>
        <v>-5889</v>
      </c>
      <c r="I219" s="56" t="s">
        <v>856</v>
      </c>
      <c r="J219" s="57" t="s">
        <v>857</v>
      </c>
      <c r="K219" s="56">
        <v>-5889</v>
      </c>
      <c r="L219" s="56" t="s">
        <v>774</v>
      </c>
      <c r="M219" s="57" t="s">
        <v>207</v>
      </c>
      <c r="N219" s="57"/>
      <c r="O219" s="58" t="s">
        <v>833</v>
      </c>
      <c r="P219" s="58" t="s">
        <v>50</v>
      </c>
    </row>
    <row r="220" spans="1:16" x14ac:dyDescent="0.2">
      <c r="A220" s="7" t="str">
        <f t="shared" si="18"/>
        <v> AC 219.31 </v>
      </c>
      <c r="B220" s="3" t="str">
        <f t="shared" si="19"/>
        <v>I</v>
      </c>
      <c r="C220" s="7">
        <f t="shared" si="20"/>
        <v>30996.19</v>
      </c>
      <c r="D220" t="str">
        <f t="shared" si="21"/>
        <v>vis</v>
      </c>
      <c r="E220">
        <f>VLOOKUP(C220,Active!C$21:E$964,3,FALSE)</f>
        <v>-5873.0235740739327</v>
      </c>
      <c r="F220" s="3" t="s">
        <v>203</v>
      </c>
      <c r="G220" t="str">
        <f t="shared" si="22"/>
        <v>30996.190</v>
      </c>
      <c r="H220" s="7">
        <f t="shared" si="23"/>
        <v>-5873</v>
      </c>
      <c r="I220" s="56" t="s">
        <v>858</v>
      </c>
      <c r="J220" s="57" t="s">
        <v>859</v>
      </c>
      <c r="K220" s="56">
        <v>-5873</v>
      </c>
      <c r="L220" s="56" t="s">
        <v>760</v>
      </c>
      <c r="M220" s="57" t="s">
        <v>207</v>
      </c>
      <c r="N220" s="57"/>
      <c r="O220" s="58" t="s">
        <v>833</v>
      </c>
      <c r="P220" s="58" t="s">
        <v>50</v>
      </c>
    </row>
    <row r="221" spans="1:16" x14ac:dyDescent="0.2">
      <c r="A221" s="7" t="str">
        <f t="shared" si="18"/>
        <v> AA 26.347 </v>
      </c>
      <c r="B221" s="3" t="str">
        <f t="shared" si="19"/>
        <v>I</v>
      </c>
      <c r="C221" s="7">
        <f t="shared" si="20"/>
        <v>31016.377499999999</v>
      </c>
      <c r="D221" t="str">
        <f t="shared" si="21"/>
        <v>vis</v>
      </c>
      <c r="E221">
        <f>VLOOKUP(C221,Active!C$21:E$964,3,FALSE)</f>
        <v>-5860.0165330364362</v>
      </c>
      <c r="F221" s="3" t="s">
        <v>203</v>
      </c>
      <c r="G221" t="str">
        <f t="shared" si="22"/>
        <v>31016.3775</v>
      </c>
      <c r="H221" s="7">
        <f t="shared" si="23"/>
        <v>-5860</v>
      </c>
      <c r="I221" s="56" t="s">
        <v>860</v>
      </c>
      <c r="J221" s="57" t="s">
        <v>861</v>
      </c>
      <c r="K221" s="56">
        <v>-5860</v>
      </c>
      <c r="L221" s="56" t="s">
        <v>862</v>
      </c>
      <c r="M221" s="57" t="s">
        <v>207</v>
      </c>
      <c r="N221" s="57"/>
      <c r="O221" s="58" t="s">
        <v>825</v>
      </c>
      <c r="P221" s="58" t="s">
        <v>48</v>
      </c>
    </row>
    <row r="222" spans="1:16" x14ac:dyDescent="0.2">
      <c r="A222" s="7" t="str">
        <f t="shared" si="18"/>
        <v> AC 219.31 </v>
      </c>
      <c r="B222" s="3" t="str">
        <f t="shared" si="19"/>
        <v>I</v>
      </c>
      <c r="C222" s="7">
        <f t="shared" si="20"/>
        <v>31024.128000000001</v>
      </c>
      <c r="D222" t="str">
        <f t="shared" si="21"/>
        <v>vis</v>
      </c>
      <c r="E222">
        <f>VLOOKUP(C222,Active!C$21:E$964,3,FALSE)</f>
        <v>-5855.0227957454817</v>
      </c>
      <c r="F222" s="3" t="s">
        <v>203</v>
      </c>
      <c r="G222" t="str">
        <f t="shared" si="22"/>
        <v>31024.128</v>
      </c>
      <c r="H222" s="7">
        <f t="shared" si="23"/>
        <v>-5855</v>
      </c>
      <c r="I222" s="56" t="s">
        <v>863</v>
      </c>
      <c r="J222" s="57" t="s">
        <v>864</v>
      </c>
      <c r="K222" s="56">
        <v>-5855</v>
      </c>
      <c r="L222" s="56" t="s">
        <v>780</v>
      </c>
      <c r="M222" s="57" t="s">
        <v>207</v>
      </c>
      <c r="N222" s="57"/>
      <c r="O222" s="58" t="s">
        <v>833</v>
      </c>
      <c r="P222" s="58" t="s">
        <v>50</v>
      </c>
    </row>
    <row r="223" spans="1:16" x14ac:dyDescent="0.2">
      <c r="A223" s="7" t="str">
        <f t="shared" si="18"/>
        <v> AA 26.347 </v>
      </c>
      <c r="B223" s="3" t="str">
        <f t="shared" si="19"/>
        <v>I</v>
      </c>
      <c r="C223" s="7">
        <f t="shared" si="20"/>
        <v>32301.467000000001</v>
      </c>
      <c r="D223" t="str">
        <f t="shared" si="21"/>
        <v>vis</v>
      </c>
      <c r="E223">
        <f>VLOOKUP(C223,Active!C$21:E$964,3,FALSE)</f>
        <v>-5032.0184221581349</v>
      </c>
      <c r="F223" s="3" t="s">
        <v>203</v>
      </c>
      <c r="G223" t="str">
        <f t="shared" si="22"/>
        <v>32301.467</v>
      </c>
      <c r="H223" s="7">
        <f t="shared" si="23"/>
        <v>-5032</v>
      </c>
      <c r="I223" s="56" t="s">
        <v>865</v>
      </c>
      <c r="J223" s="57" t="s">
        <v>866</v>
      </c>
      <c r="K223" s="56">
        <v>-5032</v>
      </c>
      <c r="L223" s="56" t="s">
        <v>867</v>
      </c>
      <c r="M223" s="57" t="s">
        <v>207</v>
      </c>
      <c r="N223" s="57"/>
      <c r="O223" s="58" t="s">
        <v>825</v>
      </c>
      <c r="P223" s="58" t="s">
        <v>48</v>
      </c>
    </row>
    <row r="224" spans="1:16" x14ac:dyDescent="0.2">
      <c r="A224" s="7" t="str">
        <f t="shared" si="18"/>
        <v> AAC 4.83 </v>
      </c>
      <c r="B224" s="3" t="str">
        <f t="shared" si="19"/>
        <v>I</v>
      </c>
      <c r="C224" s="7">
        <f t="shared" si="20"/>
        <v>32447.351999999999</v>
      </c>
      <c r="D224" t="str">
        <f t="shared" si="21"/>
        <v>vis</v>
      </c>
      <c r="E224">
        <f>VLOOKUP(C224,Active!C$21:E$964,3,FALSE)</f>
        <v>-4938.02301996593</v>
      </c>
      <c r="F224" s="3" t="s">
        <v>203</v>
      </c>
      <c r="G224" t="str">
        <f t="shared" si="22"/>
        <v>32447.352</v>
      </c>
      <c r="H224" s="7">
        <f t="shared" si="23"/>
        <v>-4938</v>
      </c>
      <c r="I224" s="56" t="s">
        <v>868</v>
      </c>
      <c r="J224" s="57" t="s">
        <v>869</v>
      </c>
      <c r="K224" s="56">
        <v>-4938</v>
      </c>
      <c r="L224" s="56" t="s">
        <v>804</v>
      </c>
      <c r="M224" s="57" t="s">
        <v>207</v>
      </c>
      <c r="N224" s="57"/>
      <c r="O224" s="58" t="s">
        <v>741</v>
      </c>
      <c r="P224" s="58" t="s">
        <v>46</v>
      </c>
    </row>
    <row r="225" spans="1:16" x14ac:dyDescent="0.2">
      <c r="A225" s="7" t="str">
        <f t="shared" si="18"/>
        <v> AAC 4.115 </v>
      </c>
      <c r="B225" s="3" t="str">
        <f t="shared" si="19"/>
        <v>I</v>
      </c>
      <c r="C225" s="7">
        <f t="shared" si="20"/>
        <v>32650.675999999999</v>
      </c>
      <c r="D225" t="str">
        <f t="shared" si="21"/>
        <v>vis</v>
      </c>
      <c r="E225">
        <f>VLOOKUP(C225,Active!C$21:E$964,3,FALSE)</f>
        <v>-4807.0190020386035</v>
      </c>
      <c r="F225" s="3" t="s">
        <v>203</v>
      </c>
      <c r="G225" t="str">
        <f t="shared" si="22"/>
        <v>32650.676</v>
      </c>
      <c r="H225" s="7">
        <f t="shared" si="23"/>
        <v>-4807</v>
      </c>
      <c r="I225" s="56" t="s">
        <v>870</v>
      </c>
      <c r="J225" s="57" t="s">
        <v>871</v>
      </c>
      <c r="K225" s="56">
        <v>-4807</v>
      </c>
      <c r="L225" s="56" t="s">
        <v>867</v>
      </c>
      <c r="M225" s="57" t="s">
        <v>207</v>
      </c>
      <c r="N225" s="57"/>
      <c r="O225" s="58" t="s">
        <v>741</v>
      </c>
      <c r="P225" s="58" t="s">
        <v>52</v>
      </c>
    </row>
    <row r="226" spans="1:16" x14ac:dyDescent="0.2">
      <c r="A226" s="7" t="str">
        <f t="shared" si="18"/>
        <v> AAC 4.115 </v>
      </c>
      <c r="B226" s="3" t="str">
        <f t="shared" si="19"/>
        <v>I</v>
      </c>
      <c r="C226" s="7">
        <f t="shared" si="20"/>
        <v>32765.531999999999</v>
      </c>
      <c r="D226" t="str">
        <f t="shared" si="21"/>
        <v>vis</v>
      </c>
      <c r="E226">
        <f>VLOOKUP(C226,Active!C$21:E$964,3,FALSE)</f>
        <v>-4733.0159454242294</v>
      </c>
      <c r="F226" s="3" t="s">
        <v>203</v>
      </c>
      <c r="G226" t="str">
        <f t="shared" si="22"/>
        <v>32765.532</v>
      </c>
      <c r="H226" s="7">
        <f t="shared" si="23"/>
        <v>-4733</v>
      </c>
      <c r="I226" s="56" t="s">
        <v>872</v>
      </c>
      <c r="J226" s="57" t="s">
        <v>873</v>
      </c>
      <c r="K226" s="56">
        <v>-4733</v>
      </c>
      <c r="L226" s="56" t="s">
        <v>874</v>
      </c>
      <c r="M226" s="57" t="s">
        <v>207</v>
      </c>
      <c r="N226" s="57"/>
      <c r="O226" s="58" t="s">
        <v>741</v>
      </c>
      <c r="P226" s="58" t="s">
        <v>52</v>
      </c>
    </row>
    <row r="227" spans="1:16" x14ac:dyDescent="0.2">
      <c r="A227" s="7" t="str">
        <f t="shared" si="18"/>
        <v> AAC 5.6 </v>
      </c>
      <c r="B227" s="3" t="str">
        <f t="shared" si="19"/>
        <v>I</v>
      </c>
      <c r="C227" s="7">
        <f t="shared" si="20"/>
        <v>33032.470999999998</v>
      </c>
      <c r="D227" t="str">
        <f t="shared" si="21"/>
        <v>vis</v>
      </c>
      <c r="E227">
        <f>VLOOKUP(C227,Active!C$21:E$964,3,FALSE)</f>
        <v>-4561.0240431328002</v>
      </c>
      <c r="F227" s="3" t="s">
        <v>203</v>
      </c>
      <c r="G227" t="str">
        <f t="shared" si="22"/>
        <v>33032.471</v>
      </c>
      <c r="H227" s="7">
        <f t="shared" si="23"/>
        <v>-4561</v>
      </c>
      <c r="I227" s="56" t="s">
        <v>875</v>
      </c>
      <c r="J227" s="57" t="s">
        <v>876</v>
      </c>
      <c r="K227" s="56">
        <v>-4561</v>
      </c>
      <c r="L227" s="56" t="s">
        <v>760</v>
      </c>
      <c r="M227" s="57" t="s">
        <v>207</v>
      </c>
      <c r="N227" s="57"/>
      <c r="O227" s="58" t="s">
        <v>741</v>
      </c>
      <c r="P227" s="58" t="s">
        <v>53</v>
      </c>
    </row>
    <row r="228" spans="1:16" x14ac:dyDescent="0.2">
      <c r="A228" s="7" t="str">
        <f t="shared" si="18"/>
        <v> AAC 5.6 </v>
      </c>
      <c r="B228" s="3" t="str">
        <f t="shared" si="19"/>
        <v>I</v>
      </c>
      <c r="C228" s="7">
        <f t="shared" si="20"/>
        <v>33206.311000000002</v>
      </c>
      <c r="D228" t="str">
        <f t="shared" si="21"/>
        <v>vis</v>
      </c>
      <c r="E228">
        <f>VLOOKUP(C228,Active!C$21:E$964,3,FALSE)</f>
        <v>-4449.0169093144268</v>
      </c>
      <c r="F228" s="3" t="str">
        <f>LEFT(M228,1)</f>
        <v>V</v>
      </c>
      <c r="G228" t="str">
        <f t="shared" si="22"/>
        <v>33206.311</v>
      </c>
      <c r="H228" s="7">
        <f t="shared" si="23"/>
        <v>-4449</v>
      </c>
      <c r="I228" s="56" t="s">
        <v>877</v>
      </c>
      <c r="J228" s="57" t="s">
        <v>878</v>
      </c>
      <c r="K228" s="56">
        <v>-4449</v>
      </c>
      <c r="L228" s="56" t="s">
        <v>828</v>
      </c>
      <c r="M228" s="57" t="s">
        <v>207</v>
      </c>
      <c r="N228" s="57"/>
      <c r="O228" s="58" t="s">
        <v>741</v>
      </c>
      <c r="P228" s="58" t="s">
        <v>53</v>
      </c>
    </row>
    <row r="229" spans="1:16" x14ac:dyDescent="0.2">
      <c r="A229" s="7" t="str">
        <f t="shared" si="18"/>
        <v> AAC 5.9 </v>
      </c>
      <c r="B229" s="3" t="str">
        <f t="shared" si="19"/>
        <v>I</v>
      </c>
      <c r="C229" s="7">
        <f t="shared" si="20"/>
        <v>33448.428</v>
      </c>
      <c r="D229" t="str">
        <f t="shared" si="21"/>
        <v>vis</v>
      </c>
      <c r="E229">
        <f>VLOOKUP(C229,Active!C$21:E$964,3,FALSE)</f>
        <v>-4293.0181103113064</v>
      </c>
      <c r="F229" s="3" t="str">
        <f>LEFT(M229,1)</f>
        <v>V</v>
      </c>
      <c r="G229" t="str">
        <f t="shared" si="22"/>
        <v>33448.428</v>
      </c>
      <c r="H229" s="7">
        <f t="shared" si="23"/>
        <v>-4293</v>
      </c>
      <c r="I229" s="56" t="s">
        <v>879</v>
      </c>
      <c r="J229" s="57" t="s">
        <v>880</v>
      </c>
      <c r="K229" s="56">
        <v>-4293</v>
      </c>
      <c r="L229" s="56" t="s">
        <v>847</v>
      </c>
      <c r="M229" s="57" t="s">
        <v>207</v>
      </c>
      <c r="N229" s="57"/>
      <c r="O229" s="58" t="s">
        <v>741</v>
      </c>
      <c r="P229" s="58" t="s">
        <v>54</v>
      </c>
    </row>
    <row r="230" spans="1:16" x14ac:dyDescent="0.2">
      <c r="A230" s="7" t="str">
        <f t="shared" si="18"/>
        <v> AAC 5.9 </v>
      </c>
      <c r="B230" s="3" t="str">
        <f t="shared" si="19"/>
        <v>I</v>
      </c>
      <c r="C230" s="7">
        <f t="shared" si="20"/>
        <v>33538.438999999998</v>
      </c>
      <c r="D230" t="str">
        <f t="shared" si="21"/>
        <v>vis</v>
      </c>
      <c r="E230">
        <f>VLOOKUP(C230,Active!C$21:E$964,3,FALSE)</f>
        <v>-4235.0229761527398</v>
      </c>
      <c r="F230" s="3" t="str">
        <f>LEFT(M230,1)</f>
        <v>V</v>
      </c>
      <c r="G230" t="str">
        <f t="shared" si="22"/>
        <v>33538.439</v>
      </c>
      <c r="H230" s="7">
        <f t="shared" si="23"/>
        <v>-4235</v>
      </c>
      <c r="I230" s="56" t="s">
        <v>881</v>
      </c>
      <c r="J230" s="57" t="s">
        <v>882</v>
      </c>
      <c r="K230" s="56">
        <v>-4235</v>
      </c>
      <c r="L230" s="56" t="s">
        <v>804</v>
      </c>
      <c r="M230" s="57" t="s">
        <v>207</v>
      </c>
      <c r="N230" s="57"/>
      <c r="O230" s="58" t="s">
        <v>741</v>
      </c>
      <c r="P230" s="58" t="s">
        <v>54</v>
      </c>
    </row>
    <row r="231" spans="1:16" x14ac:dyDescent="0.2">
      <c r="A231" s="7" t="str">
        <f t="shared" si="18"/>
        <v> BTOK 49.385 </v>
      </c>
      <c r="B231" s="3" t="str">
        <f t="shared" si="19"/>
        <v>I</v>
      </c>
      <c r="C231" s="7">
        <f t="shared" si="20"/>
        <v>33543.084999999999</v>
      </c>
      <c r="D231" t="str">
        <f t="shared" si="21"/>
        <v>pg</v>
      </c>
      <c r="E231">
        <f>VLOOKUP(C231,Active!C$21:E$964,3,FALSE)</f>
        <v>-4232.0295043181777</v>
      </c>
      <c r="F231" s="3" t="str">
        <f>LEFT(M231,1)</f>
        <v>F</v>
      </c>
      <c r="G231" t="str">
        <f t="shared" si="22"/>
        <v>33543.085</v>
      </c>
      <c r="H231" s="7">
        <f t="shared" si="23"/>
        <v>-4232</v>
      </c>
      <c r="I231" s="56" t="s">
        <v>883</v>
      </c>
      <c r="J231" s="57" t="s">
        <v>884</v>
      </c>
      <c r="K231" s="56">
        <v>-4232</v>
      </c>
      <c r="L231" s="56" t="s">
        <v>755</v>
      </c>
      <c r="M231" s="57" t="s">
        <v>706</v>
      </c>
      <c r="N231" s="57"/>
      <c r="O231" s="58" t="s">
        <v>885</v>
      </c>
      <c r="P231" s="58" t="s">
        <v>55</v>
      </c>
    </row>
    <row r="232" spans="1:16" x14ac:dyDescent="0.2">
      <c r="A232" s="7" t="str">
        <f t="shared" si="18"/>
        <v> AAC 5.12 </v>
      </c>
      <c r="B232" s="3" t="str">
        <f t="shared" si="19"/>
        <v>I</v>
      </c>
      <c r="C232" s="7">
        <f t="shared" si="20"/>
        <v>33749.521000000001</v>
      </c>
      <c r="D232" t="str">
        <f t="shared" si="21"/>
        <v>vis</v>
      </c>
      <c r="E232">
        <f>VLOOKUP(C232,Active!C$21:E$964,3,FALSE)</f>
        <v>-4099.0203885972305</v>
      </c>
      <c r="F232" s="3" t="str">
        <f>LEFT(M232,1)</f>
        <v>V</v>
      </c>
      <c r="G232" t="str">
        <f t="shared" si="22"/>
        <v>33749.521</v>
      </c>
      <c r="H232" s="7">
        <f t="shared" si="23"/>
        <v>-4099</v>
      </c>
      <c r="I232" s="56" t="s">
        <v>886</v>
      </c>
      <c r="J232" s="57" t="s">
        <v>887</v>
      </c>
      <c r="K232" s="56">
        <v>-4099</v>
      </c>
      <c r="L232" s="56" t="s">
        <v>774</v>
      </c>
      <c r="M232" s="57" t="s">
        <v>207</v>
      </c>
      <c r="N232" s="57"/>
      <c r="O232" s="58" t="s">
        <v>741</v>
      </c>
      <c r="P232" s="58" t="s">
        <v>56</v>
      </c>
    </row>
    <row r="233" spans="1:16" x14ac:dyDescent="0.2">
      <c r="A233" s="7" t="str">
        <f t="shared" si="18"/>
        <v> AAC 5.12 </v>
      </c>
      <c r="B233" s="3" t="str">
        <f t="shared" si="19"/>
        <v>I</v>
      </c>
      <c r="C233" s="7">
        <f t="shared" si="20"/>
        <v>33836.434000000001</v>
      </c>
      <c r="D233" t="str">
        <f t="shared" si="21"/>
        <v>vis</v>
      </c>
      <c r="E233">
        <f>VLOOKUP(C233,Active!C$21:E$964,3,FALSE)</f>
        <v>-4043.0213318694573</v>
      </c>
      <c r="F233" s="3" t="s">
        <v>203</v>
      </c>
      <c r="G233" t="str">
        <f t="shared" si="22"/>
        <v>33836.434</v>
      </c>
      <c r="H233" s="7">
        <f t="shared" si="23"/>
        <v>-4043</v>
      </c>
      <c r="I233" s="56" t="s">
        <v>888</v>
      </c>
      <c r="J233" s="57" t="s">
        <v>889</v>
      </c>
      <c r="K233" s="56">
        <v>-4043</v>
      </c>
      <c r="L233" s="56" t="s">
        <v>787</v>
      </c>
      <c r="M233" s="57" t="s">
        <v>207</v>
      </c>
      <c r="N233" s="57"/>
      <c r="O233" s="58" t="s">
        <v>741</v>
      </c>
      <c r="P233" s="58" t="s">
        <v>56</v>
      </c>
    </row>
    <row r="234" spans="1:16" x14ac:dyDescent="0.2">
      <c r="A234" s="7" t="str">
        <f t="shared" si="18"/>
        <v> AAC 5.54 </v>
      </c>
      <c r="B234" s="3" t="str">
        <f t="shared" si="19"/>
        <v>I</v>
      </c>
      <c r="C234" s="7">
        <f t="shared" si="20"/>
        <v>34179.440000000002</v>
      </c>
      <c r="D234" t="str">
        <f t="shared" si="21"/>
        <v>vis</v>
      </c>
      <c r="E234">
        <f>VLOOKUP(C234,Active!C$21:E$964,3,FALSE)</f>
        <v>-3822.0185767929252</v>
      </c>
      <c r="F234" s="3" t="s">
        <v>203</v>
      </c>
      <c r="G234" t="str">
        <f t="shared" si="22"/>
        <v>34179.440</v>
      </c>
      <c r="H234" s="7">
        <f t="shared" si="23"/>
        <v>-3822</v>
      </c>
      <c r="I234" s="56" t="s">
        <v>890</v>
      </c>
      <c r="J234" s="57" t="s">
        <v>891</v>
      </c>
      <c r="K234" s="56">
        <v>-3822</v>
      </c>
      <c r="L234" s="56" t="s">
        <v>867</v>
      </c>
      <c r="M234" s="57" t="s">
        <v>207</v>
      </c>
      <c r="N234" s="57"/>
      <c r="O234" s="58" t="s">
        <v>741</v>
      </c>
      <c r="P234" s="58" t="s">
        <v>57</v>
      </c>
    </row>
    <row r="235" spans="1:16" x14ac:dyDescent="0.2">
      <c r="A235" s="7" t="str">
        <f t="shared" si="18"/>
        <v> AAC 5.54 </v>
      </c>
      <c r="B235" s="3" t="str">
        <f t="shared" si="19"/>
        <v>I</v>
      </c>
      <c r="C235" s="7">
        <f t="shared" si="20"/>
        <v>34224.447999999997</v>
      </c>
      <c r="D235" t="str">
        <f t="shared" si="21"/>
        <v>vis</v>
      </c>
      <c r="E235">
        <f>VLOOKUP(C235,Active!C$21:E$964,3,FALSE)</f>
        <v>-3793.0193989345694</v>
      </c>
      <c r="F235" s="3" t="s">
        <v>203</v>
      </c>
      <c r="G235" t="str">
        <f t="shared" si="22"/>
        <v>34224.448</v>
      </c>
      <c r="H235" s="7">
        <f t="shared" si="23"/>
        <v>-3793</v>
      </c>
      <c r="I235" s="56" t="s">
        <v>892</v>
      </c>
      <c r="J235" s="57" t="s">
        <v>893</v>
      </c>
      <c r="K235" s="56">
        <v>-3793</v>
      </c>
      <c r="L235" s="56" t="s">
        <v>894</v>
      </c>
      <c r="M235" s="57" t="s">
        <v>207</v>
      </c>
      <c r="N235" s="57"/>
      <c r="O235" s="58" t="s">
        <v>741</v>
      </c>
      <c r="P235" s="58" t="s">
        <v>57</v>
      </c>
    </row>
    <row r="236" spans="1:16" x14ac:dyDescent="0.2">
      <c r="A236" s="7" t="str">
        <f t="shared" si="18"/>
        <v> AJ 67.462 </v>
      </c>
      <c r="B236" s="3" t="str">
        <f t="shared" si="19"/>
        <v>I</v>
      </c>
      <c r="C236" s="7">
        <f t="shared" si="20"/>
        <v>34551.934000000001</v>
      </c>
      <c r="D236" t="str">
        <f t="shared" si="21"/>
        <v>vis</v>
      </c>
      <c r="E236">
        <f>VLOOKUP(C236,Active!C$21:E$964,3,FALSE)</f>
        <v>-3582.0163603609176</v>
      </c>
      <c r="F236" s="3" t="s">
        <v>203</v>
      </c>
      <c r="G236" t="str">
        <f t="shared" si="22"/>
        <v>34551.934</v>
      </c>
      <c r="H236" s="7">
        <f t="shared" si="23"/>
        <v>-3582</v>
      </c>
      <c r="I236" s="56" t="s">
        <v>895</v>
      </c>
      <c r="J236" s="57" t="s">
        <v>896</v>
      </c>
      <c r="K236" s="56">
        <v>-3582</v>
      </c>
      <c r="L236" s="56" t="s">
        <v>874</v>
      </c>
      <c r="M236" s="57" t="s">
        <v>706</v>
      </c>
      <c r="N236" s="57"/>
      <c r="O236" s="58" t="s">
        <v>897</v>
      </c>
      <c r="P236" s="58" t="s">
        <v>58</v>
      </c>
    </row>
    <row r="237" spans="1:16" x14ac:dyDescent="0.2">
      <c r="A237" s="7" t="str">
        <f t="shared" si="18"/>
        <v> AAC 5.192 </v>
      </c>
      <c r="B237" s="3" t="str">
        <f t="shared" si="19"/>
        <v>I</v>
      </c>
      <c r="C237" s="7">
        <f t="shared" si="20"/>
        <v>34654.362999999998</v>
      </c>
      <c r="D237" t="str">
        <f t="shared" si="21"/>
        <v>vis</v>
      </c>
      <c r="E237">
        <f>VLOOKUP(C237,Active!C$21:E$964,3,FALSE)</f>
        <v>-3516.0201643767855</v>
      </c>
      <c r="F237" s="3" t="s">
        <v>203</v>
      </c>
      <c r="G237" t="str">
        <f t="shared" si="22"/>
        <v>34654.363</v>
      </c>
      <c r="H237" s="7">
        <f t="shared" si="23"/>
        <v>-3516</v>
      </c>
      <c r="I237" s="56" t="s">
        <v>898</v>
      </c>
      <c r="J237" s="57" t="s">
        <v>899</v>
      </c>
      <c r="K237" s="56">
        <v>-3516</v>
      </c>
      <c r="L237" s="56" t="s">
        <v>777</v>
      </c>
      <c r="M237" s="57" t="s">
        <v>207</v>
      </c>
      <c r="N237" s="57"/>
      <c r="O237" s="58" t="s">
        <v>741</v>
      </c>
      <c r="P237" s="58" t="s">
        <v>59</v>
      </c>
    </row>
    <row r="238" spans="1:16" x14ac:dyDescent="0.2">
      <c r="A238" s="7" t="str">
        <f t="shared" si="18"/>
        <v> AA 6.143 </v>
      </c>
      <c r="B238" s="3" t="str">
        <f t="shared" si="19"/>
        <v>I</v>
      </c>
      <c r="C238" s="7">
        <f t="shared" si="20"/>
        <v>35340.379999999997</v>
      </c>
      <c r="D238" t="str">
        <f t="shared" si="21"/>
        <v>vis</v>
      </c>
      <c r="E238">
        <f>VLOOKUP(C238,Active!C$21:E$964,3,FALSE)</f>
        <v>-3074.0114326655712</v>
      </c>
      <c r="F238" s="3" t="s">
        <v>203</v>
      </c>
      <c r="G238" t="str">
        <f t="shared" si="22"/>
        <v>35340.380</v>
      </c>
      <c r="H238" s="7">
        <f t="shared" si="23"/>
        <v>-3074</v>
      </c>
      <c r="I238" s="56" t="s">
        <v>900</v>
      </c>
      <c r="J238" s="57" t="s">
        <v>901</v>
      </c>
      <c r="K238" s="56">
        <v>-3074</v>
      </c>
      <c r="L238" s="56" t="s">
        <v>206</v>
      </c>
      <c r="M238" s="57" t="s">
        <v>207</v>
      </c>
      <c r="N238" s="57"/>
      <c r="O238" s="58" t="s">
        <v>741</v>
      </c>
      <c r="P238" s="58" t="s">
        <v>60</v>
      </c>
    </row>
    <row r="239" spans="1:16" x14ac:dyDescent="0.2">
      <c r="A239" s="7" t="str">
        <f t="shared" si="18"/>
        <v> AC 174.18 </v>
      </c>
      <c r="B239" s="3" t="str">
        <f t="shared" si="19"/>
        <v>I</v>
      </c>
      <c r="C239" s="7">
        <f t="shared" si="20"/>
        <v>35343.472999999998</v>
      </c>
      <c r="D239" t="str">
        <f t="shared" si="21"/>
        <v>vis</v>
      </c>
      <c r="E239">
        <f>VLOOKUP(C239,Active!C$21:E$964,3,FALSE)</f>
        <v>-3072.0185767929279</v>
      </c>
      <c r="F239" s="3" t="s">
        <v>203</v>
      </c>
      <c r="G239" t="str">
        <f t="shared" si="22"/>
        <v>35343.473</v>
      </c>
      <c r="H239" s="7">
        <f t="shared" si="23"/>
        <v>-3072</v>
      </c>
      <c r="I239" s="56" t="s">
        <v>902</v>
      </c>
      <c r="J239" s="57" t="s">
        <v>903</v>
      </c>
      <c r="K239" s="56">
        <v>-3072</v>
      </c>
      <c r="L239" s="56" t="s">
        <v>867</v>
      </c>
      <c r="M239" s="57" t="s">
        <v>207</v>
      </c>
      <c r="N239" s="57"/>
      <c r="O239" s="58" t="s">
        <v>699</v>
      </c>
      <c r="P239" s="58" t="s">
        <v>61</v>
      </c>
    </row>
    <row r="240" spans="1:16" x14ac:dyDescent="0.2">
      <c r="A240" s="7" t="str">
        <f t="shared" si="18"/>
        <v> AA 7.191 </v>
      </c>
      <c r="B240" s="3" t="str">
        <f t="shared" si="19"/>
        <v>I</v>
      </c>
      <c r="C240" s="7">
        <f t="shared" si="20"/>
        <v>35717.517</v>
      </c>
      <c r="D240" t="str">
        <f t="shared" si="21"/>
        <v>vis</v>
      </c>
      <c r="E240">
        <f>VLOOKUP(C240,Active!C$21:E$964,3,FALSE)</f>
        <v>-2831.0176773338908</v>
      </c>
      <c r="F240" s="3" t="s">
        <v>203</v>
      </c>
      <c r="G240" t="str">
        <f t="shared" si="22"/>
        <v>35717.517</v>
      </c>
      <c r="H240" s="7">
        <f t="shared" si="23"/>
        <v>-2831</v>
      </c>
      <c r="I240" s="56" t="s">
        <v>904</v>
      </c>
      <c r="J240" s="57" t="s">
        <v>905</v>
      </c>
      <c r="K240" s="56">
        <v>-2831</v>
      </c>
      <c r="L240" s="56" t="s">
        <v>822</v>
      </c>
      <c r="M240" s="57" t="s">
        <v>207</v>
      </c>
      <c r="N240" s="57"/>
      <c r="O240" s="58" t="s">
        <v>741</v>
      </c>
      <c r="P240" s="58" t="s">
        <v>62</v>
      </c>
    </row>
    <row r="241" spans="1:16" x14ac:dyDescent="0.2">
      <c r="A241" s="7" t="str">
        <f t="shared" si="18"/>
        <v> AA 7.191 </v>
      </c>
      <c r="B241" s="3" t="str">
        <f t="shared" si="19"/>
        <v>I</v>
      </c>
      <c r="C241" s="7">
        <f t="shared" si="20"/>
        <v>35742.353000000003</v>
      </c>
      <c r="D241" t="str">
        <f t="shared" si="21"/>
        <v>vis</v>
      </c>
      <c r="E241">
        <f>VLOOKUP(C241,Active!C$21:E$964,3,FALSE)</f>
        <v>-2815.0155536827556</v>
      </c>
      <c r="F241" s="3" t="s">
        <v>203</v>
      </c>
      <c r="G241" t="str">
        <f t="shared" si="22"/>
        <v>35742.353</v>
      </c>
      <c r="H241" s="7">
        <f t="shared" si="23"/>
        <v>-2815</v>
      </c>
      <c r="I241" s="56" t="s">
        <v>906</v>
      </c>
      <c r="J241" s="57" t="s">
        <v>907</v>
      </c>
      <c r="K241" s="56">
        <v>-2815</v>
      </c>
      <c r="L241" s="56" t="s">
        <v>908</v>
      </c>
      <c r="M241" s="57" t="s">
        <v>207</v>
      </c>
      <c r="N241" s="57"/>
      <c r="O241" s="58" t="s">
        <v>741</v>
      </c>
      <c r="P241" s="58" t="s">
        <v>62</v>
      </c>
    </row>
    <row r="242" spans="1:16" x14ac:dyDescent="0.2">
      <c r="A242" s="7" t="str">
        <f t="shared" si="18"/>
        <v> AA 8.192 </v>
      </c>
      <c r="B242" s="3" t="str">
        <f t="shared" si="19"/>
        <v>I</v>
      </c>
      <c r="C242" s="7">
        <f t="shared" si="20"/>
        <v>36074.493999999999</v>
      </c>
      <c r="D242" t="str">
        <f t="shared" si="21"/>
        <v>vis</v>
      </c>
      <c r="E242">
        <f>VLOOKUP(C242,Active!C$21:E$964,3,FALSE)</f>
        <v>-2601.0132444698747</v>
      </c>
      <c r="F242" s="3" t="s">
        <v>203</v>
      </c>
      <c r="G242" t="str">
        <f t="shared" si="22"/>
        <v>36074.494</v>
      </c>
      <c r="H242" s="7">
        <f t="shared" si="23"/>
        <v>-2601</v>
      </c>
      <c r="I242" s="56" t="s">
        <v>909</v>
      </c>
      <c r="J242" s="57" t="s">
        <v>910</v>
      </c>
      <c r="K242" s="56">
        <v>-2601</v>
      </c>
      <c r="L242" s="56" t="s">
        <v>911</v>
      </c>
      <c r="M242" s="57" t="s">
        <v>207</v>
      </c>
      <c r="N242" s="57"/>
      <c r="O242" s="58" t="s">
        <v>741</v>
      </c>
      <c r="P242" s="58" t="s">
        <v>63</v>
      </c>
    </row>
    <row r="243" spans="1:16" x14ac:dyDescent="0.2">
      <c r="A243" s="7" t="str">
        <f t="shared" si="18"/>
        <v> MVS 3.122 </v>
      </c>
      <c r="B243" s="3" t="str">
        <f t="shared" si="19"/>
        <v>I</v>
      </c>
      <c r="C243" s="7">
        <f t="shared" si="20"/>
        <v>36102.383000000002</v>
      </c>
      <c r="D243" t="str">
        <f t="shared" si="21"/>
        <v>vis</v>
      </c>
      <c r="E243">
        <f>VLOOKUP(C243,Active!C$21:E$964,3,FALSE)</f>
        <v>-2583.0440374113105</v>
      </c>
      <c r="F243" s="3" t="s">
        <v>203</v>
      </c>
      <c r="G243" t="str">
        <f t="shared" si="22"/>
        <v>36102.383</v>
      </c>
      <c r="H243" s="7">
        <f t="shared" si="23"/>
        <v>-2583</v>
      </c>
      <c r="I243" s="56" t="s">
        <v>912</v>
      </c>
      <c r="J243" s="57" t="s">
        <v>913</v>
      </c>
      <c r="K243" s="56">
        <v>-2583</v>
      </c>
      <c r="L243" s="56" t="s">
        <v>716</v>
      </c>
      <c r="M243" s="57" t="s">
        <v>698</v>
      </c>
      <c r="N243" s="57"/>
      <c r="O243" s="58" t="s">
        <v>914</v>
      </c>
      <c r="P243" s="58" t="s">
        <v>64</v>
      </c>
    </row>
    <row r="244" spans="1:16" x14ac:dyDescent="0.2">
      <c r="A244" s="7" t="str">
        <f t="shared" si="18"/>
        <v> AA 9.49 </v>
      </c>
      <c r="B244" s="3" t="str">
        <f t="shared" si="19"/>
        <v>I</v>
      </c>
      <c r="C244" s="7">
        <f t="shared" si="20"/>
        <v>36369.385000000002</v>
      </c>
      <c r="D244" t="str">
        <f t="shared" si="21"/>
        <v>vis</v>
      </c>
      <c r="E244">
        <f>VLOOKUP(C244,Active!C$21:E$964,3,FALSE)</f>
        <v>-2411.0115434871686</v>
      </c>
      <c r="F244" s="3" t="s">
        <v>203</v>
      </c>
      <c r="G244" t="str">
        <f t="shared" si="22"/>
        <v>36369.385</v>
      </c>
      <c r="H244" s="7">
        <f t="shared" si="23"/>
        <v>-2411</v>
      </c>
      <c r="I244" s="56" t="s">
        <v>915</v>
      </c>
      <c r="J244" s="57" t="s">
        <v>916</v>
      </c>
      <c r="K244" s="56">
        <v>-2411</v>
      </c>
      <c r="L244" s="56" t="s">
        <v>206</v>
      </c>
      <c r="M244" s="57" t="s">
        <v>207</v>
      </c>
      <c r="N244" s="57"/>
      <c r="O244" s="58" t="s">
        <v>741</v>
      </c>
      <c r="P244" s="58" t="s">
        <v>65</v>
      </c>
    </row>
    <row r="245" spans="1:16" x14ac:dyDescent="0.2">
      <c r="A245" s="7" t="str">
        <f t="shared" si="18"/>
        <v> MVS 3.122 </v>
      </c>
      <c r="B245" s="3" t="str">
        <f t="shared" si="19"/>
        <v>I</v>
      </c>
      <c r="C245" s="7">
        <f t="shared" si="20"/>
        <v>36403.504000000001</v>
      </c>
      <c r="D245" t="str">
        <f t="shared" si="21"/>
        <v>vis</v>
      </c>
      <c r="E245">
        <f>VLOOKUP(C245,Active!C$21:E$964,3,FALSE)</f>
        <v>-2389.0282749715861</v>
      </c>
      <c r="F245" s="3" t="s">
        <v>203</v>
      </c>
      <c r="G245" t="str">
        <f t="shared" si="22"/>
        <v>36403.504</v>
      </c>
      <c r="H245" s="7">
        <f t="shared" si="23"/>
        <v>-2389</v>
      </c>
      <c r="I245" s="56" t="s">
        <v>917</v>
      </c>
      <c r="J245" s="57" t="s">
        <v>918</v>
      </c>
      <c r="K245" s="56">
        <v>-2389</v>
      </c>
      <c r="L245" s="56" t="s">
        <v>740</v>
      </c>
      <c r="M245" s="57" t="s">
        <v>698</v>
      </c>
      <c r="N245" s="57"/>
      <c r="O245" s="58" t="s">
        <v>914</v>
      </c>
      <c r="P245" s="58" t="s">
        <v>64</v>
      </c>
    </row>
    <row r="246" spans="1:16" x14ac:dyDescent="0.2">
      <c r="A246" s="7" t="str">
        <f t="shared" si="18"/>
        <v> MVS 3.122 </v>
      </c>
      <c r="B246" s="3" t="str">
        <f t="shared" si="19"/>
        <v>I</v>
      </c>
      <c r="C246" s="7">
        <f t="shared" si="20"/>
        <v>36459.419000000002</v>
      </c>
      <c r="D246" t="str">
        <f t="shared" si="21"/>
        <v>vis</v>
      </c>
      <c r="E246">
        <f>VLOOKUP(C246,Active!C$21:E$964,3,FALSE)</f>
        <v>-2353.0015901611032</v>
      </c>
      <c r="F246" s="3" t="s">
        <v>203</v>
      </c>
      <c r="G246" t="str">
        <f t="shared" si="22"/>
        <v>36459.419</v>
      </c>
      <c r="H246" s="7">
        <f t="shared" si="23"/>
        <v>-2353</v>
      </c>
      <c r="I246" s="56" t="s">
        <v>919</v>
      </c>
      <c r="J246" s="57" t="s">
        <v>920</v>
      </c>
      <c r="K246" s="56">
        <v>-2353</v>
      </c>
      <c r="L246" s="56" t="s">
        <v>225</v>
      </c>
      <c r="M246" s="57" t="s">
        <v>698</v>
      </c>
      <c r="N246" s="57"/>
      <c r="O246" s="58" t="s">
        <v>914</v>
      </c>
      <c r="P246" s="58" t="s">
        <v>64</v>
      </c>
    </row>
    <row r="247" spans="1:16" x14ac:dyDescent="0.2">
      <c r="A247" s="7" t="str">
        <f t="shared" si="18"/>
        <v> HABZ 15 </v>
      </c>
      <c r="B247" s="3" t="str">
        <f t="shared" si="19"/>
        <v>I</v>
      </c>
      <c r="C247" s="7">
        <f t="shared" si="20"/>
        <v>36819.483999999997</v>
      </c>
      <c r="D247" t="str">
        <f t="shared" si="21"/>
        <v>vis</v>
      </c>
      <c r="E247">
        <f>VLOOKUP(C247,Active!C$21:E$964,3,FALSE)</f>
        <v>-2121.0075229825989</v>
      </c>
      <c r="F247" s="3" t="s">
        <v>203</v>
      </c>
      <c r="G247" t="str">
        <f t="shared" si="22"/>
        <v>36819.484</v>
      </c>
      <c r="H247" s="7">
        <f t="shared" si="23"/>
        <v>-2121</v>
      </c>
      <c r="I247" s="56" t="s">
        <v>921</v>
      </c>
      <c r="J247" s="57" t="s">
        <v>922</v>
      </c>
      <c r="K247" s="56">
        <v>-2121</v>
      </c>
      <c r="L247" s="56" t="s">
        <v>237</v>
      </c>
      <c r="M247" s="57" t="s">
        <v>698</v>
      </c>
      <c r="N247" s="57"/>
      <c r="O247" s="58" t="s">
        <v>923</v>
      </c>
      <c r="P247" s="58" t="s">
        <v>66</v>
      </c>
    </row>
    <row r="248" spans="1:16" x14ac:dyDescent="0.2">
      <c r="A248" s="7" t="str">
        <f t="shared" si="18"/>
        <v> AA 10.70 </v>
      </c>
      <c r="B248" s="3" t="str">
        <f t="shared" si="19"/>
        <v>I</v>
      </c>
      <c r="C248" s="7">
        <f t="shared" si="20"/>
        <v>36847.415000000001</v>
      </c>
      <c r="D248" t="str">
        <f t="shared" si="21"/>
        <v>vis</v>
      </c>
      <c r="E248">
        <f>VLOOKUP(C248,Active!C$21:E$964,3,FALSE)</f>
        <v>-2103.0112548355592</v>
      </c>
      <c r="F248" s="3" t="s">
        <v>203</v>
      </c>
      <c r="G248" t="str">
        <f t="shared" si="22"/>
        <v>36847.415</v>
      </c>
      <c r="H248" s="7">
        <f t="shared" si="23"/>
        <v>-2103</v>
      </c>
      <c r="I248" s="56" t="s">
        <v>924</v>
      </c>
      <c r="J248" s="57" t="s">
        <v>925</v>
      </c>
      <c r="K248" s="56">
        <v>-2103</v>
      </c>
      <c r="L248" s="56" t="s">
        <v>926</v>
      </c>
      <c r="M248" s="57" t="s">
        <v>207</v>
      </c>
      <c r="N248" s="57"/>
      <c r="O248" s="58" t="s">
        <v>741</v>
      </c>
      <c r="P248" s="58" t="s">
        <v>67</v>
      </c>
    </row>
    <row r="249" spans="1:16" x14ac:dyDescent="0.2">
      <c r="A249" s="7" t="str">
        <f t="shared" si="18"/>
        <v> EBC 1-32 </v>
      </c>
      <c r="B249" s="3" t="str">
        <f t="shared" si="19"/>
        <v>I</v>
      </c>
      <c r="C249" s="7">
        <f t="shared" si="20"/>
        <v>37173.341999999997</v>
      </c>
      <c r="D249" t="str">
        <f t="shared" si="21"/>
        <v>vis</v>
      </c>
      <c r="E249">
        <f>VLOOKUP(C249,Active!C$21:E$964,3,FALSE)</f>
        <v>-1893.0126980936136</v>
      </c>
      <c r="F249" s="3" t="s">
        <v>203</v>
      </c>
      <c r="G249" t="str">
        <f t="shared" si="22"/>
        <v>37173.342</v>
      </c>
      <c r="H249" s="7">
        <f t="shared" si="23"/>
        <v>-1893</v>
      </c>
      <c r="I249" s="56" t="s">
        <v>927</v>
      </c>
      <c r="J249" s="57" t="s">
        <v>928</v>
      </c>
      <c r="K249" s="56">
        <v>-1893</v>
      </c>
      <c r="L249" s="56" t="s">
        <v>929</v>
      </c>
      <c r="M249" s="57" t="s">
        <v>207</v>
      </c>
      <c r="N249" s="57"/>
      <c r="O249" s="58" t="s">
        <v>930</v>
      </c>
      <c r="P249" s="58" t="s">
        <v>68</v>
      </c>
    </row>
    <row r="250" spans="1:16" x14ac:dyDescent="0.2">
      <c r="A250" s="7" t="str">
        <f t="shared" si="18"/>
        <v> EBC 1-32 </v>
      </c>
      <c r="B250" s="3" t="str">
        <f t="shared" si="19"/>
        <v>I</v>
      </c>
      <c r="C250" s="7">
        <f t="shared" si="20"/>
        <v>37173.355000000003</v>
      </c>
      <c r="D250" t="str">
        <f t="shared" si="21"/>
        <v>vis</v>
      </c>
      <c r="E250">
        <f>VLOOKUP(C250,Active!C$21:E$964,3,FALSE)</f>
        <v>-1893.004322042415</v>
      </c>
      <c r="F250" s="3" t="s">
        <v>203</v>
      </c>
      <c r="G250" t="str">
        <f t="shared" si="22"/>
        <v>37173.355</v>
      </c>
      <c r="H250" s="7">
        <f t="shared" si="23"/>
        <v>-1893</v>
      </c>
      <c r="I250" s="56" t="s">
        <v>931</v>
      </c>
      <c r="J250" s="57" t="s">
        <v>932</v>
      </c>
      <c r="K250" s="56">
        <v>-1893</v>
      </c>
      <c r="L250" s="56" t="s">
        <v>933</v>
      </c>
      <c r="M250" s="57" t="s">
        <v>207</v>
      </c>
      <c r="N250" s="57"/>
      <c r="O250" s="58" t="s">
        <v>934</v>
      </c>
      <c r="P250" s="58" t="s">
        <v>68</v>
      </c>
    </row>
    <row r="251" spans="1:16" x14ac:dyDescent="0.2">
      <c r="A251" s="7" t="str">
        <f t="shared" si="18"/>
        <v> AA 18.332 </v>
      </c>
      <c r="B251" s="3" t="str">
        <f t="shared" si="19"/>
        <v>I</v>
      </c>
      <c r="C251" s="7">
        <f t="shared" si="20"/>
        <v>37173.357000000004</v>
      </c>
      <c r="D251" t="str">
        <f t="shared" si="21"/>
        <v>vis</v>
      </c>
      <c r="E251">
        <f>VLOOKUP(C251,Active!C$21:E$964,3,FALSE)</f>
        <v>-1893.0030334191542</v>
      </c>
      <c r="F251" s="3" t="s">
        <v>203</v>
      </c>
      <c r="G251" t="str">
        <f t="shared" si="22"/>
        <v>37173.357</v>
      </c>
      <c r="H251" s="7">
        <f t="shared" si="23"/>
        <v>-1893</v>
      </c>
      <c r="I251" s="56" t="s">
        <v>935</v>
      </c>
      <c r="J251" s="57" t="s">
        <v>936</v>
      </c>
      <c r="K251" s="56">
        <v>-1893</v>
      </c>
      <c r="L251" s="56" t="s">
        <v>937</v>
      </c>
      <c r="M251" s="57" t="s">
        <v>207</v>
      </c>
      <c r="N251" s="57"/>
      <c r="O251" s="58" t="s">
        <v>938</v>
      </c>
      <c r="P251" s="58" t="s">
        <v>69</v>
      </c>
    </row>
    <row r="252" spans="1:16" x14ac:dyDescent="0.2">
      <c r="A252" s="7" t="str">
        <f t="shared" si="18"/>
        <v> EBC 1-32 </v>
      </c>
      <c r="B252" s="3" t="str">
        <f t="shared" si="19"/>
        <v>I</v>
      </c>
      <c r="C252" s="7">
        <f t="shared" si="20"/>
        <v>37173.362999999998</v>
      </c>
      <c r="D252" t="str">
        <f t="shared" si="21"/>
        <v>vis</v>
      </c>
      <c r="E252">
        <f>VLOOKUP(C252,Active!C$21:E$964,3,FALSE)</f>
        <v>-1892.9991675493759</v>
      </c>
      <c r="F252" s="3" t="s">
        <v>203</v>
      </c>
      <c r="G252" t="str">
        <f t="shared" si="22"/>
        <v>37173.363</v>
      </c>
      <c r="H252" s="7">
        <f t="shared" si="23"/>
        <v>-1893</v>
      </c>
      <c r="I252" s="56" t="s">
        <v>939</v>
      </c>
      <c r="J252" s="57" t="s">
        <v>940</v>
      </c>
      <c r="K252" s="56">
        <v>-1893</v>
      </c>
      <c r="L252" s="56" t="s">
        <v>212</v>
      </c>
      <c r="M252" s="57" t="s">
        <v>207</v>
      </c>
      <c r="N252" s="57"/>
      <c r="O252" s="58" t="s">
        <v>221</v>
      </c>
      <c r="P252" s="58" t="s">
        <v>68</v>
      </c>
    </row>
    <row r="253" spans="1:16" x14ac:dyDescent="0.2">
      <c r="A253" s="7" t="str">
        <f t="shared" si="18"/>
        <v> MVS 3.122 </v>
      </c>
      <c r="B253" s="3" t="str">
        <f t="shared" si="19"/>
        <v>I</v>
      </c>
      <c r="C253" s="7">
        <f t="shared" si="20"/>
        <v>37190.377999999997</v>
      </c>
      <c r="D253" t="str">
        <f t="shared" si="21"/>
        <v>vis</v>
      </c>
      <c r="E253">
        <f>VLOOKUP(C253,Active!C$21:E$964,3,FALSE)</f>
        <v>-1882.0362051591349</v>
      </c>
      <c r="F253" s="3" t="s">
        <v>203</v>
      </c>
      <c r="G253" t="str">
        <f t="shared" si="22"/>
        <v>37190.378</v>
      </c>
      <c r="H253" s="7">
        <f t="shared" si="23"/>
        <v>-1882</v>
      </c>
      <c r="I253" s="56" t="s">
        <v>941</v>
      </c>
      <c r="J253" s="57" t="s">
        <v>942</v>
      </c>
      <c r="K253" s="56">
        <v>-1882</v>
      </c>
      <c r="L253" s="56" t="s">
        <v>943</v>
      </c>
      <c r="M253" s="57" t="s">
        <v>698</v>
      </c>
      <c r="N253" s="57"/>
      <c r="O253" s="58" t="s">
        <v>914</v>
      </c>
      <c r="P253" s="58" t="s">
        <v>64</v>
      </c>
    </row>
    <row r="254" spans="1:16" x14ac:dyDescent="0.2">
      <c r="A254" s="7" t="str">
        <f t="shared" si="18"/>
        <v> HABZ 15 </v>
      </c>
      <c r="B254" s="3" t="str">
        <f t="shared" si="19"/>
        <v>I</v>
      </c>
      <c r="C254" s="7">
        <f t="shared" si="20"/>
        <v>37190.411999999997</v>
      </c>
      <c r="D254" t="str">
        <f t="shared" si="21"/>
        <v>vis</v>
      </c>
      <c r="E254">
        <f>VLOOKUP(C254,Active!C$21:E$964,3,FALSE)</f>
        <v>-1882.0142985637035</v>
      </c>
      <c r="F254" s="3" t="s">
        <v>203</v>
      </c>
      <c r="G254" t="str">
        <f t="shared" si="22"/>
        <v>37190.412</v>
      </c>
      <c r="H254" s="7">
        <f t="shared" si="23"/>
        <v>-1882</v>
      </c>
      <c r="I254" s="56" t="s">
        <v>944</v>
      </c>
      <c r="J254" s="57" t="s">
        <v>945</v>
      </c>
      <c r="K254" s="56">
        <v>-1882</v>
      </c>
      <c r="L254" s="56" t="s">
        <v>792</v>
      </c>
      <c r="M254" s="57" t="s">
        <v>698</v>
      </c>
      <c r="N254" s="57"/>
      <c r="O254" s="58" t="s">
        <v>923</v>
      </c>
      <c r="P254" s="58" t="s">
        <v>66</v>
      </c>
    </row>
    <row r="255" spans="1:16" x14ac:dyDescent="0.2">
      <c r="A255" s="7" t="str">
        <f t="shared" si="18"/>
        <v> EBC 1-32 </v>
      </c>
      <c r="B255" s="3" t="str">
        <f t="shared" si="19"/>
        <v>I</v>
      </c>
      <c r="C255" s="7">
        <f t="shared" si="20"/>
        <v>37193.517999999996</v>
      </c>
      <c r="D255" t="str">
        <f t="shared" si="21"/>
        <v>vis</v>
      </c>
      <c r="E255">
        <f>VLOOKUP(C255,Active!C$21:E$964,3,FALSE)</f>
        <v>-1880.0130666398663</v>
      </c>
      <c r="F255" s="3" t="s">
        <v>203</v>
      </c>
      <c r="G255" t="str">
        <f t="shared" si="22"/>
        <v>37193.518</v>
      </c>
      <c r="H255" s="7">
        <f t="shared" si="23"/>
        <v>-1880</v>
      </c>
      <c r="I255" s="56" t="s">
        <v>946</v>
      </c>
      <c r="J255" s="57" t="s">
        <v>947</v>
      </c>
      <c r="K255" s="56">
        <v>-1880</v>
      </c>
      <c r="L255" s="56" t="s">
        <v>929</v>
      </c>
      <c r="M255" s="57" t="s">
        <v>207</v>
      </c>
      <c r="N255" s="57"/>
      <c r="O255" s="58" t="s">
        <v>948</v>
      </c>
      <c r="P255" s="58" t="s">
        <v>68</v>
      </c>
    </row>
    <row r="256" spans="1:16" x14ac:dyDescent="0.2">
      <c r="A256" s="7" t="str">
        <f t="shared" si="18"/>
        <v> EBC 1-32 </v>
      </c>
      <c r="B256" s="3" t="str">
        <f t="shared" si="19"/>
        <v>I</v>
      </c>
      <c r="C256" s="7">
        <f t="shared" si="20"/>
        <v>37193.521999999997</v>
      </c>
      <c r="D256" t="str">
        <f t="shared" si="21"/>
        <v>vis</v>
      </c>
      <c r="E256">
        <f>VLOOKUP(C256,Active!C$21:E$964,3,FALSE)</f>
        <v>-1880.0104893933446</v>
      </c>
      <c r="F256" s="3" t="s">
        <v>203</v>
      </c>
      <c r="G256" t="str">
        <f t="shared" si="22"/>
        <v>37193.522</v>
      </c>
      <c r="H256" s="7">
        <f t="shared" si="23"/>
        <v>-1880</v>
      </c>
      <c r="I256" s="56" t="s">
        <v>949</v>
      </c>
      <c r="J256" s="57" t="s">
        <v>950</v>
      </c>
      <c r="K256" s="56">
        <v>-1880</v>
      </c>
      <c r="L256" s="56" t="s">
        <v>724</v>
      </c>
      <c r="M256" s="57" t="s">
        <v>207</v>
      </c>
      <c r="N256" s="57"/>
      <c r="O256" s="58" t="s">
        <v>938</v>
      </c>
      <c r="P256" s="58" t="s">
        <v>68</v>
      </c>
    </row>
    <row r="257" spans="1:16" x14ac:dyDescent="0.2">
      <c r="A257" s="7" t="str">
        <f t="shared" si="18"/>
        <v> MVS 3.122 </v>
      </c>
      <c r="B257" s="3" t="str">
        <f t="shared" si="19"/>
        <v>I</v>
      </c>
      <c r="C257" s="7">
        <f t="shared" si="20"/>
        <v>37820.525000000001</v>
      </c>
      <c r="D257" t="str">
        <f t="shared" si="21"/>
        <v>vis</v>
      </c>
      <c r="E257">
        <f>VLOOKUP(C257,Active!C$21:E$964,3,FALSE)</f>
        <v>-1476.0251642350345</v>
      </c>
      <c r="F257" s="3" t="s">
        <v>203</v>
      </c>
      <c r="G257" t="str">
        <f t="shared" si="22"/>
        <v>37820.525</v>
      </c>
      <c r="H257" s="7">
        <f t="shared" si="23"/>
        <v>-1476</v>
      </c>
      <c r="I257" s="56" t="s">
        <v>951</v>
      </c>
      <c r="J257" s="57" t="s">
        <v>952</v>
      </c>
      <c r="K257" s="56">
        <v>-1476</v>
      </c>
      <c r="L257" s="56" t="s">
        <v>736</v>
      </c>
      <c r="M257" s="57" t="s">
        <v>698</v>
      </c>
      <c r="N257" s="57"/>
      <c r="O257" s="58" t="s">
        <v>914</v>
      </c>
      <c r="P257" s="58" t="s">
        <v>64</v>
      </c>
    </row>
    <row r="258" spans="1:16" x14ac:dyDescent="0.2">
      <c r="A258" s="7" t="str">
        <f t="shared" si="18"/>
        <v> AA 16.158 </v>
      </c>
      <c r="B258" s="3" t="str">
        <f t="shared" si="19"/>
        <v>I</v>
      </c>
      <c r="C258" s="7">
        <f t="shared" si="20"/>
        <v>38919.394999999997</v>
      </c>
      <c r="D258" t="str">
        <f t="shared" si="21"/>
        <v>vis</v>
      </c>
      <c r="E258">
        <f>VLOOKUP(C258,Active!C$21:E$964,3,FALSE)</f>
        <v>-768.01044300290744</v>
      </c>
      <c r="F258" s="3" t="s">
        <v>203</v>
      </c>
      <c r="G258" t="str">
        <f t="shared" si="22"/>
        <v>38919.395</v>
      </c>
      <c r="H258" s="7">
        <f t="shared" si="23"/>
        <v>-768</v>
      </c>
      <c r="I258" s="56" t="s">
        <v>953</v>
      </c>
      <c r="J258" s="57" t="s">
        <v>954</v>
      </c>
      <c r="K258" s="56">
        <v>-768</v>
      </c>
      <c r="L258" s="56" t="s">
        <v>724</v>
      </c>
      <c r="M258" s="57" t="s">
        <v>207</v>
      </c>
      <c r="N258" s="57"/>
      <c r="O258" s="58" t="s">
        <v>741</v>
      </c>
      <c r="P258" s="58" t="s">
        <v>71</v>
      </c>
    </row>
    <row r="259" spans="1:16" x14ac:dyDescent="0.2">
      <c r="A259" s="7" t="str">
        <f t="shared" si="18"/>
        <v> AN 289.191 </v>
      </c>
      <c r="B259" s="3" t="str">
        <f t="shared" si="19"/>
        <v>I</v>
      </c>
      <c r="C259" s="7">
        <f t="shared" si="20"/>
        <v>39065.288999999997</v>
      </c>
      <c r="D259" t="str">
        <f t="shared" si="21"/>
        <v>vis</v>
      </c>
      <c r="E259">
        <f>VLOOKUP(C259,Active!C$21:E$964,3,FALSE)</f>
        <v>-674.00924200602833</v>
      </c>
      <c r="F259" s="3" t="s">
        <v>203</v>
      </c>
      <c r="G259" t="str">
        <f t="shared" si="22"/>
        <v>39065.289</v>
      </c>
      <c r="H259" s="7">
        <f t="shared" si="23"/>
        <v>-674</v>
      </c>
      <c r="I259" s="56" t="s">
        <v>955</v>
      </c>
      <c r="J259" s="57" t="s">
        <v>956</v>
      </c>
      <c r="K259" s="56">
        <v>-674</v>
      </c>
      <c r="L259" s="56" t="s">
        <v>957</v>
      </c>
      <c r="M259" s="57" t="s">
        <v>207</v>
      </c>
      <c r="N259" s="57"/>
      <c r="O259" s="58" t="s">
        <v>958</v>
      </c>
      <c r="P259" s="58" t="s">
        <v>72</v>
      </c>
    </row>
    <row r="260" spans="1:16" x14ac:dyDescent="0.2">
      <c r="A260" s="7" t="str">
        <f t="shared" si="18"/>
        <v> AN 289.191 </v>
      </c>
      <c r="B260" s="3" t="str">
        <f t="shared" si="19"/>
        <v>I</v>
      </c>
      <c r="C260" s="7">
        <f t="shared" si="20"/>
        <v>39065.292000000001</v>
      </c>
      <c r="D260" t="str">
        <f t="shared" si="21"/>
        <v>vis</v>
      </c>
      <c r="E260">
        <f>VLOOKUP(C260,Active!C$21:E$964,3,FALSE)</f>
        <v>-674.0073090711345</v>
      </c>
      <c r="F260" s="3" t="s">
        <v>203</v>
      </c>
      <c r="G260" t="str">
        <f t="shared" si="22"/>
        <v>39065.292</v>
      </c>
      <c r="H260" s="7">
        <f t="shared" si="23"/>
        <v>-674</v>
      </c>
      <c r="I260" s="56" t="s">
        <v>959</v>
      </c>
      <c r="J260" s="57" t="s">
        <v>960</v>
      </c>
      <c r="K260" s="56">
        <v>-674</v>
      </c>
      <c r="L260" s="56" t="s">
        <v>389</v>
      </c>
      <c r="M260" s="57" t="s">
        <v>207</v>
      </c>
      <c r="N260" s="57"/>
      <c r="O260" s="58" t="s">
        <v>961</v>
      </c>
      <c r="P260" s="58" t="s">
        <v>72</v>
      </c>
    </row>
    <row r="261" spans="1:16" x14ac:dyDescent="0.2">
      <c r="A261" s="7" t="str">
        <f t="shared" si="18"/>
        <v> SAC 44.105 </v>
      </c>
      <c r="B261" s="3" t="str">
        <f t="shared" si="19"/>
        <v>I</v>
      </c>
      <c r="C261" s="7">
        <f t="shared" si="20"/>
        <v>39293.459000000003</v>
      </c>
      <c r="D261" t="str">
        <f t="shared" si="21"/>
        <v>vis</v>
      </c>
      <c r="E261">
        <f>VLOOKUP(C261,Active!C$21:E$964,3,FALSE)</f>
        <v>-526.99665731126095</v>
      </c>
      <c r="F261" s="3" t="s">
        <v>203</v>
      </c>
      <c r="G261" t="str">
        <f t="shared" si="22"/>
        <v>39293.459</v>
      </c>
      <c r="H261" s="7">
        <f t="shared" si="23"/>
        <v>-527</v>
      </c>
      <c r="I261" s="56" t="s">
        <v>962</v>
      </c>
      <c r="J261" s="57" t="s">
        <v>963</v>
      </c>
      <c r="K261" s="56">
        <v>-527</v>
      </c>
      <c r="L261" s="56" t="s">
        <v>323</v>
      </c>
      <c r="M261" s="57" t="s">
        <v>207</v>
      </c>
      <c r="N261" s="57"/>
      <c r="O261" s="58" t="s">
        <v>741</v>
      </c>
      <c r="P261" s="58" t="s">
        <v>73</v>
      </c>
    </row>
    <row r="262" spans="1:16" x14ac:dyDescent="0.2">
      <c r="A262" s="7" t="str">
        <f t="shared" si="18"/>
        <v>BAVM 23 </v>
      </c>
      <c r="B262" s="3" t="str">
        <f t="shared" si="19"/>
        <v>I</v>
      </c>
      <c r="C262" s="7">
        <f t="shared" si="20"/>
        <v>39352.436999999998</v>
      </c>
      <c r="D262" t="str">
        <f t="shared" si="21"/>
        <v>vis</v>
      </c>
      <c r="E262">
        <f>VLOOKUP(C262,Active!C$21:E$964,3,FALSE)</f>
        <v>-488.99644597704906</v>
      </c>
      <c r="F262" s="3" t="s">
        <v>203</v>
      </c>
      <c r="G262" t="str">
        <f t="shared" si="22"/>
        <v>39352.437</v>
      </c>
      <c r="H262" s="7">
        <f t="shared" si="23"/>
        <v>-489</v>
      </c>
      <c r="I262" s="56" t="s">
        <v>964</v>
      </c>
      <c r="J262" s="57" t="s">
        <v>965</v>
      </c>
      <c r="K262" s="56">
        <v>-489</v>
      </c>
      <c r="L262" s="56" t="s">
        <v>364</v>
      </c>
      <c r="M262" s="57" t="s">
        <v>207</v>
      </c>
      <c r="N262" s="57"/>
      <c r="O262" s="58" t="s">
        <v>966</v>
      </c>
      <c r="P262" s="59" t="s">
        <v>74</v>
      </c>
    </row>
    <row r="263" spans="1:16" x14ac:dyDescent="0.2">
      <c r="A263" s="7" t="str">
        <f t="shared" si="18"/>
        <v> AN 291.113 </v>
      </c>
      <c r="B263" s="3" t="str">
        <f t="shared" si="19"/>
        <v>I</v>
      </c>
      <c r="C263" s="7">
        <f t="shared" si="20"/>
        <v>39695.43</v>
      </c>
      <c r="D263" t="str">
        <f t="shared" si="21"/>
        <v>vis</v>
      </c>
      <c r="E263">
        <f>VLOOKUP(C263,Active!C$21:E$964,3,FALSE)</f>
        <v>-268.00206695171073</v>
      </c>
      <c r="F263" s="3" t="s">
        <v>203</v>
      </c>
      <c r="G263" t="str">
        <f t="shared" si="22"/>
        <v>39695.430</v>
      </c>
      <c r="H263" s="7">
        <f t="shared" si="23"/>
        <v>-268</v>
      </c>
      <c r="I263" s="56" t="s">
        <v>967</v>
      </c>
      <c r="J263" s="57" t="s">
        <v>968</v>
      </c>
      <c r="K263" s="56">
        <v>-268</v>
      </c>
      <c r="L263" s="56" t="s">
        <v>261</v>
      </c>
      <c r="M263" s="57" t="s">
        <v>207</v>
      </c>
      <c r="N263" s="57"/>
      <c r="O263" s="58" t="s">
        <v>969</v>
      </c>
      <c r="P263" s="58" t="s">
        <v>75</v>
      </c>
    </row>
    <row r="264" spans="1:16" x14ac:dyDescent="0.2">
      <c r="A264" s="7" t="str">
        <f t="shared" si="18"/>
        <v> AA 18.332 </v>
      </c>
      <c r="B264" s="3" t="str">
        <f t="shared" si="19"/>
        <v>I</v>
      </c>
      <c r="C264" s="7">
        <f t="shared" si="20"/>
        <v>39712.498</v>
      </c>
      <c r="D264" t="str">
        <f t="shared" si="21"/>
        <v>vis</v>
      </c>
      <c r="E264">
        <f>VLOOKUP(C264,Active!C$21:E$964,3,FALSE)</f>
        <v>-257.00495604506165</v>
      </c>
      <c r="F264" s="3" t="s">
        <v>203</v>
      </c>
      <c r="G264" t="str">
        <f t="shared" si="22"/>
        <v>39712.498</v>
      </c>
      <c r="H264" s="7">
        <f t="shared" si="23"/>
        <v>-257</v>
      </c>
      <c r="I264" s="56" t="s">
        <v>970</v>
      </c>
      <c r="J264" s="57" t="s">
        <v>971</v>
      </c>
      <c r="K264" s="56">
        <v>-257</v>
      </c>
      <c r="L264" s="56" t="s">
        <v>409</v>
      </c>
      <c r="M264" s="57" t="s">
        <v>207</v>
      </c>
      <c r="N264" s="57"/>
      <c r="O264" s="58" t="s">
        <v>221</v>
      </c>
      <c r="P264" s="58" t="s">
        <v>69</v>
      </c>
    </row>
    <row r="265" spans="1:16" x14ac:dyDescent="0.2">
      <c r="A265" s="7" t="str">
        <f t="shared" si="18"/>
        <v> AA 18.332 </v>
      </c>
      <c r="B265" s="3" t="str">
        <f t="shared" si="19"/>
        <v>I</v>
      </c>
      <c r="C265" s="7">
        <f t="shared" si="20"/>
        <v>39712.508000000002</v>
      </c>
      <c r="D265" t="str">
        <f t="shared" si="21"/>
        <v>vis</v>
      </c>
      <c r="E265">
        <f>VLOOKUP(C265,Active!C$21:E$964,3,FALSE)</f>
        <v>-256.9985129287569</v>
      </c>
      <c r="F265" s="3" t="s">
        <v>203</v>
      </c>
      <c r="G265" t="str">
        <f t="shared" si="22"/>
        <v>39712.508</v>
      </c>
      <c r="H265" s="7">
        <f t="shared" si="23"/>
        <v>-257</v>
      </c>
      <c r="I265" s="56" t="s">
        <v>972</v>
      </c>
      <c r="J265" s="57" t="s">
        <v>973</v>
      </c>
      <c r="K265" s="56">
        <v>-257</v>
      </c>
      <c r="L265" s="56" t="s">
        <v>215</v>
      </c>
      <c r="M265" s="57" t="s">
        <v>207</v>
      </c>
      <c r="N265" s="57"/>
      <c r="O265" s="58" t="s">
        <v>974</v>
      </c>
      <c r="P265" s="58" t="s">
        <v>69</v>
      </c>
    </row>
    <row r="266" spans="1:16" x14ac:dyDescent="0.2">
      <c r="A266" s="7" t="str">
        <f t="shared" si="18"/>
        <v> AA 20.139 </v>
      </c>
      <c r="B266" s="3" t="str">
        <f t="shared" si="19"/>
        <v>I</v>
      </c>
      <c r="C266" s="7">
        <f t="shared" si="20"/>
        <v>40069.4758</v>
      </c>
      <c r="D266" t="str">
        <f t="shared" si="21"/>
        <v>vis</v>
      </c>
      <c r="E266">
        <f>VLOOKUP(C266,Active!C$21:E$964,3,FALSE)</f>
        <v>-27.000007731740247</v>
      </c>
      <c r="F266" s="3" t="s">
        <v>203</v>
      </c>
      <c r="G266" t="str">
        <f t="shared" si="22"/>
        <v>40069.4758</v>
      </c>
      <c r="H266" s="7">
        <f t="shared" si="23"/>
        <v>-27</v>
      </c>
      <c r="I266" s="56" t="s">
        <v>975</v>
      </c>
      <c r="J266" s="57" t="s">
        <v>976</v>
      </c>
      <c r="K266" s="56">
        <v>-27</v>
      </c>
      <c r="L266" s="56" t="s">
        <v>977</v>
      </c>
      <c r="M266" s="57" t="s">
        <v>255</v>
      </c>
      <c r="N266" s="57" t="s">
        <v>256</v>
      </c>
      <c r="O266" s="58" t="s">
        <v>978</v>
      </c>
      <c r="P266" s="58" t="s">
        <v>76</v>
      </c>
    </row>
    <row r="267" spans="1:16" x14ac:dyDescent="0.2">
      <c r="A267" s="7" t="str">
        <f t="shared" ref="A267:A292" si="24">P267</f>
        <v> AA 20.139 </v>
      </c>
      <c r="B267" s="3" t="str">
        <f t="shared" ref="B267:B292" si="25">IF(H267=INT(H267),"I","II")</f>
        <v>I</v>
      </c>
      <c r="C267" s="7">
        <f t="shared" ref="C267:C292" si="26">1*G267</f>
        <v>40111.381099999999</v>
      </c>
      <c r="D267" t="str">
        <f t="shared" ref="D267:D292" si="27">VLOOKUP(F267,I$1:J$5,2,FALSE)</f>
        <v>vis</v>
      </c>
      <c r="E267">
        <f>VLOOKUP(C267,Active!C$21:E$964,3,FALSE)</f>
        <v>6.4431161406369614E-5</v>
      </c>
      <c r="F267" s="3" t="s">
        <v>203</v>
      </c>
      <c r="G267" t="str">
        <f t="shared" ref="G267:G292" si="28">MID(I267,3,LEN(I267)-3)</f>
        <v>40111.3811</v>
      </c>
      <c r="H267" s="7">
        <f t="shared" ref="H267:H292" si="29">1*K267</f>
        <v>0</v>
      </c>
      <c r="I267" s="56" t="s">
        <v>979</v>
      </c>
      <c r="J267" s="57" t="s">
        <v>980</v>
      </c>
      <c r="K267" s="56">
        <v>0</v>
      </c>
      <c r="L267" s="56" t="s">
        <v>981</v>
      </c>
      <c r="M267" s="57" t="s">
        <v>255</v>
      </c>
      <c r="N267" s="57" t="s">
        <v>256</v>
      </c>
      <c r="O267" s="58" t="s">
        <v>978</v>
      </c>
      <c r="P267" s="58" t="s">
        <v>76</v>
      </c>
    </row>
    <row r="268" spans="1:16" x14ac:dyDescent="0.2">
      <c r="A268" s="7" t="str">
        <f t="shared" si="24"/>
        <v>IBVS 786 </v>
      </c>
      <c r="B268" s="3" t="str">
        <f t="shared" si="25"/>
        <v>I</v>
      </c>
      <c r="C268" s="7">
        <f t="shared" si="26"/>
        <v>41573.406000000003</v>
      </c>
      <c r="D268" t="str">
        <f t="shared" si="27"/>
        <v>vis</v>
      </c>
      <c r="E268">
        <f>VLOOKUP(C268,Active!C$21:E$964,3,FALSE)</f>
        <v>941.99971134839052</v>
      </c>
      <c r="F268" s="3" t="s">
        <v>203</v>
      </c>
      <c r="G268" t="str">
        <f t="shared" si="28"/>
        <v>41573.406</v>
      </c>
      <c r="H268" s="7">
        <f t="shared" si="29"/>
        <v>942</v>
      </c>
      <c r="I268" s="56" t="s">
        <v>982</v>
      </c>
      <c r="J268" s="57" t="s">
        <v>983</v>
      </c>
      <c r="K268" s="56">
        <v>942</v>
      </c>
      <c r="L268" s="56" t="s">
        <v>413</v>
      </c>
      <c r="M268" s="57" t="s">
        <v>706</v>
      </c>
      <c r="N268" s="57"/>
      <c r="O268" s="58" t="s">
        <v>984</v>
      </c>
      <c r="P268" s="59" t="s">
        <v>985</v>
      </c>
    </row>
    <row r="269" spans="1:16" x14ac:dyDescent="0.2">
      <c r="A269" s="7" t="str">
        <f t="shared" si="24"/>
        <v> BBS 6 </v>
      </c>
      <c r="B269" s="3" t="str">
        <f t="shared" si="25"/>
        <v>I</v>
      </c>
      <c r="C269" s="7">
        <f t="shared" si="26"/>
        <v>41615.319000000003</v>
      </c>
      <c r="D269" t="str">
        <f t="shared" si="27"/>
        <v>vis</v>
      </c>
      <c r="E269">
        <f>VLOOKUP(C269,Active!C$21:E$964,3,FALSE)</f>
        <v>969.00474471084704</v>
      </c>
      <c r="F269" s="3" t="s">
        <v>203</v>
      </c>
      <c r="G269" t="str">
        <f t="shared" si="28"/>
        <v>41615.319</v>
      </c>
      <c r="H269" s="7">
        <f t="shared" si="29"/>
        <v>969</v>
      </c>
      <c r="I269" s="56" t="s">
        <v>986</v>
      </c>
      <c r="J269" s="57" t="s">
        <v>987</v>
      </c>
      <c r="K269" s="56">
        <v>969</v>
      </c>
      <c r="L269" s="56" t="s">
        <v>374</v>
      </c>
      <c r="M269" s="57" t="s">
        <v>207</v>
      </c>
      <c r="N269" s="57"/>
      <c r="O269" s="58" t="s">
        <v>250</v>
      </c>
      <c r="P269" s="58" t="s">
        <v>89</v>
      </c>
    </row>
    <row r="270" spans="1:16" x14ac:dyDescent="0.2">
      <c r="A270" s="7" t="str">
        <f t="shared" si="24"/>
        <v>VSB 47 </v>
      </c>
      <c r="B270" s="3" t="str">
        <f t="shared" si="25"/>
        <v>I</v>
      </c>
      <c r="C270" s="7">
        <f t="shared" si="26"/>
        <v>46262.141000000003</v>
      </c>
      <c r="D270" t="str">
        <f t="shared" si="27"/>
        <v>vis</v>
      </c>
      <c r="E270">
        <f>VLOOKUP(C270,Active!C$21:E$964,3,FALSE)</f>
        <v>3963.0062034323782</v>
      </c>
      <c r="F270" s="3" t="s">
        <v>203</v>
      </c>
      <c r="G270" t="str">
        <f t="shared" si="28"/>
        <v>46262.141</v>
      </c>
      <c r="H270" s="7">
        <f t="shared" si="29"/>
        <v>3963</v>
      </c>
      <c r="I270" s="56" t="s">
        <v>988</v>
      </c>
      <c r="J270" s="57" t="s">
        <v>989</v>
      </c>
      <c r="K270" s="56">
        <v>3963</v>
      </c>
      <c r="L270" s="56" t="s">
        <v>356</v>
      </c>
      <c r="M270" s="57" t="s">
        <v>207</v>
      </c>
      <c r="N270" s="57"/>
      <c r="O270" s="58" t="s">
        <v>990</v>
      </c>
      <c r="P270" s="59" t="s">
        <v>115</v>
      </c>
    </row>
    <row r="271" spans="1:16" x14ac:dyDescent="0.2">
      <c r="A271" s="7" t="str">
        <f t="shared" si="24"/>
        <v> BRNO 32 </v>
      </c>
      <c r="B271" s="3" t="str">
        <f t="shared" si="25"/>
        <v>I</v>
      </c>
      <c r="C271" s="7">
        <f t="shared" si="26"/>
        <v>50713.412900000003</v>
      </c>
      <c r="D271" t="str">
        <f t="shared" si="27"/>
        <v>vis</v>
      </c>
      <c r="E271">
        <f>VLOOKUP(C271,Active!C$21:E$964,3,FALSE)</f>
        <v>6831.0124584096857</v>
      </c>
      <c r="F271" s="3" t="s">
        <v>203</v>
      </c>
      <c r="G271" t="str">
        <f t="shared" si="28"/>
        <v>50713.4129</v>
      </c>
      <c r="H271" s="7">
        <f t="shared" si="29"/>
        <v>6831</v>
      </c>
      <c r="I271" s="56" t="s">
        <v>991</v>
      </c>
      <c r="J271" s="57" t="s">
        <v>992</v>
      </c>
      <c r="K271" s="56">
        <v>6831</v>
      </c>
      <c r="L271" s="56" t="s">
        <v>993</v>
      </c>
      <c r="M271" s="57" t="s">
        <v>207</v>
      </c>
      <c r="N271" s="57"/>
      <c r="O271" s="58" t="s">
        <v>527</v>
      </c>
      <c r="P271" s="58" t="s">
        <v>149</v>
      </c>
    </row>
    <row r="272" spans="1:16" x14ac:dyDescent="0.2">
      <c r="A272" s="7" t="str">
        <f t="shared" si="24"/>
        <v> BRNO 32 </v>
      </c>
      <c r="B272" s="3" t="str">
        <f t="shared" si="25"/>
        <v>I</v>
      </c>
      <c r="C272" s="7">
        <f t="shared" si="26"/>
        <v>50713.4185</v>
      </c>
      <c r="D272" t="str">
        <f t="shared" si="27"/>
        <v>vis</v>
      </c>
      <c r="E272">
        <f>VLOOKUP(C272,Active!C$21:E$964,3,FALSE)</f>
        <v>6831.0160665548137</v>
      </c>
      <c r="F272" s="3" t="s">
        <v>203</v>
      </c>
      <c r="G272" t="str">
        <f t="shared" si="28"/>
        <v>50713.4185</v>
      </c>
      <c r="H272" s="7">
        <f t="shared" si="29"/>
        <v>6831</v>
      </c>
      <c r="I272" s="56" t="s">
        <v>994</v>
      </c>
      <c r="J272" s="57" t="s">
        <v>995</v>
      </c>
      <c r="K272" s="56">
        <v>6831</v>
      </c>
      <c r="L272" s="56" t="s">
        <v>996</v>
      </c>
      <c r="M272" s="57" t="s">
        <v>207</v>
      </c>
      <c r="N272" s="57"/>
      <c r="O272" s="58" t="s">
        <v>533</v>
      </c>
      <c r="P272" s="58" t="s">
        <v>149</v>
      </c>
    </row>
    <row r="273" spans="1:16" x14ac:dyDescent="0.2">
      <c r="A273" s="7" t="str">
        <f t="shared" si="24"/>
        <v> AOEB 10 </v>
      </c>
      <c r="B273" s="3" t="str">
        <f t="shared" si="25"/>
        <v>I</v>
      </c>
      <c r="C273" s="7">
        <f t="shared" si="26"/>
        <v>50719.624000000003</v>
      </c>
      <c r="D273" t="str">
        <f t="shared" si="27"/>
        <v>vis</v>
      </c>
      <c r="E273">
        <f>VLOOKUP(C273,Active!C$21:E$964,3,FALSE)</f>
        <v>6835.0143423768932</v>
      </c>
      <c r="F273" s="3" t="s">
        <v>203</v>
      </c>
      <c r="G273" t="str">
        <f t="shared" si="28"/>
        <v>50719.624</v>
      </c>
      <c r="H273" s="7">
        <f t="shared" si="29"/>
        <v>6835</v>
      </c>
      <c r="I273" s="56" t="s">
        <v>997</v>
      </c>
      <c r="J273" s="57" t="s">
        <v>998</v>
      </c>
      <c r="K273" s="56">
        <v>6835</v>
      </c>
      <c r="L273" s="56" t="s">
        <v>421</v>
      </c>
      <c r="M273" s="57" t="s">
        <v>207</v>
      </c>
      <c r="N273" s="57"/>
      <c r="O273" s="58" t="s">
        <v>371</v>
      </c>
      <c r="P273" s="58" t="s">
        <v>150</v>
      </c>
    </row>
    <row r="274" spans="1:16" x14ac:dyDescent="0.2">
      <c r="A274" s="7" t="str">
        <f t="shared" si="24"/>
        <v> AOEB 10 </v>
      </c>
      <c r="B274" s="3" t="str">
        <f t="shared" si="25"/>
        <v>I</v>
      </c>
      <c r="C274" s="7">
        <f t="shared" si="26"/>
        <v>50733.586000000003</v>
      </c>
      <c r="D274" t="str">
        <f t="shared" si="27"/>
        <v>vis</v>
      </c>
      <c r="E274">
        <f>VLOOKUP(C274,Active!C$21:E$964,3,FALSE)</f>
        <v>6844.0102213597047</v>
      </c>
      <c r="F274" s="3" t="s">
        <v>203</v>
      </c>
      <c r="G274" t="str">
        <f t="shared" si="28"/>
        <v>50733.586</v>
      </c>
      <c r="H274" s="7">
        <f t="shared" si="29"/>
        <v>6844</v>
      </c>
      <c r="I274" s="56" t="s">
        <v>999</v>
      </c>
      <c r="J274" s="57" t="s">
        <v>1000</v>
      </c>
      <c r="K274" s="56">
        <v>6844</v>
      </c>
      <c r="L274" s="56" t="s">
        <v>329</v>
      </c>
      <c r="M274" s="57" t="s">
        <v>207</v>
      </c>
      <c r="N274" s="57"/>
      <c r="O274" s="58" t="s">
        <v>371</v>
      </c>
      <c r="P274" s="58" t="s">
        <v>150</v>
      </c>
    </row>
    <row r="275" spans="1:16" x14ac:dyDescent="0.2">
      <c r="A275" s="7" t="str">
        <f t="shared" si="24"/>
        <v> AOEB 10 </v>
      </c>
      <c r="B275" s="3" t="str">
        <f t="shared" si="25"/>
        <v>I</v>
      </c>
      <c r="C275" s="7">
        <f t="shared" si="26"/>
        <v>51048.658000000003</v>
      </c>
      <c r="D275" t="str">
        <f t="shared" si="27"/>
        <v>vis</v>
      </c>
      <c r="E275">
        <f>VLOOKUP(C275,Active!C$21:E$964,3,FALSE)</f>
        <v>7047.0147753543079</v>
      </c>
      <c r="F275" s="3" t="s">
        <v>203</v>
      </c>
      <c r="G275" t="str">
        <f t="shared" si="28"/>
        <v>51048.658</v>
      </c>
      <c r="H275" s="7">
        <f t="shared" si="29"/>
        <v>7047</v>
      </c>
      <c r="I275" s="56" t="s">
        <v>1001</v>
      </c>
      <c r="J275" s="57" t="s">
        <v>1002</v>
      </c>
      <c r="K275" s="56">
        <v>7047</v>
      </c>
      <c r="L275" s="56" t="s">
        <v>1003</v>
      </c>
      <c r="M275" s="57" t="s">
        <v>207</v>
      </c>
      <c r="N275" s="57"/>
      <c r="O275" s="58" t="s">
        <v>371</v>
      </c>
      <c r="P275" s="58" t="s">
        <v>150</v>
      </c>
    </row>
    <row r="276" spans="1:16" x14ac:dyDescent="0.2">
      <c r="A276" s="7" t="str">
        <f t="shared" si="24"/>
        <v> AOEB 10 </v>
      </c>
      <c r="B276" s="3" t="str">
        <f t="shared" si="25"/>
        <v>I</v>
      </c>
      <c r="C276" s="7">
        <f t="shared" si="26"/>
        <v>51453.74</v>
      </c>
      <c r="D276" t="str">
        <f t="shared" si="27"/>
        <v>vis</v>
      </c>
      <c r="E276">
        <f>VLOOKUP(C276,Active!C$21:E$964,3,FALSE)</f>
        <v>7308.0138191958458</v>
      </c>
      <c r="F276" s="3" t="s">
        <v>203</v>
      </c>
      <c r="G276" t="str">
        <f t="shared" si="28"/>
        <v>51453.740</v>
      </c>
      <c r="H276" s="7">
        <f t="shared" si="29"/>
        <v>7308</v>
      </c>
      <c r="I276" s="56" t="s">
        <v>1004</v>
      </c>
      <c r="J276" s="57" t="s">
        <v>1005</v>
      </c>
      <c r="K276" s="56">
        <v>7308</v>
      </c>
      <c r="L276" s="56" t="s">
        <v>465</v>
      </c>
      <c r="M276" s="57" t="s">
        <v>207</v>
      </c>
      <c r="N276" s="57"/>
      <c r="O276" s="58" t="s">
        <v>433</v>
      </c>
      <c r="P276" s="58" t="s">
        <v>150</v>
      </c>
    </row>
    <row r="277" spans="1:16" x14ac:dyDescent="0.2">
      <c r="A277" s="7" t="str">
        <f t="shared" si="24"/>
        <v> BBS 123 </v>
      </c>
      <c r="B277" s="3" t="str">
        <f t="shared" si="25"/>
        <v>I</v>
      </c>
      <c r="C277" s="7">
        <f t="shared" si="26"/>
        <v>51697.415000000001</v>
      </c>
      <c r="D277" t="str">
        <f t="shared" si="27"/>
        <v>vis</v>
      </c>
      <c r="E277">
        <f>VLOOKUP(C277,Active!C$21:E$964,3,FALSE)</f>
        <v>7465.0164557190392</v>
      </c>
      <c r="F277" s="3" t="s">
        <v>203</v>
      </c>
      <c r="G277" t="str">
        <f t="shared" si="28"/>
        <v>51697.415</v>
      </c>
      <c r="H277" s="7">
        <f t="shared" si="29"/>
        <v>7465</v>
      </c>
      <c r="I277" s="56" t="s">
        <v>1006</v>
      </c>
      <c r="J277" s="57" t="s">
        <v>1007</v>
      </c>
      <c r="K277" s="56">
        <v>7465</v>
      </c>
      <c r="L277" s="56" t="s">
        <v>1008</v>
      </c>
      <c r="M277" s="57" t="s">
        <v>207</v>
      </c>
      <c r="N277" s="57"/>
      <c r="O277" s="58" t="s">
        <v>238</v>
      </c>
      <c r="P277" s="58" t="s">
        <v>154</v>
      </c>
    </row>
    <row r="278" spans="1:16" x14ac:dyDescent="0.2">
      <c r="A278" s="7" t="str">
        <f t="shared" si="24"/>
        <v> AOEB 10 </v>
      </c>
      <c r="B278" s="3" t="str">
        <f t="shared" si="25"/>
        <v>I</v>
      </c>
      <c r="C278" s="7">
        <f t="shared" si="26"/>
        <v>51734.667000000001</v>
      </c>
      <c r="D278" t="str">
        <f t="shared" si="27"/>
        <v>vis</v>
      </c>
      <c r="E278">
        <f>VLOOKUP(C278,Active!C$21:E$964,3,FALSE)</f>
        <v>7489.0183525724788</v>
      </c>
      <c r="F278" s="3" t="s">
        <v>203</v>
      </c>
      <c r="G278" t="str">
        <f t="shared" si="28"/>
        <v>51734.667</v>
      </c>
      <c r="H278" s="7">
        <f t="shared" si="29"/>
        <v>7489</v>
      </c>
      <c r="I278" s="56" t="s">
        <v>1009</v>
      </c>
      <c r="J278" s="57" t="s">
        <v>1010</v>
      </c>
      <c r="K278" s="56">
        <v>7489</v>
      </c>
      <c r="L278" s="56" t="s">
        <v>1011</v>
      </c>
      <c r="M278" s="57" t="s">
        <v>207</v>
      </c>
      <c r="N278" s="57"/>
      <c r="O278" s="58" t="s">
        <v>371</v>
      </c>
      <c r="P278" s="58" t="s">
        <v>150</v>
      </c>
    </row>
    <row r="279" spans="1:16" x14ac:dyDescent="0.2">
      <c r="A279" s="7" t="str">
        <f t="shared" si="24"/>
        <v> AOEB 10 </v>
      </c>
      <c r="B279" s="3" t="str">
        <f t="shared" si="25"/>
        <v>I</v>
      </c>
      <c r="C279" s="7">
        <f t="shared" si="26"/>
        <v>51793.637000000002</v>
      </c>
      <c r="D279" t="str">
        <f t="shared" si="27"/>
        <v>vis</v>
      </c>
      <c r="E279">
        <f>VLOOKUP(C279,Active!C$21:E$964,3,FALSE)</f>
        <v>7527.013409413652</v>
      </c>
      <c r="F279" s="3" t="s">
        <v>203</v>
      </c>
      <c r="G279" t="str">
        <f t="shared" si="28"/>
        <v>51793.637</v>
      </c>
      <c r="H279" s="7">
        <f t="shared" si="29"/>
        <v>7527</v>
      </c>
      <c r="I279" s="56" t="s">
        <v>1012</v>
      </c>
      <c r="J279" s="57" t="s">
        <v>1013</v>
      </c>
      <c r="K279" s="56">
        <v>7527</v>
      </c>
      <c r="L279" s="56" t="s">
        <v>465</v>
      </c>
      <c r="M279" s="57" t="s">
        <v>207</v>
      </c>
      <c r="N279" s="57"/>
      <c r="O279" s="58" t="s">
        <v>275</v>
      </c>
      <c r="P279" s="58" t="s">
        <v>150</v>
      </c>
    </row>
    <row r="280" spans="1:16" x14ac:dyDescent="0.2">
      <c r="A280" s="7" t="str">
        <f t="shared" si="24"/>
        <v> BBS 125 </v>
      </c>
      <c r="B280" s="3" t="str">
        <f t="shared" si="25"/>
        <v>I</v>
      </c>
      <c r="C280" s="7">
        <f t="shared" si="26"/>
        <v>52001.625999999997</v>
      </c>
      <c r="D280" t="str">
        <f t="shared" si="27"/>
        <v>vis</v>
      </c>
      <c r="E280">
        <f>VLOOKUP(C280,Active!C$21:E$964,3,FALSE)</f>
        <v>7661.0231410965125</v>
      </c>
      <c r="F280" s="3" t="s">
        <v>203</v>
      </c>
      <c r="G280" t="str">
        <f t="shared" si="28"/>
        <v>52001.626</v>
      </c>
      <c r="H280" s="7">
        <f t="shared" si="29"/>
        <v>7661</v>
      </c>
      <c r="I280" s="56" t="s">
        <v>1014</v>
      </c>
      <c r="J280" s="57" t="s">
        <v>1015</v>
      </c>
      <c r="K280" s="56">
        <v>7661</v>
      </c>
      <c r="L280" s="56" t="s">
        <v>1016</v>
      </c>
      <c r="M280" s="57" t="s">
        <v>207</v>
      </c>
      <c r="N280" s="57"/>
      <c r="O280" s="58" t="s">
        <v>238</v>
      </c>
      <c r="P280" s="58" t="s">
        <v>155</v>
      </c>
    </row>
    <row r="281" spans="1:16" x14ac:dyDescent="0.2">
      <c r="A281" s="7" t="str">
        <f t="shared" si="24"/>
        <v> BBS 127 </v>
      </c>
      <c r="B281" s="3" t="str">
        <f t="shared" si="25"/>
        <v>I</v>
      </c>
      <c r="C281" s="7">
        <f t="shared" si="26"/>
        <v>52217.357000000004</v>
      </c>
      <c r="D281" t="str">
        <f t="shared" si="27"/>
        <v>vis</v>
      </c>
      <c r="E281">
        <f>VLOOKUP(C281,Active!C$21:E$964,3,FALSE)</f>
        <v>7800.0211334214764</v>
      </c>
      <c r="F281" s="3" t="s">
        <v>203</v>
      </c>
      <c r="G281" t="str">
        <f t="shared" si="28"/>
        <v>52217.357</v>
      </c>
      <c r="H281" s="7">
        <f t="shared" si="29"/>
        <v>7800</v>
      </c>
      <c r="I281" s="56" t="s">
        <v>1017</v>
      </c>
      <c r="J281" s="57" t="s">
        <v>1018</v>
      </c>
      <c r="K281" s="56">
        <v>7800</v>
      </c>
      <c r="L281" s="56" t="s">
        <v>1019</v>
      </c>
      <c r="M281" s="57" t="s">
        <v>207</v>
      </c>
      <c r="N281" s="57"/>
      <c r="O281" s="58" t="s">
        <v>238</v>
      </c>
      <c r="P281" s="58" t="s">
        <v>156</v>
      </c>
    </row>
    <row r="282" spans="1:16" x14ac:dyDescent="0.2">
      <c r="A282" s="7" t="str">
        <f t="shared" si="24"/>
        <v> AOEB 10 </v>
      </c>
      <c r="B282" s="3" t="str">
        <f t="shared" si="25"/>
        <v>I</v>
      </c>
      <c r="C282" s="7">
        <f t="shared" si="26"/>
        <v>52496.728900000002</v>
      </c>
      <c r="D282" t="str">
        <f t="shared" si="27"/>
        <v>vis</v>
      </c>
      <c r="E282">
        <f>VLOOKUP(C282,Active!C$21:E$964,3,FALSE)</f>
        <v>7980.0236977817649</v>
      </c>
      <c r="F282" s="3" t="s">
        <v>203</v>
      </c>
      <c r="G282" t="str">
        <f t="shared" si="28"/>
        <v>52496.7289</v>
      </c>
      <c r="H282" s="7">
        <f t="shared" si="29"/>
        <v>7980</v>
      </c>
      <c r="I282" s="56" t="s">
        <v>1020</v>
      </c>
      <c r="J282" s="57" t="s">
        <v>1021</v>
      </c>
      <c r="K282" s="56">
        <v>7980</v>
      </c>
      <c r="L282" s="56" t="s">
        <v>1022</v>
      </c>
      <c r="M282" s="57" t="s">
        <v>546</v>
      </c>
      <c r="N282" s="57" t="s">
        <v>621</v>
      </c>
      <c r="O282" s="58" t="s">
        <v>275</v>
      </c>
      <c r="P282" s="58" t="s">
        <v>150</v>
      </c>
    </row>
    <row r="283" spans="1:16" x14ac:dyDescent="0.2">
      <c r="A283" s="7" t="str">
        <f t="shared" si="24"/>
        <v>IBVS 5493 </v>
      </c>
      <c r="B283" s="3" t="str">
        <f t="shared" si="25"/>
        <v>II</v>
      </c>
      <c r="C283" s="7">
        <f t="shared" si="26"/>
        <v>52891.731299999999</v>
      </c>
      <c r="D283" t="str">
        <f t="shared" si="27"/>
        <v>vis</v>
      </c>
      <c r="E283" t="e">
        <f>VLOOKUP(C283,Active!C$21:E$964,3,FALSE)</f>
        <v>#N/A</v>
      </c>
      <c r="F283" s="3" t="s">
        <v>203</v>
      </c>
      <c r="G283" t="str">
        <f t="shared" si="28"/>
        <v>52891.7313</v>
      </c>
      <c r="H283" s="7">
        <f t="shared" si="29"/>
        <v>8234.5</v>
      </c>
      <c r="I283" s="56" t="s">
        <v>1023</v>
      </c>
      <c r="J283" s="57" t="s">
        <v>1024</v>
      </c>
      <c r="K283" s="56">
        <v>8234.5</v>
      </c>
      <c r="L283" s="56" t="s">
        <v>1025</v>
      </c>
      <c r="M283" s="57" t="s">
        <v>255</v>
      </c>
      <c r="N283" s="57" t="s">
        <v>256</v>
      </c>
      <c r="O283" s="58" t="s">
        <v>600</v>
      </c>
      <c r="P283" s="59" t="s">
        <v>601</v>
      </c>
    </row>
    <row r="284" spans="1:16" x14ac:dyDescent="0.2">
      <c r="A284" s="7" t="str">
        <f t="shared" si="24"/>
        <v> AOEB 10 </v>
      </c>
      <c r="B284" s="3" t="str">
        <f t="shared" si="25"/>
        <v>I</v>
      </c>
      <c r="C284" s="7">
        <f t="shared" si="26"/>
        <v>53238.619700000003</v>
      </c>
      <c r="D284" t="str">
        <f t="shared" si="27"/>
        <v>vis</v>
      </c>
      <c r="E284">
        <f>VLOOKUP(C284,Active!C$21:E$964,3,FALSE)</f>
        <v>8458.0325686642918</v>
      </c>
      <c r="F284" s="3" t="s">
        <v>203</v>
      </c>
      <c r="G284" t="str">
        <f t="shared" si="28"/>
        <v>53238.6197</v>
      </c>
      <c r="H284" s="7">
        <f t="shared" si="29"/>
        <v>8458</v>
      </c>
      <c r="I284" s="56" t="s">
        <v>1026</v>
      </c>
      <c r="J284" s="57" t="s">
        <v>1027</v>
      </c>
      <c r="K284" s="56">
        <v>8458</v>
      </c>
      <c r="L284" s="56" t="s">
        <v>1028</v>
      </c>
      <c r="M284" s="57" t="s">
        <v>546</v>
      </c>
      <c r="N284" s="57" t="s">
        <v>621</v>
      </c>
      <c r="O284" s="58" t="s">
        <v>275</v>
      </c>
      <c r="P284" s="58" t="s">
        <v>150</v>
      </c>
    </row>
    <row r="285" spans="1:16" x14ac:dyDescent="0.2">
      <c r="A285" s="7" t="str">
        <f t="shared" si="24"/>
        <v> AOEB 10 </v>
      </c>
      <c r="B285" s="3" t="str">
        <f t="shared" si="25"/>
        <v>I</v>
      </c>
      <c r="C285" s="7">
        <f t="shared" si="26"/>
        <v>53314.6708</v>
      </c>
      <c r="D285" t="str">
        <f t="shared" si="27"/>
        <v>vis</v>
      </c>
      <c r="E285">
        <f>VLOOKUP(C285,Active!C$21:E$964,3,FALSE)</f>
        <v>8507.0331768944689</v>
      </c>
      <c r="F285" s="3" t="s">
        <v>203</v>
      </c>
      <c r="G285" t="str">
        <f t="shared" si="28"/>
        <v>53314.6708</v>
      </c>
      <c r="H285" s="7">
        <f t="shared" si="29"/>
        <v>8507</v>
      </c>
      <c r="I285" s="56" t="s">
        <v>1029</v>
      </c>
      <c r="J285" s="57" t="s">
        <v>1030</v>
      </c>
      <c r="K285" s="56">
        <v>8507</v>
      </c>
      <c r="L285" s="56" t="s">
        <v>1031</v>
      </c>
      <c r="M285" s="57" t="s">
        <v>546</v>
      </c>
      <c r="N285" s="57" t="s">
        <v>621</v>
      </c>
      <c r="O285" s="58" t="s">
        <v>275</v>
      </c>
      <c r="P285" s="58" t="s">
        <v>150</v>
      </c>
    </row>
    <row r="286" spans="1:16" x14ac:dyDescent="0.2">
      <c r="A286" s="7" t="str">
        <f t="shared" si="24"/>
        <v> AOEB 10 </v>
      </c>
      <c r="B286" s="3" t="str">
        <f t="shared" si="25"/>
        <v>I</v>
      </c>
      <c r="C286" s="7">
        <f t="shared" si="26"/>
        <v>53553.684999999998</v>
      </c>
      <c r="D286" t="str">
        <f t="shared" si="27"/>
        <v>vis</v>
      </c>
      <c r="E286">
        <f>VLOOKUP(C286,Active!C$21:E$964,3,FALSE)</f>
        <v>8661.0328057709685</v>
      </c>
      <c r="F286" s="3" t="s">
        <v>203</v>
      </c>
      <c r="G286" t="str">
        <f t="shared" si="28"/>
        <v>53553.685</v>
      </c>
      <c r="H286" s="7">
        <f t="shared" si="29"/>
        <v>8661</v>
      </c>
      <c r="I286" s="56" t="s">
        <v>1032</v>
      </c>
      <c r="J286" s="57" t="s">
        <v>1033</v>
      </c>
      <c r="K286" s="56">
        <v>8661</v>
      </c>
      <c r="L286" s="56" t="s">
        <v>1034</v>
      </c>
      <c r="M286" s="57" t="s">
        <v>207</v>
      </c>
      <c r="N286" s="57"/>
      <c r="O286" s="58" t="s">
        <v>371</v>
      </c>
      <c r="P286" s="58" t="s">
        <v>150</v>
      </c>
    </row>
    <row r="287" spans="1:16" x14ac:dyDescent="0.2">
      <c r="A287" s="7" t="str">
        <f t="shared" si="24"/>
        <v>VSB 45 </v>
      </c>
      <c r="B287" s="3" t="str">
        <f t="shared" si="25"/>
        <v>I</v>
      </c>
      <c r="C287" s="7">
        <f t="shared" si="26"/>
        <v>54037.921999999999</v>
      </c>
      <c r="D287" t="str">
        <f t="shared" si="27"/>
        <v>vis</v>
      </c>
      <c r="E287">
        <f>VLOOKUP(C287,Active!C$21:E$964,3,FALSE)</f>
        <v>8973.0323367121018</v>
      </c>
      <c r="F287" s="3" t="s">
        <v>203</v>
      </c>
      <c r="G287" t="str">
        <f t="shared" si="28"/>
        <v>54037.922</v>
      </c>
      <c r="H287" s="7">
        <f t="shared" si="29"/>
        <v>8973</v>
      </c>
      <c r="I287" s="56" t="s">
        <v>1035</v>
      </c>
      <c r="J287" s="57" t="s">
        <v>1036</v>
      </c>
      <c r="K287" s="56" t="s">
        <v>1037</v>
      </c>
      <c r="L287" s="56" t="s">
        <v>1038</v>
      </c>
      <c r="M287" s="57" t="s">
        <v>207</v>
      </c>
      <c r="N287" s="57"/>
      <c r="O287" s="58" t="s">
        <v>1039</v>
      </c>
      <c r="P287" s="59" t="s">
        <v>164</v>
      </c>
    </row>
    <row r="288" spans="1:16" x14ac:dyDescent="0.2">
      <c r="A288" s="7" t="str">
        <f t="shared" si="24"/>
        <v>BAVM 203 </v>
      </c>
      <c r="B288" s="3" t="str">
        <f t="shared" si="25"/>
        <v>I</v>
      </c>
      <c r="C288" s="7">
        <f t="shared" si="26"/>
        <v>54697.555500000002</v>
      </c>
      <c r="D288" t="str">
        <f t="shared" si="27"/>
        <v>vis</v>
      </c>
      <c r="E288">
        <f>VLOOKUP(C288,Active!C$21:E$964,3,FALSE)</f>
        <v>9398.0418725242325</v>
      </c>
      <c r="F288" s="3" t="s">
        <v>203</v>
      </c>
      <c r="G288" t="str">
        <f t="shared" si="28"/>
        <v>54697.5555</v>
      </c>
      <c r="H288" s="7">
        <f t="shared" si="29"/>
        <v>9398</v>
      </c>
      <c r="I288" s="56" t="s">
        <v>1040</v>
      </c>
      <c r="J288" s="57" t="s">
        <v>1041</v>
      </c>
      <c r="K288" s="56" t="s">
        <v>1042</v>
      </c>
      <c r="L288" s="56" t="s">
        <v>1043</v>
      </c>
      <c r="M288" s="57" t="s">
        <v>546</v>
      </c>
      <c r="N288" s="57" t="s">
        <v>609</v>
      </c>
      <c r="O288" s="58" t="s">
        <v>461</v>
      </c>
      <c r="P288" s="59" t="s">
        <v>167</v>
      </c>
    </row>
    <row r="289" spans="1:16" x14ac:dyDescent="0.2">
      <c r="A289" s="7" t="str">
        <f t="shared" si="24"/>
        <v>VSB 48 </v>
      </c>
      <c r="B289" s="3" t="str">
        <f t="shared" si="25"/>
        <v>I</v>
      </c>
      <c r="C289" s="7">
        <f t="shared" si="26"/>
        <v>54754.987000000001</v>
      </c>
      <c r="D289" t="str">
        <f t="shared" si="27"/>
        <v>vis</v>
      </c>
      <c r="E289">
        <f>VLOOKUP(C289,Active!C$21:E$964,3,FALSE)</f>
        <v>9435.0456559221257</v>
      </c>
      <c r="F289" s="3" t="s">
        <v>203</v>
      </c>
      <c r="G289" t="str">
        <f t="shared" si="28"/>
        <v>54754.987</v>
      </c>
      <c r="H289" s="7">
        <f t="shared" si="29"/>
        <v>9435</v>
      </c>
      <c r="I289" s="56" t="s">
        <v>1044</v>
      </c>
      <c r="J289" s="57" t="s">
        <v>1045</v>
      </c>
      <c r="K289" s="56" t="s">
        <v>1046</v>
      </c>
      <c r="L289" s="56" t="s">
        <v>1047</v>
      </c>
      <c r="M289" s="57" t="s">
        <v>207</v>
      </c>
      <c r="N289" s="57"/>
      <c r="O289" s="58" t="s">
        <v>1048</v>
      </c>
      <c r="P289" s="59" t="s">
        <v>168</v>
      </c>
    </row>
    <row r="290" spans="1:16" x14ac:dyDescent="0.2">
      <c r="A290" s="7" t="str">
        <f t="shared" si="24"/>
        <v>OEJV 0137 </v>
      </c>
      <c r="B290" s="3" t="str">
        <f t="shared" si="25"/>
        <v>I</v>
      </c>
      <c r="C290" s="7">
        <f t="shared" si="26"/>
        <v>55068.500099999997</v>
      </c>
      <c r="D290" t="str">
        <f t="shared" si="27"/>
        <v>vis</v>
      </c>
      <c r="E290">
        <f>VLOOKUP(C290,Active!C$21:E$964,3,FALSE)</f>
        <v>9637.04579251619</v>
      </c>
      <c r="F290" s="3" t="s">
        <v>203</v>
      </c>
      <c r="G290" t="str">
        <f t="shared" si="28"/>
        <v>55068.5001</v>
      </c>
      <c r="H290" s="7">
        <f t="shared" si="29"/>
        <v>9637</v>
      </c>
      <c r="I290" s="56" t="s">
        <v>1049</v>
      </c>
      <c r="J290" s="57" t="s">
        <v>1050</v>
      </c>
      <c r="K290" s="56" t="s">
        <v>1051</v>
      </c>
      <c r="L290" s="56" t="s">
        <v>1052</v>
      </c>
      <c r="M290" s="57" t="s">
        <v>546</v>
      </c>
      <c r="N290" s="57" t="s">
        <v>41</v>
      </c>
      <c r="O290" s="58" t="s">
        <v>652</v>
      </c>
      <c r="P290" s="59" t="s">
        <v>169</v>
      </c>
    </row>
    <row r="291" spans="1:16" x14ac:dyDescent="0.2">
      <c r="A291" s="7" t="str">
        <f t="shared" si="24"/>
        <v>OEJV 0137 </v>
      </c>
      <c r="B291" s="3" t="str">
        <f t="shared" si="25"/>
        <v>I</v>
      </c>
      <c r="C291" s="7">
        <f t="shared" si="26"/>
        <v>55068.501199999999</v>
      </c>
      <c r="D291" t="str">
        <f t="shared" si="27"/>
        <v>vis</v>
      </c>
      <c r="E291">
        <f>VLOOKUP(C291,Active!C$21:E$964,3,FALSE)</f>
        <v>9637.046501258983</v>
      </c>
      <c r="F291" s="3" t="s">
        <v>203</v>
      </c>
      <c r="G291" t="str">
        <f t="shared" si="28"/>
        <v>55068.5012</v>
      </c>
      <c r="H291" s="7">
        <f t="shared" si="29"/>
        <v>9637</v>
      </c>
      <c r="I291" s="56" t="s">
        <v>1053</v>
      </c>
      <c r="J291" s="57" t="s">
        <v>1054</v>
      </c>
      <c r="K291" s="56" t="s">
        <v>1051</v>
      </c>
      <c r="L291" s="56" t="s">
        <v>1055</v>
      </c>
      <c r="M291" s="57" t="s">
        <v>546</v>
      </c>
      <c r="N291" s="57" t="s">
        <v>659</v>
      </c>
      <c r="O291" s="58" t="s">
        <v>652</v>
      </c>
      <c r="P291" s="59" t="s">
        <v>169</v>
      </c>
    </row>
    <row r="292" spans="1:16" x14ac:dyDescent="0.2">
      <c r="A292" s="7" t="str">
        <f t="shared" si="24"/>
        <v>BAVM 212 </v>
      </c>
      <c r="B292" s="3" t="str">
        <f t="shared" si="25"/>
        <v>I</v>
      </c>
      <c r="C292" s="7">
        <f t="shared" si="26"/>
        <v>55096.4375</v>
      </c>
      <c r="D292" t="str">
        <f t="shared" si="27"/>
        <v>vis</v>
      </c>
      <c r="E292">
        <f>VLOOKUP(C292,Active!C$21:E$964,3,FALSE)</f>
        <v>9655.0461842576624</v>
      </c>
      <c r="F292" s="3" t="s">
        <v>203</v>
      </c>
      <c r="G292" t="str">
        <f t="shared" si="28"/>
        <v>55096.4375</v>
      </c>
      <c r="H292" s="7">
        <f t="shared" si="29"/>
        <v>9655</v>
      </c>
      <c r="I292" s="56" t="s">
        <v>1056</v>
      </c>
      <c r="J292" s="57" t="s">
        <v>1057</v>
      </c>
      <c r="K292" s="56" t="s">
        <v>1058</v>
      </c>
      <c r="L292" s="56" t="s">
        <v>1059</v>
      </c>
      <c r="M292" s="57" t="s">
        <v>546</v>
      </c>
      <c r="N292" s="57">
        <v>0</v>
      </c>
      <c r="O292" s="58" t="s">
        <v>461</v>
      </c>
      <c r="P292" s="59" t="s">
        <v>172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22" r:id="rId8" xr:uid="{00000000-0004-0000-0100-000007000000}"/>
    <hyperlink ref="P88" r:id="rId9" xr:uid="{00000000-0004-0000-0100-000008000000}"/>
    <hyperlink ref="P139" r:id="rId10" xr:uid="{00000000-0004-0000-0100-000009000000}"/>
    <hyperlink ref="P140" r:id="rId11" xr:uid="{00000000-0004-0000-0100-00000A000000}"/>
    <hyperlink ref="P141" r:id="rId12" xr:uid="{00000000-0004-0000-0100-00000B000000}"/>
    <hyperlink ref="P142" r:id="rId13" xr:uid="{00000000-0004-0000-0100-00000C000000}"/>
    <hyperlink ref="P143" r:id="rId14" xr:uid="{00000000-0004-0000-0100-00000D000000}"/>
    <hyperlink ref="P144" r:id="rId15" xr:uid="{00000000-0004-0000-0100-00000E000000}"/>
    <hyperlink ref="P145" r:id="rId16" xr:uid="{00000000-0004-0000-0100-00000F000000}"/>
    <hyperlink ref="P147" r:id="rId17" xr:uid="{00000000-0004-0000-0100-000010000000}"/>
    <hyperlink ref="P149" r:id="rId18" xr:uid="{00000000-0004-0000-0100-000011000000}"/>
    <hyperlink ref="P150" r:id="rId19" xr:uid="{00000000-0004-0000-0100-000012000000}"/>
    <hyperlink ref="P151" r:id="rId20" xr:uid="{00000000-0004-0000-0100-000013000000}"/>
    <hyperlink ref="P154" r:id="rId21" xr:uid="{00000000-0004-0000-0100-000014000000}"/>
    <hyperlink ref="P156" r:id="rId22" xr:uid="{00000000-0004-0000-0100-000015000000}"/>
    <hyperlink ref="P158" r:id="rId23" xr:uid="{00000000-0004-0000-0100-000016000000}"/>
    <hyperlink ref="P159" r:id="rId24" xr:uid="{00000000-0004-0000-0100-000017000000}"/>
    <hyperlink ref="P160" r:id="rId25" xr:uid="{00000000-0004-0000-0100-000018000000}"/>
    <hyperlink ref="P262" r:id="rId26" xr:uid="{00000000-0004-0000-0100-000019000000}"/>
    <hyperlink ref="P268" r:id="rId27" xr:uid="{00000000-0004-0000-0100-00001A000000}"/>
    <hyperlink ref="P270" r:id="rId28" xr:uid="{00000000-0004-0000-0100-00001B000000}"/>
    <hyperlink ref="P283" r:id="rId29" xr:uid="{00000000-0004-0000-0100-00001C000000}"/>
    <hyperlink ref="P287" r:id="rId30" xr:uid="{00000000-0004-0000-0100-00001D000000}"/>
    <hyperlink ref="P288" r:id="rId31" xr:uid="{00000000-0004-0000-0100-00001E000000}"/>
    <hyperlink ref="P289" r:id="rId32" xr:uid="{00000000-0004-0000-0100-00001F000000}"/>
    <hyperlink ref="P290" r:id="rId33" xr:uid="{00000000-0004-0000-0100-000020000000}"/>
    <hyperlink ref="P291" r:id="rId34" xr:uid="{00000000-0004-0000-0100-000021000000}"/>
    <hyperlink ref="P292" r:id="rId35" xr:uid="{00000000-0004-0000-0100-00002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/>
  </sheetViews>
  <sheetFormatPr defaultColWidth="10.28515625" defaultRowHeight="12.75" x14ac:dyDescent="0.2"/>
  <cols>
    <col min="1" max="1" width="12.85546875" style="1" customWidth="1"/>
    <col min="2" max="2" width="6.42578125" style="1" customWidth="1"/>
    <col min="3" max="3" width="8.140625" style="1" customWidth="1"/>
    <col min="4" max="4" width="4" style="1" customWidth="1"/>
    <col min="5" max="5" width="18.140625" style="1" customWidth="1"/>
    <col min="6" max="6" width="13.140625" style="1" customWidth="1"/>
    <col min="7" max="16384" width="10.28515625" style="1"/>
  </cols>
  <sheetData>
    <row r="1" spans="1:6" x14ac:dyDescent="0.2">
      <c r="A1" s="10">
        <v>42999.739000000001</v>
      </c>
      <c r="B1" s="1">
        <v>1861</v>
      </c>
      <c r="C1" s="10">
        <v>4.0000000000000001E-3</v>
      </c>
      <c r="D1" s="7">
        <v>10</v>
      </c>
      <c r="E1" s="7" t="s">
        <v>1060</v>
      </c>
      <c r="F1" s="7"/>
    </row>
    <row r="2" spans="1:6" x14ac:dyDescent="0.2">
      <c r="A2" s="10">
        <v>43013.712</v>
      </c>
      <c r="B2" s="1">
        <v>1870</v>
      </c>
      <c r="C2" s="10">
        <v>8.9999999999999993E-3</v>
      </c>
      <c r="D2" s="7">
        <v>14</v>
      </c>
      <c r="E2" s="7" t="s">
        <v>1061</v>
      </c>
      <c r="F2" s="7"/>
    </row>
    <row r="3" spans="1:6" x14ac:dyDescent="0.2">
      <c r="A3" s="10">
        <v>44101.697</v>
      </c>
      <c r="B3" s="1">
        <v>2571</v>
      </c>
      <c r="C3" s="10">
        <v>1.0999999999999999E-2</v>
      </c>
      <c r="D3" s="7">
        <v>19</v>
      </c>
      <c r="E3" s="7" t="s">
        <v>1061</v>
      </c>
      <c r="F3" s="7"/>
    </row>
    <row r="4" spans="1:6" x14ac:dyDescent="0.2">
      <c r="A4" s="10">
        <v>44520.743000000002</v>
      </c>
      <c r="B4" s="1">
        <v>2841</v>
      </c>
      <c r="C4" s="10">
        <v>5.0000000000000001E-3</v>
      </c>
      <c r="D4" s="7">
        <v>13</v>
      </c>
      <c r="E4" s="7" t="s">
        <v>1061</v>
      </c>
      <c r="F4" s="7"/>
    </row>
    <row r="5" spans="1:6" x14ac:dyDescent="0.2">
      <c r="A5" s="10">
        <v>45591.652999999998</v>
      </c>
      <c r="B5" s="1">
        <v>3531</v>
      </c>
      <c r="C5" s="10">
        <v>5.0000000000000001E-3</v>
      </c>
      <c r="D5" s="7">
        <v>20</v>
      </c>
      <c r="E5" s="7" t="s">
        <v>1061</v>
      </c>
      <c r="F5" s="7"/>
    </row>
    <row r="6" spans="1:6" x14ac:dyDescent="0.2">
      <c r="A6" s="10">
        <v>45622.69</v>
      </c>
      <c r="B6" s="1">
        <v>3551</v>
      </c>
      <c r="C6" s="10">
        <v>1E-3</v>
      </c>
      <c r="D6" s="7">
        <v>19</v>
      </c>
      <c r="E6" s="7" t="s">
        <v>1061</v>
      </c>
      <c r="F6" s="7"/>
    </row>
    <row r="7" spans="1:6" x14ac:dyDescent="0.2">
      <c r="A7" s="10">
        <v>45937.764999999999</v>
      </c>
      <c r="B7" s="1">
        <v>3754</v>
      </c>
      <c r="C7" s="10">
        <v>1.0999999999999999E-2</v>
      </c>
      <c r="D7" s="7">
        <v>13</v>
      </c>
      <c r="E7" s="7" t="s">
        <v>1062</v>
      </c>
      <c r="F7" s="7"/>
    </row>
    <row r="8" spans="1:6" x14ac:dyDescent="0.2">
      <c r="A8" s="10">
        <v>45965.697999999997</v>
      </c>
      <c r="B8" s="1">
        <v>3772</v>
      </c>
      <c r="C8" s="10">
        <v>7.0000000000000001E-3</v>
      </c>
      <c r="D8" s="7" t="s">
        <v>1063</v>
      </c>
      <c r="E8" s="7" t="s">
        <v>1064</v>
      </c>
      <c r="F8" s="7"/>
    </row>
    <row r="9" spans="1:6" x14ac:dyDescent="0.2">
      <c r="A9" s="10">
        <v>46021.572</v>
      </c>
      <c r="B9" s="1">
        <v>3808</v>
      </c>
      <c r="C9" s="10">
        <v>7.0000000000000001E-3</v>
      </c>
      <c r="D9" s="7">
        <v>12</v>
      </c>
      <c r="E9" s="7" t="s">
        <v>1064</v>
      </c>
      <c r="F9" s="7"/>
    </row>
    <row r="10" spans="1:6" x14ac:dyDescent="0.2">
      <c r="A10" s="10">
        <v>47084.733</v>
      </c>
      <c r="B10" s="1">
        <v>4493</v>
      </c>
      <c r="C10" s="10">
        <v>1.7999999999999999E-2</v>
      </c>
      <c r="D10" s="7">
        <v>12</v>
      </c>
      <c r="E10" s="7" t="s">
        <v>1065</v>
      </c>
      <c r="F10" s="7"/>
    </row>
    <row r="11" spans="1:6" x14ac:dyDescent="0.2">
      <c r="A11" s="10">
        <v>47474.271999999997</v>
      </c>
      <c r="B11" s="1">
        <v>4744</v>
      </c>
      <c r="C11" s="10">
        <v>-6.0000000000000001E-3</v>
      </c>
      <c r="D11" s="7">
        <v>6</v>
      </c>
      <c r="E11" s="7" t="s">
        <v>1066</v>
      </c>
      <c r="F11" s="7"/>
    </row>
    <row r="12" spans="1:6" x14ac:dyDescent="0.2">
      <c r="A12" s="10">
        <v>48501.743999999999</v>
      </c>
      <c r="B12" s="1">
        <v>5406</v>
      </c>
      <c r="C12" s="10">
        <v>1.2999999999999999E-2</v>
      </c>
      <c r="D12" s="7">
        <v>20</v>
      </c>
      <c r="E12" s="7" t="s">
        <v>1061</v>
      </c>
      <c r="F12" s="7"/>
    </row>
    <row r="13" spans="1:6" x14ac:dyDescent="0.2">
      <c r="A13" s="10">
        <v>48914.582999999999</v>
      </c>
      <c r="B13" s="1">
        <v>5672</v>
      </c>
      <c r="C13" s="10">
        <v>8.0000000000000002E-3</v>
      </c>
      <c r="D13" s="7">
        <v>13</v>
      </c>
      <c r="E13" s="7" t="s">
        <v>1061</v>
      </c>
      <c r="F13" s="7"/>
    </row>
    <row r="14" spans="1:6" x14ac:dyDescent="0.2">
      <c r="A14" s="10">
        <v>49988.6</v>
      </c>
      <c r="B14" s="1">
        <v>6364</v>
      </c>
      <c r="C14" s="10">
        <v>1.0999999999999999E-2</v>
      </c>
      <c r="D14" s="7">
        <v>19</v>
      </c>
      <c r="E14" s="7" t="s">
        <v>1061</v>
      </c>
      <c r="F14" s="7"/>
    </row>
    <row r="15" spans="1:6" x14ac:dyDescent="0.2">
      <c r="A15" s="10">
        <v>50258.663999999997</v>
      </c>
      <c r="B15" s="1">
        <v>6538</v>
      </c>
      <c r="C15" s="10">
        <v>1.9E-2</v>
      </c>
      <c r="D15" s="7">
        <v>10</v>
      </c>
      <c r="E15" s="7" t="s">
        <v>1067</v>
      </c>
      <c r="F15" s="7"/>
    </row>
    <row r="16" spans="1:6" x14ac:dyDescent="0.2">
      <c r="A16" s="60">
        <v>50275.730300000003</v>
      </c>
      <c r="B16" s="1">
        <v>6549</v>
      </c>
      <c r="C16" s="60">
        <v>1.3100000000000001E-2</v>
      </c>
      <c r="D16" s="7">
        <v>65</v>
      </c>
      <c r="E16" s="7" t="s">
        <v>1068</v>
      </c>
      <c r="F16" s="7"/>
    </row>
    <row r="17" spans="1:6" x14ac:dyDescent="0.2">
      <c r="A17" s="10">
        <v>50320.739000000001</v>
      </c>
      <c r="B17" s="1">
        <v>6578</v>
      </c>
      <c r="C17" s="10">
        <v>1.2999999999999999E-2</v>
      </c>
      <c r="D17" s="7">
        <v>15</v>
      </c>
      <c r="E17" s="7" t="s">
        <v>1064</v>
      </c>
      <c r="F17" s="7"/>
    </row>
    <row r="18" spans="1:6" x14ac:dyDescent="0.2">
      <c r="A18" s="10">
        <v>50320.745000000003</v>
      </c>
      <c r="B18" s="1">
        <v>6578</v>
      </c>
      <c r="C18" s="10">
        <v>1.9E-2</v>
      </c>
      <c r="D18" s="7">
        <v>21</v>
      </c>
      <c r="E18" s="7" t="s">
        <v>1061</v>
      </c>
      <c r="F18" s="7"/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F24"/>
  <sheetViews>
    <sheetView topLeftCell="A3" workbookViewId="0">
      <selection activeCell="H12" sqref="H12"/>
    </sheetView>
  </sheetViews>
  <sheetFormatPr defaultColWidth="10.28515625" defaultRowHeight="12.75" x14ac:dyDescent="0.2"/>
  <cols>
    <col min="1" max="1" width="12.5703125" style="1" customWidth="1"/>
    <col min="2" max="2" width="11.7109375" style="1" customWidth="1"/>
    <col min="3" max="16384" width="10.28515625" style="1"/>
  </cols>
  <sheetData>
    <row r="6" spans="1:6" x14ac:dyDescent="0.2">
      <c r="A6" s="1" t="s">
        <v>1069</v>
      </c>
    </row>
    <row r="7" spans="1:6" x14ac:dyDescent="0.2">
      <c r="A7" s="1" t="s">
        <v>6</v>
      </c>
      <c r="C7" s="1">
        <v>40111.381000000001</v>
      </c>
    </row>
    <row r="8" spans="1:6" x14ac:dyDescent="0.2">
      <c r="A8" s="1" t="s">
        <v>7</v>
      </c>
      <c r="C8" s="1">
        <v>1.552044</v>
      </c>
    </row>
    <row r="11" spans="1:6" x14ac:dyDescent="0.2">
      <c r="C11" s="1" t="s">
        <v>1070</v>
      </c>
      <c r="E11" s="1" t="s">
        <v>1071</v>
      </c>
    </row>
    <row r="12" spans="1:6" x14ac:dyDescent="0.2">
      <c r="A12" s="61"/>
      <c r="B12" s="61"/>
      <c r="C12" s="61" t="s">
        <v>1072</v>
      </c>
      <c r="D12" s="61" t="s">
        <v>1073</v>
      </c>
      <c r="E12" s="61" t="s">
        <v>1072</v>
      </c>
      <c r="F12" s="61" t="s">
        <v>1073</v>
      </c>
    </row>
    <row r="13" spans="1:6" x14ac:dyDescent="0.2">
      <c r="A13" s="1" t="s">
        <v>1074</v>
      </c>
      <c r="B13" s="1" t="s">
        <v>1075</v>
      </c>
      <c r="C13" s="1">
        <v>51834.691538999788</v>
      </c>
      <c r="D13" s="1">
        <v>51834.739409999922</v>
      </c>
      <c r="E13" s="1">
        <f>(C13-$C$7)/$C$8-TRUNC((C13-$C$7)/$C$8)</f>
        <v>0.46532636947631545</v>
      </c>
      <c r="F13" s="1">
        <f>(D13-$C$7)/$C$8-TRUNC((D13-$C$7)/$C$8)</f>
        <v>0.49617021161793673</v>
      </c>
    </row>
    <row r="15" spans="1:6" x14ac:dyDescent="0.2">
      <c r="A15" s="62" t="s">
        <v>1076</v>
      </c>
    </row>
    <row r="18" spans="1:6" x14ac:dyDescent="0.2">
      <c r="A18" s="1" t="s">
        <v>1077</v>
      </c>
    </row>
    <row r="19" spans="1:6" x14ac:dyDescent="0.2">
      <c r="A19" s="1" t="s">
        <v>6</v>
      </c>
      <c r="C19" s="1">
        <v>45622.69</v>
      </c>
    </row>
    <row r="20" spans="1:6" x14ac:dyDescent="0.2">
      <c r="A20" s="1" t="s">
        <v>7</v>
      </c>
      <c r="C20" s="1">
        <v>1.5520462215291388</v>
      </c>
    </row>
    <row r="22" spans="1:6" x14ac:dyDescent="0.2">
      <c r="C22" s="1" t="s">
        <v>1070</v>
      </c>
      <c r="E22" s="1" t="s">
        <v>1071</v>
      </c>
    </row>
    <row r="23" spans="1:6" x14ac:dyDescent="0.2">
      <c r="A23" s="61"/>
      <c r="B23" s="61"/>
      <c r="C23" s="61" t="s">
        <v>1072</v>
      </c>
      <c r="D23" s="61" t="s">
        <v>1073</v>
      </c>
      <c r="E23" s="61" t="s">
        <v>1072</v>
      </c>
      <c r="F23" s="61" t="s">
        <v>1073</v>
      </c>
    </row>
    <row r="24" spans="1:6" x14ac:dyDescent="0.2">
      <c r="A24" s="1" t="s">
        <v>1074</v>
      </c>
      <c r="B24" s="1" t="s">
        <v>1075</v>
      </c>
      <c r="C24" s="1">
        <v>51834.691538999788</v>
      </c>
      <c r="D24" s="1">
        <v>51834.739409999922</v>
      </c>
      <c r="E24" s="1">
        <f>(C24-$C$19)/$C$20-TRUNC((C24-$C$19)/$C$20)</f>
        <v>0.45911032177264133</v>
      </c>
      <c r="F24" s="1">
        <f>(D24-$C$19)/$C$20-TRUNC((D24-$C$19)/$C$20)</f>
        <v>0.48995411976648029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2022-04-03T04:29:29Z</dcterms:created>
  <dcterms:modified xsi:type="dcterms:W3CDTF">2025-01-10T07:55:47Z</dcterms:modified>
</cp:coreProperties>
</file>