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081AC3-69E8-4230-AE28-4685B30BA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63" i="1" l="1"/>
  <c r="F463" i="1" s="1"/>
  <c r="G463" i="1" s="1"/>
  <c r="K463" i="1" s="1"/>
  <c r="P463" i="1"/>
  <c r="E84" i="1"/>
  <c r="F84" i="1" s="1"/>
  <c r="G84" i="1" s="1"/>
  <c r="K84" i="1" s="1"/>
  <c r="P84" i="1"/>
  <c r="F14" i="1"/>
  <c r="E462" i="1"/>
  <c r="F462" i="1" s="1"/>
  <c r="G462" i="1" s="1"/>
  <c r="K462" i="1" s="1"/>
  <c r="P462" i="1"/>
  <c r="E460" i="1"/>
  <c r="F460" i="1" s="1"/>
  <c r="G460" i="1" s="1"/>
  <c r="K460" i="1" s="1"/>
  <c r="P460" i="1"/>
  <c r="E461" i="1"/>
  <c r="F461" i="1"/>
  <c r="G461" i="1" s="1"/>
  <c r="K461" i="1" s="1"/>
  <c r="P461" i="1"/>
  <c r="E444" i="1"/>
  <c r="F444" i="1" s="1"/>
  <c r="G444" i="1" s="1"/>
  <c r="K444" i="1" s="1"/>
  <c r="P444" i="1"/>
  <c r="E454" i="1"/>
  <c r="F454" i="1" s="1"/>
  <c r="G454" i="1" s="1"/>
  <c r="K454" i="1" s="1"/>
  <c r="P454" i="1"/>
  <c r="E458" i="1"/>
  <c r="F458" i="1" s="1"/>
  <c r="G458" i="1" s="1"/>
  <c r="K458" i="1" s="1"/>
  <c r="P458" i="1"/>
  <c r="E459" i="1"/>
  <c r="F459" i="1" s="1"/>
  <c r="G459" i="1" s="1"/>
  <c r="K459" i="1" s="1"/>
  <c r="P459" i="1"/>
  <c r="E453" i="1"/>
  <c r="F453" i="1" s="1"/>
  <c r="G453" i="1" s="1"/>
  <c r="K453" i="1" s="1"/>
  <c r="P453" i="1"/>
  <c r="E455" i="1"/>
  <c r="F455" i="1" s="1"/>
  <c r="G455" i="1" s="1"/>
  <c r="K455" i="1" s="1"/>
  <c r="P455" i="1"/>
  <c r="E456" i="1"/>
  <c r="F456" i="1" s="1"/>
  <c r="G456" i="1" s="1"/>
  <c r="K456" i="1" s="1"/>
  <c r="P456" i="1"/>
  <c r="E457" i="1"/>
  <c r="F457" i="1" s="1"/>
  <c r="G457" i="1" s="1"/>
  <c r="K457" i="1" s="1"/>
  <c r="P457" i="1"/>
  <c r="C9" i="1"/>
  <c r="D9" i="1"/>
  <c r="E21" i="1"/>
  <c r="F21" i="1" s="1"/>
  <c r="G21" i="1" s="1"/>
  <c r="H21" i="1" s="1"/>
  <c r="P21" i="1"/>
  <c r="E22" i="1"/>
  <c r="F22" i="1" s="1"/>
  <c r="G22" i="1" s="1"/>
  <c r="H22" i="1" s="1"/>
  <c r="P22" i="1"/>
  <c r="E23" i="1"/>
  <c r="F23" i="1" s="1"/>
  <c r="G23" i="1" s="1"/>
  <c r="H23" i="1" s="1"/>
  <c r="P23" i="1"/>
  <c r="E24" i="1"/>
  <c r="F24" i="1" s="1"/>
  <c r="G24" i="1" s="1"/>
  <c r="H24" i="1" s="1"/>
  <c r="P24" i="1"/>
  <c r="E25" i="1"/>
  <c r="F25" i="1" s="1"/>
  <c r="G25" i="1" s="1"/>
  <c r="H25" i="1" s="1"/>
  <c r="P25" i="1"/>
  <c r="E26" i="1"/>
  <c r="F26" i="1" s="1"/>
  <c r="G26" i="1" s="1"/>
  <c r="H26" i="1" s="1"/>
  <c r="P26" i="1"/>
  <c r="E27" i="1"/>
  <c r="F27" i="1" s="1"/>
  <c r="G27" i="1" s="1"/>
  <c r="H27" i="1" s="1"/>
  <c r="P27" i="1"/>
  <c r="E28" i="1"/>
  <c r="F28" i="1" s="1"/>
  <c r="G28" i="1" s="1"/>
  <c r="H28" i="1" s="1"/>
  <c r="P28" i="1"/>
  <c r="E29" i="1"/>
  <c r="F29" i="1" s="1"/>
  <c r="G29" i="1" s="1"/>
  <c r="H29" i="1" s="1"/>
  <c r="P29" i="1"/>
  <c r="E30" i="1"/>
  <c r="F30" i="1" s="1"/>
  <c r="G30" i="1" s="1"/>
  <c r="H30" i="1" s="1"/>
  <c r="P30" i="1"/>
  <c r="E31" i="1"/>
  <c r="F31" i="1" s="1"/>
  <c r="G31" i="1" s="1"/>
  <c r="H31" i="1" s="1"/>
  <c r="P31" i="1"/>
  <c r="E32" i="1"/>
  <c r="F32" i="1" s="1"/>
  <c r="G32" i="1" s="1"/>
  <c r="H32" i="1" s="1"/>
  <c r="P32" i="1"/>
  <c r="E33" i="1"/>
  <c r="F33" i="1" s="1"/>
  <c r="G33" i="1" s="1"/>
  <c r="H33" i="1" s="1"/>
  <c r="P33" i="1"/>
  <c r="E34" i="1"/>
  <c r="F34" i="1" s="1"/>
  <c r="G34" i="1" s="1"/>
  <c r="H34" i="1" s="1"/>
  <c r="P34" i="1"/>
  <c r="E35" i="1"/>
  <c r="F35" i="1" s="1"/>
  <c r="G35" i="1" s="1"/>
  <c r="H35" i="1" s="1"/>
  <c r="P35" i="1"/>
  <c r="E36" i="1"/>
  <c r="F36" i="1" s="1"/>
  <c r="G36" i="1" s="1"/>
  <c r="H36" i="1" s="1"/>
  <c r="P36" i="1"/>
  <c r="E37" i="1"/>
  <c r="F37" i="1" s="1"/>
  <c r="G37" i="1" s="1"/>
  <c r="H37" i="1" s="1"/>
  <c r="P37" i="1"/>
  <c r="E38" i="1"/>
  <c r="F38" i="1" s="1"/>
  <c r="G38" i="1" s="1"/>
  <c r="H38" i="1" s="1"/>
  <c r="P38" i="1"/>
  <c r="E39" i="1"/>
  <c r="E280" i="2" s="1"/>
  <c r="P39" i="1"/>
  <c r="E40" i="1"/>
  <c r="F40" i="1" s="1"/>
  <c r="G40" i="1" s="1"/>
  <c r="H40" i="1" s="1"/>
  <c r="P40" i="1"/>
  <c r="E41" i="1"/>
  <c r="F41" i="1" s="1"/>
  <c r="G41" i="1" s="1"/>
  <c r="H41" i="1" s="1"/>
  <c r="P41" i="1"/>
  <c r="E42" i="1"/>
  <c r="F42" i="1" s="1"/>
  <c r="G42" i="1" s="1"/>
  <c r="H42" i="1" s="1"/>
  <c r="P42" i="1"/>
  <c r="E43" i="1"/>
  <c r="F43" i="1" s="1"/>
  <c r="G43" i="1" s="1"/>
  <c r="H43" i="1" s="1"/>
  <c r="P43" i="1"/>
  <c r="E44" i="1"/>
  <c r="F44" i="1" s="1"/>
  <c r="G44" i="1" s="1"/>
  <c r="H44" i="1" s="1"/>
  <c r="P44" i="1"/>
  <c r="E45" i="1"/>
  <c r="F45" i="1" s="1"/>
  <c r="G45" i="1" s="1"/>
  <c r="H45" i="1" s="1"/>
  <c r="P45" i="1"/>
  <c r="E46" i="1"/>
  <c r="F46" i="1" s="1"/>
  <c r="G46" i="1" s="1"/>
  <c r="H46" i="1" s="1"/>
  <c r="P46" i="1"/>
  <c r="E47" i="1"/>
  <c r="F47" i="1" s="1"/>
  <c r="G47" i="1" s="1"/>
  <c r="H47" i="1" s="1"/>
  <c r="P47" i="1"/>
  <c r="E48" i="1"/>
  <c r="F48" i="1" s="1"/>
  <c r="G48" i="1" s="1"/>
  <c r="H48" i="1" s="1"/>
  <c r="P48" i="1"/>
  <c r="E49" i="1"/>
  <c r="F49" i="1" s="1"/>
  <c r="G49" i="1" s="1"/>
  <c r="H49" i="1" s="1"/>
  <c r="P49" i="1"/>
  <c r="E50" i="1"/>
  <c r="F50" i="1" s="1"/>
  <c r="G50" i="1" s="1"/>
  <c r="H50" i="1" s="1"/>
  <c r="P50" i="1"/>
  <c r="E52" i="1"/>
  <c r="F52" i="1" s="1"/>
  <c r="G52" i="1" s="1"/>
  <c r="H52" i="1" s="1"/>
  <c r="P52" i="1"/>
  <c r="E53" i="1"/>
  <c r="F53" i="1" s="1"/>
  <c r="G53" i="1" s="1"/>
  <c r="H53" i="1" s="1"/>
  <c r="P53" i="1"/>
  <c r="E54" i="1"/>
  <c r="F54" i="1" s="1"/>
  <c r="G54" i="1" s="1"/>
  <c r="H54" i="1" s="1"/>
  <c r="P54" i="1"/>
  <c r="E55" i="1"/>
  <c r="F55" i="1" s="1"/>
  <c r="G55" i="1" s="1"/>
  <c r="H55" i="1" s="1"/>
  <c r="P55" i="1"/>
  <c r="E56" i="1"/>
  <c r="P56" i="1"/>
  <c r="E57" i="1"/>
  <c r="F57" i="1" s="1"/>
  <c r="G57" i="1" s="1"/>
  <c r="H57" i="1" s="1"/>
  <c r="P57" i="1"/>
  <c r="E58" i="1"/>
  <c r="F58" i="1" s="1"/>
  <c r="G58" i="1" s="1"/>
  <c r="H58" i="1" s="1"/>
  <c r="P58" i="1"/>
  <c r="E59" i="1"/>
  <c r="F59" i="1" s="1"/>
  <c r="G59" i="1" s="1"/>
  <c r="H59" i="1" s="1"/>
  <c r="P59" i="1"/>
  <c r="E60" i="1"/>
  <c r="F60" i="1" s="1"/>
  <c r="G60" i="1" s="1"/>
  <c r="H60" i="1" s="1"/>
  <c r="P60" i="1"/>
  <c r="E61" i="1"/>
  <c r="F61" i="1" s="1"/>
  <c r="G61" i="1" s="1"/>
  <c r="H61" i="1" s="1"/>
  <c r="P61" i="1"/>
  <c r="E62" i="1"/>
  <c r="F62" i="1" s="1"/>
  <c r="G62" i="1" s="1"/>
  <c r="H62" i="1" s="1"/>
  <c r="P62" i="1"/>
  <c r="E63" i="1"/>
  <c r="F63" i="1" s="1"/>
  <c r="G63" i="1" s="1"/>
  <c r="H63" i="1" s="1"/>
  <c r="P63" i="1"/>
  <c r="E64" i="1"/>
  <c r="F64" i="1" s="1"/>
  <c r="G64" i="1" s="1"/>
  <c r="H64" i="1" s="1"/>
  <c r="P64" i="1"/>
  <c r="E65" i="1"/>
  <c r="F65" i="1" s="1"/>
  <c r="G65" i="1" s="1"/>
  <c r="H65" i="1" s="1"/>
  <c r="P65" i="1"/>
  <c r="E66" i="1"/>
  <c r="F66" i="1" s="1"/>
  <c r="G66" i="1" s="1"/>
  <c r="H66" i="1" s="1"/>
  <c r="P66" i="1"/>
  <c r="E67" i="1"/>
  <c r="F67" i="1" s="1"/>
  <c r="G67" i="1" s="1"/>
  <c r="H67" i="1" s="1"/>
  <c r="P67" i="1"/>
  <c r="E68" i="1"/>
  <c r="F68" i="1" s="1"/>
  <c r="G68" i="1" s="1"/>
  <c r="H68" i="1" s="1"/>
  <c r="P68" i="1"/>
  <c r="E69" i="1"/>
  <c r="F69" i="1" s="1"/>
  <c r="G69" i="1" s="1"/>
  <c r="H69" i="1" s="1"/>
  <c r="P69" i="1"/>
  <c r="E70" i="1"/>
  <c r="F70" i="1" s="1"/>
  <c r="G70" i="1" s="1"/>
  <c r="H70" i="1" s="1"/>
  <c r="P70" i="1"/>
  <c r="E71" i="1"/>
  <c r="F71" i="1" s="1"/>
  <c r="G71" i="1" s="1"/>
  <c r="H71" i="1" s="1"/>
  <c r="P71" i="1"/>
  <c r="E72" i="1"/>
  <c r="P72" i="1"/>
  <c r="E73" i="1"/>
  <c r="F73" i="1" s="1"/>
  <c r="G73" i="1" s="1"/>
  <c r="H73" i="1" s="1"/>
  <c r="P73" i="1"/>
  <c r="E74" i="1"/>
  <c r="F74" i="1" s="1"/>
  <c r="G74" i="1" s="1"/>
  <c r="H74" i="1" s="1"/>
  <c r="P74" i="1"/>
  <c r="E75" i="1"/>
  <c r="F75" i="1" s="1"/>
  <c r="G75" i="1" s="1"/>
  <c r="H75" i="1" s="1"/>
  <c r="P75" i="1"/>
  <c r="E76" i="1"/>
  <c r="F76" i="1" s="1"/>
  <c r="G76" i="1" s="1"/>
  <c r="H76" i="1" s="1"/>
  <c r="P76" i="1"/>
  <c r="E77" i="1"/>
  <c r="F77" i="1" s="1"/>
  <c r="G77" i="1" s="1"/>
  <c r="H77" i="1" s="1"/>
  <c r="P77" i="1"/>
  <c r="E78" i="1"/>
  <c r="F78" i="1" s="1"/>
  <c r="G78" i="1" s="1"/>
  <c r="H78" i="1" s="1"/>
  <c r="P78" i="1"/>
  <c r="E79" i="1"/>
  <c r="F79" i="1" s="1"/>
  <c r="G79" i="1" s="1"/>
  <c r="H79" i="1" s="1"/>
  <c r="P79" i="1"/>
  <c r="E80" i="1"/>
  <c r="F80" i="1" s="1"/>
  <c r="G80" i="1" s="1"/>
  <c r="H80" i="1" s="1"/>
  <c r="P80" i="1"/>
  <c r="E81" i="1"/>
  <c r="F81" i="1" s="1"/>
  <c r="G81" i="1" s="1"/>
  <c r="H81" i="1" s="1"/>
  <c r="P81" i="1"/>
  <c r="E82" i="1"/>
  <c r="F82" i="1" s="1"/>
  <c r="G82" i="1" s="1"/>
  <c r="H82" i="1" s="1"/>
  <c r="P82" i="1"/>
  <c r="E83" i="1"/>
  <c r="F83" i="1" s="1"/>
  <c r="G83" i="1" s="1"/>
  <c r="H83" i="1" s="1"/>
  <c r="P83" i="1"/>
  <c r="C51" i="1"/>
  <c r="C17" i="1" s="1"/>
  <c r="E85" i="1"/>
  <c r="F85" i="1" s="1"/>
  <c r="G85" i="1" s="1"/>
  <c r="H85" i="1" s="1"/>
  <c r="P85" i="1"/>
  <c r="E86" i="1"/>
  <c r="F86" i="1" s="1"/>
  <c r="G86" i="1" s="1"/>
  <c r="H86" i="1" s="1"/>
  <c r="P86" i="1"/>
  <c r="E87" i="1"/>
  <c r="F87" i="1" s="1"/>
  <c r="G87" i="1" s="1"/>
  <c r="H87" i="1" s="1"/>
  <c r="P87" i="1"/>
  <c r="E88" i="1"/>
  <c r="F88" i="1" s="1"/>
  <c r="G88" i="1" s="1"/>
  <c r="H88" i="1" s="1"/>
  <c r="P88" i="1"/>
  <c r="E89" i="1"/>
  <c r="F89" i="1"/>
  <c r="G89" i="1" s="1"/>
  <c r="H89" i="1" s="1"/>
  <c r="P89" i="1"/>
  <c r="E90" i="1"/>
  <c r="F90" i="1" s="1"/>
  <c r="G90" i="1" s="1"/>
  <c r="H90" i="1" s="1"/>
  <c r="P90" i="1"/>
  <c r="E91" i="1"/>
  <c r="F91" i="1" s="1"/>
  <c r="G91" i="1" s="1"/>
  <c r="H91" i="1" s="1"/>
  <c r="P91" i="1"/>
  <c r="E92" i="1"/>
  <c r="F92" i="1" s="1"/>
  <c r="G92" i="1" s="1"/>
  <c r="H92" i="1" s="1"/>
  <c r="P92" i="1"/>
  <c r="E93" i="1"/>
  <c r="F93" i="1" s="1"/>
  <c r="G93" i="1" s="1"/>
  <c r="H93" i="1" s="1"/>
  <c r="P93" i="1"/>
  <c r="E94" i="1"/>
  <c r="F94" i="1" s="1"/>
  <c r="G94" i="1" s="1"/>
  <c r="H94" i="1" s="1"/>
  <c r="P94" i="1"/>
  <c r="E95" i="1"/>
  <c r="F95" i="1" s="1"/>
  <c r="G95" i="1" s="1"/>
  <c r="H95" i="1" s="1"/>
  <c r="P95" i="1"/>
  <c r="E96" i="1"/>
  <c r="F96" i="1" s="1"/>
  <c r="G96" i="1" s="1"/>
  <c r="H96" i="1" s="1"/>
  <c r="P96" i="1"/>
  <c r="E97" i="1"/>
  <c r="F97" i="1" s="1"/>
  <c r="G97" i="1" s="1"/>
  <c r="H97" i="1" s="1"/>
  <c r="P97" i="1"/>
  <c r="E98" i="1"/>
  <c r="F98" i="1" s="1"/>
  <c r="G98" i="1" s="1"/>
  <c r="H98" i="1" s="1"/>
  <c r="P98" i="1"/>
  <c r="E99" i="1"/>
  <c r="F99" i="1" s="1"/>
  <c r="G99" i="1" s="1"/>
  <c r="H99" i="1" s="1"/>
  <c r="P99" i="1"/>
  <c r="E100" i="1"/>
  <c r="F100" i="1" s="1"/>
  <c r="G100" i="1" s="1"/>
  <c r="H100" i="1" s="1"/>
  <c r="P100" i="1"/>
  <c r="E101" i="1"/>
  <c r="P101" i="1"/>
  <c r="E102" i="1"/>
  <c r="F102" i="1" s="1"/>
  <c r="G102" i="1" s="1"/>
  <c r="H102" i="1" s="1"/>
  <c r="P102" i="1"/>
  <c r="E103" i="1"/>
  <c r="F103" i="1" s="1"/>
  <c r="G103" i="1" s="1"/>
  <c r="H103" i="1" s="1"/>
  <c r="P103" i="1"/>
  <c r="E104" i="1"/>
  <c r="F104" i="1" s="1"/>
  <c r="G104" i="1" s="1"/>
  <c r="H104" i="1" s="1"/>
  <c r="P104" i="1"/>
  <c r="E105" i="1"/>
  <c r="F105" i="1" s="1"/>
  <c r="G105" i="1" s="1"/>
  <c r="H105" i="1" s="1"/>
  <c r="P105" i="1"/>
  <c r="E106" i="1"/>
  <c r="F106" i="1" s="1"/>
  <c r="G106" i="1" s="1"/>
  <c r="H106" i="1" s="1"/>
  <c r="P106" i="1"/>
  <c r="E107" i="1"/>
  <c r="F107" i="1" s="1"/>
  <c r="G107" i="1" s="1"/>
  <c r="H107" i="1" s="1"/>
  <c r="P107" i="1"/>
  <c r="E108" i="1"/>
  <c r="F108" i="1" s="1"/>
  <c r="G108" i="1" s="1"/>
  <c r="H108" i="1" s="1"/>
  <c r="P108" i="1"/>
  <c r="E109" i="1"/>
  <c r="F109" i="1"/>
  <c r="G109" i="1" s="1"/>
  <c r="H109" i="1" s="1"/>
  <c r="P109" i="1"/>
  <c r="E110" i="1"/>
  <c r="F110" i="1" s="1"/>
  <c r="G110" i="1" s="1"/>
  <c r="H110" i="1" s="1"/>
  <c r="P110" i="1"/>
  <c r="E111" i="1"/>
  <c r="F111" i="1" s="1"/>
  <c r="G111" i="1" s="1"/>
  <c r="H111" i="1" s="1"/>
  <c r="P111" i="1"/>
  <c r="E112" i="1"/>
  <c r="F112" i="1" s="1"/>
  <c r="G112" i="1" s="1"/>
  <c r="H112" i="1" s="1"/>
  <c r="P112" i="1"/>
  <c r="E113" i="1"/>
  <c r="F113" i="1" s="1"/>
  <c r="G113" i="1" s="1"/>
  <c r="H113" i="1" s="1"/>
  <c r="P113" i="1"/>
  <c r="E114" i="1"/>
  <c r="F114" i="1" s="1"/>
  <c r="G114" i="1" s="1"/>
  <c r="H114" i="1" s="1"/>
  <c r="P114" i="1"/>
  <c r="E115" i="1"/>
  <c r="F115" i="1" s="1"/>
  <c r="G115" i="1" s="1"/>
  <c r="H115" i="1" s="1"/>
  <c r="P115" i="1"/>
  <c r="E116" i="1"/>
  <c r="F116" i="1" s="1"/>
  <c r="G116" i="1" s="1"/>
  <c r="H116" i="1" s="1"/>
  <c r="P116" i="1"/>
  <c r="E117" i="1"/>
  <c r="F117" i="1" s="1"/>
  <c r="G117" i="1" s="1"/>
  <c r="H117" i="1" s="1"/>
  <c r="P117" i="1"/>
  <c r="E118" i="1"/>
  <c r="F118" i="1" s="1"/>
  <c r="G118" i="1" s="1"/>
  <c r="H118" i="1" s="1"/>
  <c r="P118" i="1"/>
  <c r="E119" i="1"/>
  <c r="F119" i="1" s="1"/>
  <c r="G119" i="1" s="1"/>
  <c r="H119" i="1" s="1"/>
  <c r="P119" i="1"/>
  <c r="E120" i="1"/>
  <c r="F120" i="1" s="1"/>
  <c r="G120" i="1" s="1"/>
  <c r="H120" i="1" s="1"/>
  <c r="P120" i="1"/>
  <c r="E121" i="1"/>
  <c r="F121" i="1" s="1"/>
  <c r="G121" i="1" s="1"/>
  <c r="H121" i="1" s="1"/>
  <c r="P121" i="1"/>
  <c r="E122" i="1"/>
  <c r="F122" i="1" s="1"/>
  <c r="G122" i="1" s="1"/>
  <c r="H122" i="1" s="1"/>
  <c r="P122" i="1"/>
  <c r="E123" i="1"/>
  <c r="F123" i="1" s="1"/>
  <c r="G123" i="1" s="1"/>
  <c r="H123" i="1" s="1"/>
  <c r="P123" i="1"/>
  <c r="E124" i="1"/>
  <c r="F124" i="1"/>
  <c r="G124" i="1" s="1"/>
  <c r="H124" i="1" s="1"/>
  <c r="P124" i="1"/>
  <c r="E125" i="1"/>
  <c r="F125" i="1" s="1"/>
  <c r="G125" i="1" s="1"/>
  <c r="H125" i="1" s="1"/>
  <c r="P125" i="1"/>
  <c r="E126" i="1"/>
  <c r="F126" i="1" s="1"/>
  <c r="G126" i="1" s="1"/>
  <c r="H126" i="1" s="1"/>
  <c r="P126" i="1"/>
  <c r="E127" i="1"/>
  <c r="F127" i="1" s="1"/>
  <c r="G127" i="1" s="1"/>
  <c r="H127" i="1" s="1"/>
  <c r="P127" i="1"/>
  <c r="E128" i="1"/>
  <c r="F128" i="1" s="1"/>
  <c r="G128" i="1" s="1"/>
  <c r="H128" i="1" s="1"/>
  <c r="P128" i="1"/>
  <c r="E129" i="1"/>
  <c r="F129" i="1" s="1"/>
  <c r="G129" i="1" s="1"/>
  <c r="H129" i="1" s="1"/>
  <c r="P129" i="1"/>
  <c r="E130" i="1"/>
  <c r="F130" i="1" s="1"/>
  <c r="G130" i="1" s="1"/>
  <c r="I130" i="1" s="1"/>
  <c r="P130" i="1"/>
  <c r="E131" i="1"/>
  <c r="F131" i="1" s="1"/>
  <c r="G131" i="1" s="1"/>
  <c r="J131" i="1" s="1"/>
  <c r="P131" i="1"/>
  <c r="E132" i="1"/>
  <c r="F132" i="1" s="1"/>
  <c r="G132" i="1" s="1"/>
  <c r="I132" i="1" s="1"/>
  <c r="P132" i="1"/>
  <c r="E133" i="1"/>
  <c r="F133" i="1" s="1"/>
  <c r="G133" i="1" s="1"/>
  <c r="I133" i="1" s="1"/>
  <c r="P133" i="1"/>
  <c r="E134" i="1"/>
  <c r="F134" i="1" s="1"/>
  <c r="G134" i="1" s="1"/>
  <c r="I134" i="1" s="1"/>
  <c r="P134" i="1"/>
  <c r="E135" i="1"/>
  <c r="F135" i="1" s="1"/>
  <c r="G135" i="1" s="1"/>
  <c r="I135" i="1" s="1"/>
  <c r="P135" i="1"/>
  <c r="E136" i="1"/>
  <c r="F136" i="1" s="1"/>
  <c r="G136" i="1" s="1"/>
  <c r="I136" i="1" s="1"/>
  <c r="P136" i="1"/>
  <c r="E137" i="1"/>
  <c r="F137" i="1" s="1"/>
  <c r="G137" i="1" s="1"/>
  <c r="I137" i="1" s="1"/>
  <c r="P137" i="1"/>
  <c r="E138" i="1"/>
  <c r="F138" i="1" s="1"/>
  <c r="G138" i="1" s="1"/>
  <c r="I138" i="1" s="1"/>
  <c r="P138" i="1"/>
  <c r="E139" i="1"/>
  <c r="E19" i="2" s="1"/>
  <c r="P139" i="1"/>
  <c r="E140" i="1"/>
  <c r="F140" i="1" s="1"/>
  <c r="G140" i="1" s="1"/>
  <c r="I140" i="1" s="1"/>
  <c r="P140" i="1"/>
  <c r="E141" i="1"/>
  <c r="F141" i="1" s="1"/>
  <c r="G141" i="1" s="1"/>
  <c r="I141" i="1" s="1"/>
  <c r="P141" i="1"/>
  <c r="E142" i="1"/>
  <c r="F142" i="1" s="1"/>
  <c r="G142" i="1" s="1"/>
  <c r="I142" i="1" s="1"/>
  <c r="P142" i="1"/>
  <c r="E143" i="1"/>
  <c r="F143" i="1" s="1"/>
  <c r="G143" i="1" s="1"/>
  <c r="I143" i="1" s="1"/>
  <c r="P143" i="1"/>
  <c r="E144" i="1"/>
  <c r="F144" i="1" s="1"/>
  <c r="G144" i="1" s="1"/>
  <c r="J144" i="1" s="1"/>
  <c r="P144" i="1"/>
  <c r="E145" i="1"/>
  <c r="F145" i="1" s="1"/>
  <c r="G145" i="1" s="1"/>
  <c r="J145" i="1" s="1"/>
  <c r="P145" i="1"/>
  <c r="E146" i="1"/>
  <c r="F146" i="1" s="1"/>
  <c r="G146" i="1" s="1"/>
  <c r="J146" i="1" s="1"/>
  <c r="P146" i="1"/>
  <c r="E147" i="1"/>
  <c r="E24" i="2" s="1"/>
  <c r="P147" i="1"/>
  <c r="E148" i="1"/>
  <c r="F148" i="1" s="1"/>
  <c r="G148" i="1" s="1"/>
  <c r="I148" i="1" s="1"/>
  <c r="P148" i="1"/>
  <c r="E149" i="1"/>
  <c r="F149" i="1"/>
  <c r="G149" i="1" s="1"/>
  <c r="I149" i="1" s="1"/>
  <c r="P149" i="1"/>
  <c r="E150" i="1"/>
  <c r="F150" i="1" s="1"/>
  <c r="G150" i="1" s="1"/>
  <c r="I150" i="1" s="1"/>
  <c r="P150" i="1"/>
  <c r="E151" i="1"/>
  <c r="F151" i="1" s="1"/>
  <c r="G151" i="1" s="1"/>
  <c r="J151" i="1" s="1"/>
  <c r="P151" i="1"/>
  <c r="E152" i="1"/>
  <c r="F152" i="1" s="1"/>
  <c r="G152" i="1" s="1"/>
  <c r="J152" i="1" s="1"/>
  <c r="P152" i="1"/>
  <c r="E153" i="1"/>
  <c r="F153" i="1" s="1"/>
  <c r="G153" i="1" s="1"/>
  <c r="I153" i="1" s="1"/>
  <c r="P153" i="1"/>
  <c r="E154" i="1"/>
  <c r="F154" i="1" s="1"/>
  <c r="G154" i="1" s="1"/>
  <c r="I154" i="1" s="1"/>
  <c r="P154" i="1"/>
  <c r="E155" i="1"/>
  <c r="F155" i="1" s="1"/>
  <c r="G155" i="1" s="1"/>
  <c r="I155" i="1" s="1"/>
  <c r="P155" i="1"/>
  <c r="E156" i="1"/>
  <c r="F156" i="1" s="1"/>
  <c r="G156" i="1" s="1"/>
  <c r="I156" i="1" s="1"/>
  <c r="P156" i="1"/>
  <c r="E157" i="1"/>
  <c r="F157" i="1" s="1"/>
  <c r="G157" i="1" s="1"/>
  <c r="I157" i="1" s="1"/>
  <c r="P157" i="1"/>
  <c r="E158" i="1"/>
  <c r="F158" i="1" s="1"/>
  <c r="G158" i="1"/>
  <c r="I158" i="1" s="1"/>
  <c r="P158" i="1"/>
  <c r="E159" i="1"/>
  <c r="F159" i="1" s="1"/>
  <c r="G159" i="1" s="1"/>
  <c r="I159" i="1" s="1"/>
  <c r="P159" i="1"/>
  <c r="E160" i="1"/>
  <c r="F160" i="1" s="1"/>
  <c r="G160" i="1" s="1"/>
  <c r="I160" i="1" s="1"/>
  <c r="P160" i="1"/>
  <c r="E161" i="1"/>
  <c r="P161" i="1"/>
  <c r="E162" i="1"/>
  <c r="F162" i="1" s="1"/>
  <c r="G162" i="1" s="1"/>
  <c r="I162" i="1" s="1"/>
  <c r="P162" i="1"/>
  <c r="E163" i="1"/>
  <c r="F163" i="1" s="1"/>
  <c r="G163" i="1" s="1"/>
  <c r="I163" i="1" s="1"/>
  <c r="P163" i="1"/>
  <c r="E164" i="1"/>
  <c r="F164" i="1" s="1"/>
  <c r="G164" i="1" s="1"/>
  <c r="I164" i="1" s="1"/>
  <c r="P164" i="1"/>
  <c r="E165" i="1"/>
  <c r="F165" i="1" s="1"/>
  <c r="G165" i="1" s="1"/>
  <c r="I165" i="1" s="1"/>
  <c r="P165" i="1"/>
  <c r="E166" i="1"/>
  <c r="F166" i="1" s="1"/>
  <c r="G166" i="1" s="1"/>
  <c r="I166" i="1" s="1"/>
  <c r="P166" i="1"/>
  <c r="E167" i="1"/>
  <c r="F167" i="1" s="1"/>
  <c r="G167" i="1" s="1"/>
  <c r="I167" i="1" s="1"/>
  <c r="P167" i="1"/>
  <c r="E168" i="1"/>
  <c r="F168" i="1" s="1"/>
  <c r="G168" i="1" s="1"/>
  <c r="I168" i="1" s="1"/>
  <c r="P168" i="1"/>
  <c r="E169" i="1"/>
  <c r="F169" i="1"/>
  <c r="G169" i="1" s="1"/>
  <c r="I169" i="1" s="1"/>
  <c r="P169" i="1"/>
  <c r="E170" i="1"/>
  <c r="F170" i="1" s="1"/>
  <c r="G170" i="1" s="1"/>
  <c r="I170" i="1" s="1"/>
  <c r="P170" i="1"/>
  <c r="E171" i="1"/>
  <c r="F171" i="1" s="1"/>
  <c r="G171" i="1" s="1"/>
  <c r="I171" i="1" s="1"/>
  <c r="P171" i="1"/>
  <c r="E172" i="1"/>
  <c r="F172" i="1" s="1"/>
  <c r="G172" i="1" s="1"/>
  <c r="I172" i="1" s="1"/>
  <c r="P172" i="1"/>
  <c r="E173" i="1"/>
  <c r="F173" i="1" s="1"/>
  <c r="G173" i="1" s="1"/>
  <c r="I173" i="1" s="1"/>
  <c r="P173" i="1"/>
  <c r="E174" i="1"/>
  <c r="F174" i="1" s="1"/>
  <c r="G174" i="1"/>
  <c r="I174" i="1" s="1"/>
  <c r="P174" i="1"/>
  <c r="E175" i="1"/>
  <c r="F175" i="1" s="1"/>
  <c r="G175" i="1" s="1"/>
  <c r="I175" i="1" s="1"/>
  <c r="P175" i="1"/>
  <c r="E176" i="1"/>
  <c r="F176" i="1" s="1"/>
  <c r="G176" i="1" s="1"/>
  <c r="I176" i="1" s="1"/>
  <c r="P176" i="1"/>
  <c r="E177" i="1"/>
  <c r="F177" i="1" s="1"/>
  <c r="G177" i="1" s="1"/>
  <c r="I177" i="1" s="1"/>
  <c r="P177" i="1"/>
  <c r="E178" i="1"/>
  <c r="F178" i="1" s="1"/>
  <c r="G178" i="1" s="1"/>
  <c r="I178" i="1" s="1"/>
  <c r="P178" i="1"/>
  <c r="E179" i="1"/>
  <c r="F179" i="1" s="1"/>
  <c r="G179" i="1" s="1"/>
  <c r="I179" i="1" s="1"/>
  <c r="P179" i="1"/>
  <c r="E180" i="1"/>
  <c r="F180" i="1"/>
  <c r="G180" i="1" s="1"/>
  <c r="I180" i="1" s="1"/>
  <c r="P180" i="1"/>
  <c r="E181" i="1"/>
  <c r="F181" i="1" s="1"/>
  <c r="G181" i="1" s="1"/>
  <c r="I181" i="1" s="1"/>
  <c r="P181" i="1"/>
  <c r="E182" i="1"/>
  <c r="F182" i="1" s="1"/>
  <c r="G182" i="1" s="1"/>
  <c r="I182" i="1" s="1"/>
  <c r="P182" i="1"/>
  <c r="E183" i="1"/>
  <c r="F183" i="1" s="1"/>
  <c r="G183" i="1" s="1"/>
  <c r="I183" i="1"/>
  <c r="P183" i="1"/>
  <c r="E184" i="1"/>
  <c r="F184" i="1" s="1"/>
  <c r="G184" i="1" s="1"/>
  <c r="I184" i="1" s="1"/>
  <c r="P184" i="1"/>
  <c r="E185" i="1"/>
  <c r="F185" i="1" s="1"/>
  <c r="G185" i="1" s="1"/>
  <c r="I185" i="1" s="1"/>
  <c r="P185" i="1"/>
  <c r="E186" i="1"/>
  <c r="F186" i="1" s="1"/>
  <c r="G186" i="1" s="1"/>
  <c r="I186" i="1" s="1"/>
  <c r="P186" i="1"/>
  <c r="E187" i="1"/>
  <c r="F187" i="1"/>
  <c r="G187" i="1" s="1"/>
  <c r="I187" i="1" s="1"/>
  <c r="P187" i="1"/>
  <c r="E188" i="1"/>
  <c r="F188" i="1" s="1"/>
  <c r="G188" i="1" s="1"/>
  <c r="I188" i="1" s="1"/>
  <c r="P188" i="1"/>
  <c r="E189" i="1"/>
  <c r="F189" i="1" s="1"/>
  <c r="G189" i="1" s="1"/>
  <c r="I189" i="1" s="1"/>
  <c r="P189" i="1"/>
  <c r="E190" i="1"/>
  <c r="F190" i="1" s="1"/>
  <c r="G190" i="1" s="1"/>
  <c r="I190" i="1" s="1"/>
  <c r="P190" i="1"/>
  <c r="E191" i="1"/>
  <c r="F191" i="1" s="1"/>
  <c r="G191" i="1" s="1"/>
  <c r="I191" i="1" s="1"/>
  <c r="P191" i="1"/>
  <c r="E192" i="1"/>
  <c r="F192" i="1" s="1"/>
  <c r="G192" i="1" s="1"/>
  <c r="I192" i="1" s="1"/>
  <c r="P192" i="1"/>
  <c r="E193" i="1"/>
  <c r="F193" i="1" s="1"/>
  <c r="G193" i="1" s="1"/>
  <c r="I193" i="1" s="1"/>
  <c r="P193" i="1"/>
  <c r="E194" i="1"/>
  <c r="F194" i="1" s="1"/>
  <c r="G194" i="1" s="1"/>
  <c r="I194" i="1" s="1"/>
  <c r="P194" i="1"/>
  <c r="E195" i="1"/>
  <c r="F195" i="1" s="1"/>
  <c r="G195" i="1" s="1"/>
  <c r="I195" i="1" s="1"/>
  <c r="P195" i="1"/>
  <c r="E196" i="1"/>
  <c r="F196" i="1" s="1"/>
  <c r="G196" i="1" s="1"/>
  <c r="I196" i="1" s="1"/>
  <c r="P196" i="1"/>
  <c r="E197" i="1"/>
  <c r="F197" i="1" s="1"/>
  <c r="G197" i="1" s="1"/>
  <c r="I197" i="1" s="1"/>
  <c r="P197" i="1"/>
  <c r="E198" i="1"/>
  <c r="F198" i="1" s="1"/>
  <c r="G198" i="1" s="1"/>
  <c r="J198" i="1" s="1"/>
  <c r="P198" i="1"/>
  <c r="E199" i="1"/>
  <c r="F199" i="1" s="1"/>
  <c r="G199" i="1" s="1"/>
  <c r="I199" i="1" s="1"/>
  <c r="P199" i="1"/>
  <c r="E200" i="1"/>
  <c r="F200" i="1" s="1"/>
  <c r="G200" i="1" s="1"/>
  <c r="I200" i="1" s="1"/>
  <c r="P200" i="1"/>
  <c r="E201" i="1"/>
  <c r="E75" i="2" s="1"/>
  <c r="P201" i="1"/>
  <c r="E202" i="1"/>
  <c r="F202" i="1" s="1"/>
  <c r="G202" i="1" s="1"/>
  <c r="I202" i="1" s="1"/>
  <c r="P202" i="1"/>
  <c r="E203" i="1"/>
  <c r="F203" i="1" s="1"/>
  <c r="G203" i="1" s="1"/>
  <c r="I203" i="1" s="1"/>
  <c r="P203" i="1"/>
  <c r="E204" i="1"/>
  <c r="F204" i="1" s="1"/>
  <c r="G204" i="1" s="1"/>
  <c r="I204" i="1" s="1"/>
  <c r="P204" i="1"/>
  <c r="E205" i="1"/>
  <c r="F205" i="1"/>
  <c r="G205" i="1" s="1"/>
  <c r="I205" i="1" s="1"/>
  <c r="P205" i="1"/>
  <c r="E206" i="1"/>
  <c r="F206" i="1" s="1"/>
  <c r="G206" i="1" s="1"/>
  <c r="I206" i="1" s="1"/>
  <c r="P206" i="1"/>
  <c r="E207" i="1"/>
  <c r="F207" i="1" s="1"/>
  <c r="G207" i="1" s="1"/>
  <c r="I207" i="1" s="1"/>
  <c r="P207" i="1"/>
  <c r="E208" i="1"/>
  <c r="F208" i="1" s="1"/>
  <c r="G208" i="1" s="1"/>
  <c r="I208" i="1" s="1"/>
  <c r="P208" i="1"/>
  <c r="E209" i="1"/>
  <c r="F209" i="1" s="1"/>
  <c r="G209" i="1" s="1"/>
  <c r="I209" i="1" s="1"/>
  <c r="P209" i="1"/>
  <c r="E210" i="1"/>
  <c r="F210" i="1" s="1"/>
  <c r="G210" i="1" s="1"/>
  <c r="I210" i="1"/>
  <c r="P210" i="1"/>
  <c r="E211" i="1"/>
  <c r="F211" i="1" s="1"/>
  <c r="G211" i="1" s="1"/>
  <c r="I211" i="1" s="1"/>
  <c r="P211" i="1"/>
  <c r="E212" i="1"/>
  <c r="F212" i="1" s="1"/>
  <c r="G212" i="1" s="1"/>
  <c r="I212" i="1" s="1"/>
  <c r="P212" i="1"/>
  <c r="E213" i="1"/>
  <c r="F213" i="1" s="1"/>
  <c r="G213" i="1" s="1"/>
  <c r="I213" i="1" s="1"/>
  <c r="P213" i="1"/>
  <c r="E214" i="1"/>
  <c r="F214" i="1" s="1"/>
  <c r="G214" i="1" s="1"/>
  <c r="I214" i="1" s="1"/>
  <c r="P214" i="1"/>
  <c r="E215" i="1"/>
  <c r="F215" i="1" s="1"/>
  <c r="G215" i="1" s="1"/>
  <c r="I215" i="1" s="1"/>
  <c r="P215" i="1"/>
  <c r="E216" i="1"/>
  <c r="F216" i="1" s="1"/>
  <c r="G216" i="1" s="1"/>
  <c r="I216" i="1" s="1"/>
  <c r="P216" i="1"/>
  <c r="E217" i="1"/>
  <c r="E91" i="2" s="1"/>
  <c r="P217" i="1"/>
  <c r="E218" i="1"/>
  <c r="F218" i="1" s="1"/>
  <c r="G218" i="1" s="1"/>
  <c r="I218" i="1"/>
  <c r="P218" i="1"/>
  <c r="E219" i="1"/>
  <c r="F219" i="1" s="1"/>
  <c r="G219" i="1" s="1"/>
  <c r="I219" i="1" s="1"/>
  <c r="P219" i="1"/>
  <c r="E220" i="1"/>
  <c r="F220" i="1" s="1"/>
  <c r="G220" i="1" s="1"/>
  <c r="I220" i="1" s="1"/>
  <c r="P220" i="1"/>
  <c r="E221" i="1"/>
  <c r="F221" i="1" s="1"/>
  <c r="G221" i="1" s="1"/>
  <c r="I221" i="1" s="1"/>
  <c r="P221" i="1"/>
  <c r="E222" i="1"/>
  <c r="F222" i="1" s="1"/>
  <c r="G222" i="1" s="1"/>
  <c r="I222" i="1" s="1"/>
  <c r="P222" i="1"/>
  <c r="E223" i="1"/>
  <c r="F223" i="1" s="1"/>
  <c r="G223" i="1" s="1"/>
  <c r="I223" i="1" s="1"/>
  <c r="P223" i="1"/>
  <c r="E224" i="1"/>
  <c r="F224" i="1" s="1"/>
  <c r="G224" i="1" s="1"/>
  <c r="I224" i="1" s="1"/>
  <c r="P224" i="1"/>
  <c r="E225" i="1"/>
  <c r="F225" i="1" s="1"/>
  <c r="G225" i="1" s="1"/>
  <c r="I225" i="1" s="1"/>
  <c r="P225" i="1"/>
  <c r="E226" i="1"/>
  <c r="F226" i="1" s="1"/>
  <c r="G226" i="1" s="1"/>
  <c r="I226" i="1" s="1"/>
  <c r="P226" i="1"/>
  <c r="E227" i="1"/>
  <c r="F227" i="1" s="1"/>
  <c r="G227" i="1" s="1"/>
  <c r="I227" i="1" s="1"/>
  <c r="P227" i="1"/>
  <c r="E228" i="1"/>
  <c r="F228" i="1" s="1"/>
  <c r="G228" i="1" s="1"/>
  <c r="I228" i="1" s="1"/>
  <c r="P228" i="1"/>
  <c r="E229" i="1"/>
  <c r="F229" i="1" s="1"/>
  <c r="G229" i="1" s="1"/>
  <c r="I229" i="1" s="1"/>
  <c r="P229" i="1"/>
  <c r="E230" i="1"/>
  <c r="F230" i="1" s="1"/>
  <c r="G230" i="1" s="1"/>
  <c r="I230" i="1" s="1"/>
  <c r="P230" i="1"/>
  <c r="E231" i="1"/>
  <c r="F231" i="1" s="1"/>
  <c r="G231" i="1" s="1"/>
  <c r="I231" i="1" s="1"/>
  <c r="P231" i="1"/>
  <c r="E232" i="1"/>
  <c r="F232" i="1" s="1"/>
  <c r="G232" i="1" s="1"/>
  <c r="I232" i="1" s="1"/>
  <c r="P232" i="1"/>
  <c r="E233" i="1"/>
  <c r="F233" i="1" s="1"/>
  <c r="G233" i="1" s="1"/>
  <c r="I233" i="1" s="1"/>
  <c r="P233" i="1"/>
  <c r="E234" i="1"/>
  <c r="F234" i="1" s="1"/>
  <c r="G234" i="1" s="1"/>
  <c r="I234" i="1" s="1"/>
  <c r="P234" i="1"/>
  <c r="E235" i="1"/>
  <c r="F235" i="1"/>
  <c r="G235" i="1" s="1"/>
  <c r="I235" i="1" s="1"/>
  <c r="P235" i="1"/>
  <c r="E236" i="1"/>
  <c r="F236" i="1" s="1"/>
  <c r="G236" i="1" s="1"/>
  <c r="I236" i="1" s="1"/>
  <c r="P236" i="1"/>
  <c r="E237" i="1"/>
  <c r="F237" i="1"/>
  <c r="G237" i="1" s="1"/>
  <c r="J237" i="1" s="1"/>
  <c r="P237" i="1"/>
  <c r="E238" i="1"/>
  <c r="F238" i="1" s="1"/>
  <c r="G238" i="1" s="1"/>
  <c r="I238" i="1" s="1"/>
  <c r="P238" i="1"/>
  <c r="E239" i="1"/>
  <c r="F239" i="1" s="1"/>
  <c r="G239" i="1" s="1"/>
  <c r="I239" i="1" s="1"/>
  <c r="P239" i="1"/>
  <c r="E240" i="1"/>
  <c r="F240" i="1" s="1"/>
  <c r="G240" i="1" s="1"/>
  <c r="I240" i="1" s="1"/>
  <c r="P240" i="1"/>
  <c r="E241" i="1"/>
  <c r="F241" i="1" s="1"/>
  <c r="G241" i="1" s="1"/>
  <c r="I241" i="1" s="1"/>
  <c r="P241" i="1"/>
  <c r="E242" i="1"/>
  <c r="F242" i="1"/>
  <c r="G242" i="1" s="1"/>
  <c r="I242" i="1" s="1"/>
  <c r="P242" i="1"/>
  <c r="E243" i="1"/>
  <c r="F243" i="1" s="1"/>
  <c r="G243" i="1" s="1"/>
  <c r="I243" i="1" s="1"/>
  <c r="P243" i="1"/>
  <c r="E244" i="1"/>
  <c r="F244" i="1"/>
  <c r="G244" i="1" s="1"/>
  <c r="I244" i="1" s="1"/>
  <c r="P244" i="1"/>
  <c r="E245" i="1"/>
  <c r="F245" i="1" s="1"/>
  <c r="G245" i="1" s="1"/>
  <c r="I245" i="1" s="1"/>
  <c r="P245" i="1"/>
  <c r="E246" i="1"/>
  <c r="F246" i="1"/>
  <c r="G246" i="1" s="1"/>
  <c r="I246" i="1" s="1"/>
  <c r="P246" i="1"/>
  <c r="E247" i="1"/>
  <c r="F247" i="1" s="1"/>
  <c r="G247" i="1" s="1"/>
  <c r="I247" i="1" s="1"/>
  <c r="P247" i="1"/>
  <c r="E248" i="1"/>
  <c r="F248" i="1" s="1"/>
  <c r="G248" i="1" s="1"/>
  <c r="I248" i="1" s="1"/>
  <c r="P248" i="1"/>
  <c r="E249" i="1"/>
  <c r="F249" i="1" s="1"/>
  <c r="G249" i="1" s="1"/>
  <c r="I249" i="1" s="1"/>
  <c r="P249" i="1"/>
  <c r="E250" i="1"/>
  <c r="F250" i="1" s="1"/>
  <c r="G250" i="1" s="1"/>
  <c r="I250" i="1" s="1"/>
  <c r="P250" i="1"/>
  <c r="E251" i="1"/>
  <c r="F251" i="1" s="1"/>
  <c r="G251" i="1"/>
  <c r="I251" i="1" s="1"/>
  <c r="P251" i="1"/>
  <c r="E252" i="1"/>
  <c r="F252" i="1" s="1"/>
  <c r="G252" i="1" s="1"/>
  <c r="I252" i="1" s="1"/>
  <c r="P252" i="1"/>
  <c r="E253" i="1"/>
  <c r="F253" i="1" s="1"/>
  <c r="G253" i="1"/>
  <c r="I253" i="1" s="1"/>
  <c r="P253" i="1"/>
  <c r="E254" i="1"/>
  <c r="E127" i="2" s="1"/>
  <c r="P254" i="1"/>
  <c r="E255" i="1"/>
  <c r="F255" i="1" s="1"/>
  <c r="G255" i="1" s="1"/>
  <c r="I255" i="1" s="1"/>
  <c r="P255" i="1"/>
  <c r="E256" i="1"/>
  <c r="F256" i="1" s="1"/>
  <c r="G256" i="1" s="1"/>
  <c r="I256" i="1" s="1"/>
  <c r="P256" i="1"/>
  <c r="E257" i="1"/>
  <c r="F257" i="1" s="1"/>
  <c r="G257" i="1" s="1"/>
  <c r="I257" i="1" s="1"/>
  <c r="P257" i="1"/>
  <c r="E258" i="1"/>
  <c r="F258" i="1" s="1"/>
  <c r="G258" i="1" s="1"/>
  <c r="I258" i="1" s="1"/>
  <c r="P258" i="1"/>
  <c r="E259" i="1"/>
  <c r="F259" i="1" s="1"/>
  <c r="G259" i="1" s="1"/>
  <c r="I259" i="1" s="1"/>
  <c r="P259" i="1"/>
  <c r="E260" i="1"/>
  <c r="F260" i="1" s="1"/>
  <c r="G260" i="1" s="1"/>
  <c r="I260" i="1" s="1"/>
  <c r="P260" i="1"/>
  <c r="E261" i="1"/>
  <c r="F261" i="1" s="1"/>
  <c r="G261" i="1" s="1"/>
  <c r="I261" i="1" s="1"/>
  <c r="P261" i="1"/>
  <c r="E262" i="1"/>
  <c r="F262" i="1" s="1"/>
  <c r="G262" i="1" s="1"/>
  <c r="I262" i="1" s="1"/>
  <c r="P262" i="1"/>
  <c r="E263" i="1"/>
  <c r="F263" i="1" s="1"/>
  <c r="G263" i="1" s="1"/>
  <c r="I263" i="1" s="1"/>
  <c r="P263" i="1"/>
  <c r="E264" i="1"/>
  <c r="F264" i="1" s="1"/>
  <c r="G264" i="1" s="1"/>
  <c r="I264" i="1" s="1"/>
  <c r="P264" i="1"/>
  <c r="E265" i="1"/>
  <c r="F265" i="1" s="1"/>
  <c r="G265" i="1" s="1"/>
  <c r="I265" i="1" s="1"/>
  <c r="P265" i="1"/>
  <c r="E266" i="1"/>
  <c r="F266" i="1" s="1"/>
  <c r="G266" i="1" s="1"/>
  <c r="I266" i="1" s="1"/>
  <c r="P266" i="1"/>
  <c r="E267" i="1"/>
  <c r="F267" i="1" s="1"/>
  <c r="G267" i="1" s="1"/>
  <c r="I267" i="1" s="1"/>
  <c r="P267" i="1"/>
  <c r="E268" i="1"/>
  <c r="F268" i="1" s="1"/>
  <c r="G268" i="1" s="1"/>
  <c r="I268" i="1" s="1"/>
  <c r="P268" i="1"/>
  <c r="E269" i="1"/>
  <c r="F269" i="1" s="1"/>
  <c r="G269" i="1"/>
  <c r="I269" i="1" s="1"/>
  <c r="P269" i="1"/>
  <c r="E270" i="1"/>
  <c r="F270" i="1" s="1"/>
  <c r="G270" i="1" s="1"/>
  <c r="I270" i="1" s="1"/>
  <c r="P270" i="1"/>
  <c r="E271" i="1"/>
  <c r="F271" i="1" s="1"/>
  <c r="G271" i="1" s="1"/>
  <c r="I271" i="1" s="1"/>
  <c r="P271" i="1"/>
  <c r="E272" i="1"/>
  <c r="F272" i="1" s="1"/>
  <c r="G272" i="1" s="1"/>
  <c r="I272" i="1" s="1"/>
  <c r="P272" i="1"/>
  <c r="E273" i="1"/>
  <c r="F273" i="1" s="1"/>
  <c r="G273" i="1" s="1"/>
  <c r="I273" i="1" s="1"/>
  <c r="P273" i="1"/>
  <c r="E274" i="1"/>
  <c r="F274" i="1" s="1"/>
  <c r="G274" i="1" s="1"/>
  <c r="I274" i="1" s="1"/>
  <c r="P274" i="1"/>
  <c r="E275" i="1"/>
  <c r="F275" i="1" s="1"/>
  <c r="G275" i="1" s="1"/>
  <c r="I275" i="1" s="1"/>
  <c r="P275" i="1"/>
  <c r="E276" i="1"/>
  <c r="F276" i="1" s="1"/>
  <c r="G276" i="1" s="1"/>
  <c r="I276" i="1" s="1"/>
  <c r="P276" i="1"/>
  <c r="E277" i="1"/>
  <c r="F277" i="1" s="1"/>
  <c r="G277" i="1" s="1"/>
  <c r="I277" i="1" s="1"/>
  <c r="P277" i="1"/>
  <c r="E278" i="1"/>
  <c r="F278" i="1" s="1"/>
  <c r="G278" i="1" s="1"/>
  <c r="I278" i="1" s="1"/>
  <c r="P278" i="1"/>
  <c r="E279" i="1"/>
  <c r="F279" i="1" s="1"/>
  <c r="G279" i="1" s="1"/>
  <c r="I279" i="1" s="1"/>
  <c r="P279" i="1"/>
  <c r="E280" i="1"/>
  <c r="F280" i="1" s="1"/>
  <c r="G280" i="1" s="1"/>
  <c r="I280" i="1" s="1"/>
  <c r="P280" i="1"/>
  <c r="E281" i="1"/>
  <c r="F281" i="1" s="1"/>
  <c r="G281" i="1" s="1"/>
  <c r="I281" i="1" s="1"/>
  <c r="P281" i="1"/>
  <c r="E282" i="1"/>
  <c r="F282" i="1" s="1"/>
  <c r="G282" i="1" s="1"/>
  <c r="I282" i="1" s="1"/>
  <c r="P282" i="1"/>
  <c r="E283" i="1"/>
  <c r="F283" i="1" s="1"/>
  <c r="G283" i="1" s="1"/>
  <c r="I283" i="1" s="1"/>
  <c r="P283" i="1"/>
  <c r="E284" i="1"/>
  <c r="F284" i="1" s="1"/>
  <c r="G284" i="1" s="1"/>
  <c r="I284" i="1" s="1"/>
  <c r="P284" i="1"/>
  <c r="E285" i="1"/>
  <c r="F285" i="1" s="1"/>
  <c r="G285" i="1" s="1"/>
  <c r="I285" i="1" s="1"/>
  <c r="P285" i="1"/>
  <c r="E286" i="1"/>
  <c r="F286" i="1" s="1"/>
  <c r="G286" i="1" s="1"/>
  <c r="I286" i="1" s="1"/>
  <c r="P286" i="1"/>
  <c r="E287" i="1"/>
  <c r="F287" i="1" s="1"/>
  <c r="G287" i="1" s="1"/>
  <c r="I287" i="1" s="1"/>
  <c r="P287" i="1"/>
  <c r="E288" i="1"/>
  <c r="F288" i="1" s="1"/>
  <c r="G288" i="1" s="1"/>
  <c r="I288" i="1" s="1"/>
  <c r="P288" i="1"/>
  <c r="E289" i="1"/>
  <c r="F289" i="1" s="1"/>
  <c r="G289" i="1" s="1"/>
  <c r="I289" i="1" s="1"/>
  <c r="P289" i="1"/>
  <c r="E290" i="1"/>
  <c r="F290" i="1" s="1"/>
  <c r="G290" i="1" s="1"/>
  <c r="I290" i="1" s="1"/>
  <c r="P290" i="1"/>
  <c r="E291" i="1"/>
  <c r="F291" i="1" s="1"/>
  <c r="G291" i="1" s="1"/>
  <c r="I291" i="1" s="1"/>
  <c r="P291" i="1"/>
  <c r="E292" i="1"/>
  <c r="F292" i="1"/>
  <c r="G292" i="1" s="1"/>
  <c r="I292" i="1" s="1"/>
  <c r="P292" i="1"/>
  <c r="E293" i="1"/>
  <c r="F293" i="1" s="1"/>
  <c r="G293" i="1" s="1"/>
  <c r="I293" i="1" s="1"/>
  <c r="P293" i="1"/>
  <c r="E294" i="1"/>
  <c r="F294" i="1"/>
  <c r="G294" i="1" s="1"/>
  <c r="I294" i="1" s="1"/>
  <c r="P294" i="1"/>
  <c r="E295" i="1"/>
  <c r="F295" i="1" s="1"/>
  <c r="G295" i="1" s="1"/>
  <c r="I295" i="1" s="1"/>
  <c r="P295" i="1"/>
  <c r="E296" i="1"/>
  <c r="F296" i="1" s="1"/>
  <c r="G296" i="1" s="1"/>
  <c r="I296" i="1" s="1"/>
  <c r="P296" i="1"/>
  <c r="E297" i="1"/>
  <c r="F297" i="1" s="1"/>
  <c r="G297" i="1" s="1"/>
  <c r="I297" i="1" s="1"/>
  <c r="P297" i="1"/>
  <c r="E298" i="1"/>
  <c r="F298" i="1" s="1"/>
  <c r="G298" i="1" s="1"/>
  <c r="I298" i="1" s="1"/>
  <c r="P298" i="1"/>
  <c r="E299" i="1"/>
  <c r="F299" i="1" s="1"/>
  <c r="G299" i="1" s="1"/>
  <c r="I299" i="1" s="1"/>
  <c r="P299" i="1"/>
  <c r="E300" i="1"/>
  <c r="E173" i="2" s="1"/>
  <c r="P300" i="1"/>
  <c r="E301" i="1"/>
  <c r="F301" i="1" s="1"/>
  <c r="G301" i="1" s="1"/>
  <c r="I301" i="1" s="1"/>
  <c r="P301" i="1"/>
  <c r="E302" i="1"/>
  <c r="E175" i="2" s="1"/>
  <c r="P302" i="1"/>
  <c r="E303" i="1"/>
  <c r="F303" i="1" s="1"/>
  <c r="G303" i="1" s="1"/>
  <c r="I303" i="1" s="1"/>
  <c r="P303" i="1"/>
  <c r="E304" i="1"/>
  <c r="F304" i="1" s="1"/>
  <c r="G304" i="1" s="1"/>
  <c r="I304" i="1" s="1"/>
  <c r="P304" i="1"/>
  <c r="E305" i="1"/>
  <c r="F305" i="1" s="1"/>
  <c r="G305" i="1" s="1"/>
  <c r="I305" i="1" s="1"/>
  <c r="P305" i="1"/>
  <c r="E306" i="1"/>
  <c r="F306" i="1"/>
  <c r="G306" i="1" s="1"/>
  <c r="I306" i="1" s="1"/>
  <c r="P306" i="1"/>
  <c r="E307" i="1"/>
  <c r="F307" i="1" s="1"/>
  <c r="G307" i="1" s="1"/>
  <c r="I307" i="1" s="1"/>
  <c r="P307" i="1"/>
  <c r="E308" i="1"/>
  <c r="F308" i="1" s="1"/>
  <c r="G308" i="1" s="1"/>
  <c r="I308" i="1" s="1"/>
  <c r="P308" i="1"/>
  <c r="E309" i="1"/>
  <c r="F309" i="1" s="1"/>
  <c r="G309" i="1" s="1"/>
  <c r="I309" i="1" s="1"/>
  <c r="P309" i="1"/>
  <c r="E310" i="1"/>
  <c r="F310" i="1"/>
  <c r="G310" i="1" s="1"/>
  <c r="I310" i="1" s="1"/>
  <c r="P310" i="1"/>
  <c r="E311" i="1"/>
  <c r="F311" i="1" s="1"/>
  <c r="G311" i="1" s="1"/>
  <c r="I311" i="1" s="1"/>
  <c r="P311" i="1"/>
  <c r="E312" i="1"/>
  <c r="F312" i="1" s="1"/>
  <c r="G312" i="1" s="1"/>
  <c r="I312" i="1" s="1"/>
  <c r="P312" i="1"/>
  <c r="E313" i="1"/>
  <c r="F313" i="1" s="1"/>
  <c r="G313" i="1" s="1"/>
  <c r="I313" i="1" s="1"/>
  <c r="P313" i="1"/>
  <c r="E314" i="1"/>
  <c r="F314" i="1" s="1"/>
  <c r="G314" i="1" s="1"/>
  <c r="I314" i="1" s="1"/>
  <c r="P314" i="1"/>
  <c r="E315" i="1"/>
  <c r="F315" i="1" s="1"/>
  <c r="G315" i="1" s="1"/>
  <c r="I315" i="1" s="1"/>
  <c r="P315" i="1"/>
  <c r="E316" i="1"/>
  <c r="F316" i="1" s="1"/>
  <c r="G316" i="1" s="1"/>
  <c r="I316" i="1" s="1"/>
  <c r="P316" i="1"/>
  <c r="E317" i="1"/>
  <c r="F317" i="1" s="1"/>
  <c r="G317" i="1" s="1"/>
  <c r="I317" i="1" s="1"/>
  <c r="P317" i="1"/>
  <c r="E318" i="1"/>
  <c r="E191" i="2" s="1"/>
  <c r="P318" i="1"/>
  <c r="E319" i="1"/>
  <c r="F319" i="1" s="1"/>
  <c r="G319" i="1" s="1"/>
  <c r="I319" i="1" s="1"/>
  <c r="P319" i="1"/>
  <c r="E320" i="1"/>
  <c r="F320" i="1" s="1"/>
  <c r="G320" i="1" s="1"/>
  <c r="I320" i="1" s="1"/>
  <c r="P320" i="1"/>
  <c r="E321" i="1"/>
  <c r="F321" i="1" s="1"/>
  <c r="G321" i="1" s="1"/>
  <c r="I321" i="1" s="1"/>
  <c r="P321" i="1"/>
  <c r="E322" i="1"/>
  <c r="F322" i="1" s="1"/>
  <c r="G322" i="1" s="1"/>
  <c r="I322" i="1" s="1"/>
  <c r="P322" i="1"/>
  <c r="E323" i="1"/>
  <c r="F323" i="1" s="1"/>
  <c r="G323" i="1" s="1"/>
  <c r="I323" i="1" s="1"/>
  <c r="P323" i="1"/>
  <c r="E324" i="1"/>
  <c r="F324" i="1" s="1"/>
  <c r="G324" i="1" s="1"/>
  <c r="I324" i="1" s="1"/>
  <c r="P324" i="1"/>
  <c r="E325" i="1"/>
  <c r="F325" i="1" s="1"/>
  <c r="G325" i="1" s="1"/>
  <c r="I325" i="1" s="1"/>
  <c r="P325" i="1"/>
  <c r="E326" i="1"/>
  <c r="F326" i="1"/>
  <c r="G326" i="1" s="1"/>
  <c r="I326" i="1" s="1"/>
  <c r="P326" i="1"/>
  <c r="E327" i="1"/>
  <c r="F327" i="1" s="1"/>
  <c r="G327" i="1" s="1"/>
  <c r="I327" i="1" s="1"/>
  <c r="P327" i="1"/>
  <c r="E328" i="1"/>
  <c r="F328" i="1" s="1"/>
  <c r="G328" i="1" s="1"/>
  <c r="I328" i="1" s="1"/>
  <c r="P328" i="1"/>
  <c r="E329" i="1"/>
  <c r="F329" i="1" s="1"/>
  <c r="G329" i="1" s="1"/>
  <c r="I329" i="1" s="1"/>
  <c r="P329" i="1"/>
  <c r="E330" i="1"/>
  <c r="F330" i="1" s="1"/>
  <c r="G330" i="1" s="1"/>
  <c r="I330" i="1" s="1"/>
  <c r="P330" i="1"/>
  <c r="E331" i="1"/>
  <c r="F331" i="1" s="1"/>
  <c r="G331" i="1" s="1"/>
  <c r="I331" i="1" s="1"/>
  <c r="P331" i="1"/>
  <c r="E332" i="1"/>
  <c r="F332" i="1" s="1"/>
  <c r="G332" i="1" s="1"/>
  <c r="I332" i="1" s="1"/>
  <c r="P332" i="1"/>
  <c r="E333" i="1"/>
  <c r="F333" i="1"/>
  <c r="G333" i="1" s="1"/>
  <c r="I333" i="1" s="1"/>
  <c r="P333" i="1"/>
  <c r="E334" i="1"/>
  <c r="F334" i="1" s="1"/>
  <c r="G334" i="1" s="1"/>
  <c r="I334" i="1" s="1"/>
  <c r="P334" i="1"/>
  <c r="E335" i="1"/>
  <c r="F335" i="1" s="1"/>
  <c r="G335" i="1" s="1"/>
  <c r="I335" i="1" s="1"/>
  <c r="P335" i="1"/>
  <c r="E336" i="1"/>
  <c r="F336" i="1" s="1"/>
  <c r="G336" i="1" s="1"/>
  <c r="I336" i="1" s="1"/>
  <c r="P336" i="1"/>
  <c r="E337" i="1"/>
  <c r="F337" i="1" s="1"/>
  <c r="G337" i="1" s="1"/>
  <c r="I337" i="1" s="1"/>
  <c r="P337" i="1"/>
  <c r="E338" i="1"/>
  <c r="F338" i="1" s="1"/>
  <c r="G338" i="1" s="1"/>
  <c r="I338" i="1" s="1"/>
  <c r="P338" i="1"/>
  <c r="E339" i="1"/>
  <c r="F339" i="1" s="1"/>
  <c r="G339" i="1" s="1"/>
  <c r="I339" i="1" s="1"/>
  <c r="P339" i="1"/>
  <c r="E340" i="1"/>
  <c r="F340" i="1"/>
  <c r="G340" i="1" s="1"/>
  <c r="I340" i="1" s="1"/>
  <c r="P340" i="1"/>
  <c r="E341" i="1"/>
  <c r="F341" i="1" s="1"/>
  <c r="G341" i="1" s="1"/>
  <c r="I341" i="1" s="1"/>
  <c r="P341" i="1"/>
  <c r="E342" i="1"/>
  <c r="F342" i="1" s="1"/>
  <c r="G342" i="1" s="1"/>
  <c r="I342" i="1" s="1"/>
  <c r="P342" i="1"/>
  <c r="E343" i="1"/>
  <c r="F343" i="1" s="1"/>
  <c r="G343" i="1" s="1"/>
  <c r="I343" i="1" s="1"/>
  <c r="P343" i="1"/>
  <c r="E344" i="1"/>
  <c r="F344" i="1" s="1"/>
  <c r="G344" i="1" s="1"/>
  <c r="I344" i="1" s="1"/>
  <c r="P344" i="1"/>
  <c r="E345" i="1"/>
  <c r="F345" i="1" s="1"/>
  <c r="G345" i="1" s="1"/>
  <c r="I345" i="1" s="1"/>
  <c r="P345" i="1"/>
  <c r="E346" i="1"/>
  <c r="E220" i="2" s="1"/>
  <c r="P346" i="1"/>
  <c r="E347" i="1"/>
  <c r="F347" i="1" s="1"/>
  <c r="G347" i="1" s="1"/>
  <c r="I347" i="1" s="1"/>
  <c r="P347" i="1"/>
  <c r="E348" i="1"/>
  <c r="F348" i="1" s="1"/>
  <c r="G348" i="1" s="1"/>
  <c r="I348" i="1" s="1"/>
  <c r="P348" i="1"/>
  <c r="E349" i="1"/>
  <c r="F349" i="1" s="1"/>
  <c r="G349" i="1" s="1"/>
  <c r="I349" i="1" s="1"/>
  <c r="P349" i="1"/>
  <c r="E350" i="1"/>
  <c r="F350" i="1" s="1"/>
  <c r="G350" i="1" s="1"/>
  <c r="I350" i="1" s="1"/>
  <c r="P350" i="1"/>
  <c r="E351" i="1"/>
  <c r="F351" i="1" s="1"/>
  <c r="G351" i="1"/>
  <c r="I351" i="1" s="1"/>
  <c r="P351" i="1"/>
  <c r="E352" i="1"/>
  <c r="F352" i="1" s="1"/>
  <c r="G352" i="1" s="1"/>
  <c r="I352" i="1" s="1"/>
  <c r="P352" i="1"/>
  <c r="E353" i="1"/>
  <c r="F353" i="1" s="1"/>
  <c r="G353" i="1" s="1"/>
  <c r="I353" i="1" s="1"/>
  <c r="P353" i="1"/>
  <c r="E354" i="1"/>
  <c r="F354" i="1" s="1"/>
  <c r="G354" i="1" s="1"/>
  <c r="I354" i="1" s="1"/>
  <c r="P354" i="1"/>
  <c r="E355" i="1"/>
  <c r="F355" i="1" s="1"/>
  <c r="G355" i="1" s="1"/>
  <c r="I355" i="1" s="1"/>
  <c r="P355" i="1"/>
  <c r="E356" i="1"/>
  <c r="F356" i="1" s="1"/>
  <c r="G356" i="1" s="1"/>
  <c r="I356" i="1" s="1"/>
  <c r="P356" i="1"/>
  <c r="E357" i="1"/>
  <c r="F357" i="1" s="1"/>
  <c r="G357" i="1" s="1"/>
  <c r="I357" i="1" s="1"/>
  <c r="P357" i="1"/>
  <c r="E358" i="1"/>
  <c r="F358" i="1" s="1"/>
  <c r="G358" i="1" s="1"/>
  <c r="I358" i="1" s="1"/>
  <c r="P358" i="1"/>
  <c r="E359" i="1"/>
  <c r="F359" i="1" s="1"/>
  <c r="G359" i="1" s="1"/>
  <c r="I359" i="1" s="1"/>
  <c r="P359" i="1"/>
  <c r="E360" i="1"/>
  <c r="F360" i="1"/>
  <c r="G360" i="1" s="1"/>
  <c r="I360" i="1" s="1"/>
  <c r="P360" i="1"/>
  <c r="E361" i="1"/>
  <c r="F361" i="1" s="1"/>
  <c r="G361" i="1" s="1"/>
  <c r="I361" i="1" s="1"/>
  <c r="P361" i="1"/>
  <c r="E362" i="1"/>
  <c r="F362" i="1" s="1"/>
  <c r="G362" i="1" s="1"/>
  <c r="I362" i="1" s="1"/>
  <c r="P362" i="1"/>
  <c r="E363" i="1"/>
  <c r="F363" i="1" s="1"/>
  <c r="G363" i="1" s="1"/>
  <c r="I363" i="1" s="1"/>
  <c r="P363" i="1"/>
  <c r="E364" i="1"/>
  <c r="F364" i="1" s="1"/>
  <c r="G364" i="1" s="1"/>
  <c r="I364" i="1" s="1"/>
  <c r="P364" i="1"/>
  <c r="E365" i="1"/>
  <c r="F365" i="1"/>
  <c r="G365" i="1" s="1"/>
  <c r="I365" i="1" s="1"/>
  <c r="P365" i="1"/>
  <c r="E366" i="1"/>
  <c r="F366" i="1" s="1"/>
  <c r="G366" i="1" s="1"/>
  <c r="I366" i="1" s="1"/>
  <c r="P366" i="1"/>
  <c r="E367" i="1"/>
  <c r="F367" i="1" s="1"/>
  <c r="G367" i="1" s="1"/>
  <c r="I367" i="1" s="1"/>
  <c r="P367" i="1"/>
  <c r="E368" i="1"/>
  <c r="E242" i="2" s="1"/>
  <c r="P368" i="1"/>
  <c r="E369" i="1"/>
  <c r="F369" i="1" s="1"/>
  <c r="G369" i="1" s="1"/>
  <c r="J369" i="1" s="1"/>
  <c r="P369" i="1"/>
  <c r="E370" i="1"/>
  <c r="F370" i="1" s="1"/>
  <c r="G370" i="1" s="1"/>
  <c r="J370" i="1" s="1"/>
  <c r="P370" i="1"/>
  <c r="E371" i="1"/>
  <c r="F371" i="1" s="1"/>
  <c r="G371" i="1" s="1"/>
  <c r="J371" i="1" s="1"/>
  <c r="P371" i="1"/>
  <c r="E372" i="1"/>
  <c r="F372" i="1" s="1"/>
  <c r="G372" i="1" s="1"/>
  <c r="J372" i="1" s="1"/>
  <c r="P372" i="1"/>
  <c r="E373" i="1"/>
  <c r="F373" i="1" s="1"/>
  <c r="G373" i="1" s="1"/>
  <c r="J373" i="1" s="1"/>
  <c r="P373" i="1"/>
  <c r="E374" i="1"/>
  <c r="F374" i="1" s="1"/>
  <c r="G374" i="1" s="1"/>
  <c r="J374" i="1" s="1"/>
  <c r="P374" i="1"/>
  <c r="E375" i="1"/>
  <c r="F375" i="1" s="1"/>
  <c r="G375" i="1" s="1"/>
  <c r="I375" i="1" s="1"/>
  <c r="P375" i="1"/>
  <c r="E376" i="1"/>
  <c r="F376" i="1"/>
  <c r="G376" i="1" s="1"/>
  <c r="J376" i="1" s="1"/>
  <c r="P376" i="1"/>
  <c r="E377" i="1"/>
  <c r="F377" i="1" s="1"/>
  <c r="G377" i="1" s="1"/>
  <c r="I377" i="1" s="1"/>
  <c r="P377" i="1"/>
  <c r="E378" i="1"/>
  <c r="F378" i="1" s="1"/>
  <c r="G378" i="1" s="1"/>
  <c r="I378" i="1" s="1"/>
  <c r="P378" i="1"/>
  <c r="E379" i="1"/>
  <c r="F379" i="1" s="1"/>
  <c r="G379" i="1" s="1"/>
  <c r="I379" i="1" s="1"/>
  <c r="P379" i="1"/>
  <c r="E380" i="1"/>
  <c r="F380" i="1" s="1"/>
  <c r="G380" i="1" s="1"/>
  <c r="J380" i="1" s="1"/>
  <c r="P380" i="1"/>
  <c r="E381" i="1"/>
  <c r="F381" i="1" s="1"/>
  <c r="G381" i="1" s="1"/>
  <c r="J381" i="1" s="1"/>
  <c r="P381" i="1"/>
  <c r="E382" i="1"/>
  <c r="E385" i="2" s="1"/>
  <c r="P382" i="1"/>
  <c r="E383" i="1"/>
  <c r="F383" i="1" s="1"/>
  <c r="G383" i="1" s="1"/>
  <c r="J383" i="1" s="1"/>
  <c r="P383" i="1"/>
  <c r="E384" i="1"/>
  <c r="F384" i="1" s="1"/>
  <c r="G384" i="1" s="1"/>
  <c r="J384" i="1" s="1"/>
  <c r="P384" i="1"/>
  <c r="E385" i="1"/>
  <c r="F385" i="1" s="1"/>
  <c r="G385" i="1" s="1"/>
  <c r="J385" i="1" s="1"/>
  <c r="P385" i="1"/>
  <c r="E386" i="1"/>
  <c r="F386" i="1" s="1"/>
  <c r="G386" i="1" s="1"/>
  <c r="J386" i="1" s="1"/>
  <c r="P386" i="1"/>
  <c r="E387" i="1"/>
  <c r="F387" i="1" s="1"/>
  <c r="G387" i="1" s="1"/>
  <c r="J387" i="1" s="1"/>
  <c r="P387" i="1"/>
  <c r="E388" i="1"/>
  <c r="F388" i="1"/>
  <c r="G388" i="1" s="1"/>
  <c r="J388" i="1" s="1"/>
  <c r="P388" i="1"/>
  <c r="E389" i="1"/>
  <c r="F389" i="1" s="1"/>
  <c r="G389" i="1" s="1"/>
  <c r="J389" i="1" s="1"/>
  <c r="P389" i="1"/>
  <c r="E390" i="1"/>
  <c r="F390" i="1" s="1"/>
  <c r="G390" i="1" s="1"/>
  <c r="J390" i="1" s="1"/>
  <c r="P390" i="1"/>
  <c r="E391" i="1"/>
  <c r="F391" i="1" s="1"/>
  <c r="G391" i="1" s="1"/>
  <c r="K391" i="1" s="1"/>
  <c r="P391" i="1"/>
  <c r="E392" i="1"/>
  <c r="E395" i="2" s="1"/>
  <c r="P392" i="1"/>
  <c r="E393" i="1"/>
  <c r="F393" i="1" s="1"/>
  <c r="G393" i="1"/>
  <c r="K393" i="1" s="1"/>
  <c r="P393" i="1"/>
  <c r="E394" i="1"/>
  <c r="F394" i="1" s="1"/>
  <c r="P394" i="1"/>
  <c r="E395" i="1"/>
  <c r="F395" i="1" s="1"/>
  <c r="G395" i="1" s="1"/>
  <c r="K395" i="1" s="1"/>
  <c r="P395" i="1"/>
  <c r="E396" i="1"/>
  <c r="F396" i="1"/>
  <c r="G396" i="1" s="1"/>
  <c r="K396" i="1" s="1"/>
  <c r="P396" i="1"/>
  <c r="E397" i="1"/>
  <c r="F397" i="1" s="1"/>
  <c r="G397" i="1" s="1"/>
  <c r="K397" i="1" s="1"/>
  <c r="P397" i="1"/>
  <c r="E398" i="1"/>
  <c r="F398" i="1" s="1"/>
  <c r="G398" i="1" s="1"/>
  <c r="K398" i="1" s="1"/>
  <c r="P398" i="1"/>
  <c r="E399" i="1"/>
  <c r="F399" i="1" s="1"/>
  <c r="G399" i="1" s="1"/>
  <c r="K399" i="1" s="1"/>
  <c r="P399" i="1"/>
  <c r="E400" i="1"/>
  <c r="F400" i="1"/>
  <c r="G400" i="1" s="1"/>
  <c r="K400" i="1" s="1"/>
  <c r="P400" i="1"/>
  <c r="E401" i="1"/>
  <c r="F401" i="1" s="1"/>
  <c r="G401" i="1" s="1"/>
  <c r="K401" i="1" s="1"/>
  <c r="P401" i="1"/>
  <c r="E402" i="1"/>
  <c r="F402" i="1" s="1"/>
  <c r="G402" i="1" s="1"/>
  <c r="K402" i="1" s="1"/>
  <c r="P402" i="1"/>
  <c r="E403" i="1"/>
  <c r="F403" i="1" s="1"/>
  <c r="G403" i="1" s="1"/>
  <c r="K403" i="1" s="1"/>
  <c r="P403" i="1"/>
  <c r="E404" i="1"/>
  <c r="F404" i="1" s="1"/>
  <c r="G404" i="1" s="1"/>
  <c r="K404" i="1" s="1"/>
  <c r="P404" i="1"/>
  <c r="E405" i="1"/>
  <c r="F405" i="1" s="1"/>
  <c r="G405" i="1" s="1"/>
  <c r="K405" i="1" s="1"/>
  <c r="P405" i="1"/>
  <c r="E406" i="1"/>
  <c r="F406" i="1"/>
  <c r="G406" i="1" s="1"/>
  <c r="K406" i="1" s="1"/>
  <c r="P406" i="1"/>
  <c r="E407" i="1"/>
  <c r="E408" i="2" s="1"/>
  <c r="P407" i="1"/>
  <c r="E408" i="1"/>
  <c r="F408" i="1" s="1"/>
  <c r="G408" i="1" s="1"/>
  <c r="K408" i="1" s="1"/>
  <c r="P408" i="1"/>
  <c r="E409" i="1"/>
  <c r="E250" i="2" s="1"/>
  <c r="P409" i="1"/>
  <c r="E410" i="1"/>
  <c r="F410" i="1" s="1"/>
  <c r="G410" i="1" s="1"/>
  <c r="K410" i="1" s="1"/>
  <c r="P410" i="1"/>
  <c r="E411" i="1"/>
  <c r="F411" i="1" s="1"/>
  <c r="G411" i="1" s="1"/>
  <c r="K411" i="1" s="1"/>
  <c r="P411" i="1"/>
  <c r="E412" i="1"/>
  <c r="F412" i="1"/>
  <c r="G412" i="1" s="1"/>
  <c r="I412" i="1" s="1"/>
  <c r="P412" i="1"/>
  <c r="E413" i="1"/>
  <c r="F413" i="1" s="1"/>
  <c r="G413" i="1" s="1"/>
  <c r="K413" i="1" s="1"/>
  <c r="P413" i="1"/>
  <c r="E414" i="1"/>
  <c r="E253" i="2" s="1"/>
  <c r="P414" i="1"/>
  <c r="E415" i="1"/>
  <c r="F415" i="1" s="1"/>
  <c r="G415" i="1" s="1"/>
  <c r="K415" i="1" s="1"/>
  <c r="P415" i="1"/>
  <c r="E416" i="1"/>
  <c r="F416" i="1" s="1"/>
  <c r="G416" i="1" s="1"/>
  <c r="K416" i="1" s="1"/>
  <c r="P416" i="1"/>
  <c r="E417" i="1"/>
  <c r="E254" i="2" s="1"/>
  <c r="P417" i="1"/>
  <c r="E418" i="1"/>
  <c r="F418" i="1" s="1"/>
  <c r="G418" i="1" s="1"/>
  <c r="L418" i="1" s="1"/>
  <c r="P418" i="1"/>
  <c r="E419" i="1"/>
  <c r="F419" i="1" s="1"/>
  <c r="G419" i="1" s="1"/>
  <c r="J419" i="1" s="1"/>
  <c r="P419" i="1"/>
  <c r="E420" i="1"/>
  <c r="F420" i="1" s="1"/>
  <c r="G420" i="1" s="1"/>
  <c r="K420" i="1" s="1"/>
  <c r="P420" i="1"/>
  <c r="E421" i="1"/>
  <c r="F421" i="1" s="1"/>
  <c r="G421" i="1" s="1"/>
  <c r="K421" i="1" s="1"/>
  <c r="P421" i="1"/>
  <c r="E422" i="1"/>
  <c r="E259" i="2" s="1"/>
  <c r="P422" i="1"/>
  <c r="E423" i="1"/>
  <c r="F423" i="1" s="1"/>
  <c r="G423" i="1" s="1"/>
  <c r="K423" i="1" s="1"/>
  <c r="P423" i="1"/>
  <c r="E424" i="1"/>
  <c r="F424" i="1" s="1"/>
  <c r="G424" i="1" s="1"/>
  <c r="K424" i="1" s="1"/>
  <c r="P424" i="1"/>
  <c r="E425" i="1"/>
  <c r="F425" i="1" s="1"/>
  <c r="G425" i="1" s="1"/>
  <c r="K425" i="1" s="1"/>
  <c r="P425" i="1"/>
  <c r="E426" i="1"/>
  <c r="F426" i="1" s="1"/>
  <c r="G426" i="1" s="1"/>
  <c r="K426" i="1" s="1"/>
  <c r="P426" i="1"/>
  <c r="E427" i="1"/>
  <c r="F427" i="1" s="1"/>
  <c r="G427" i="1" s="1"/>
  <c r="K427" i="1" s="1"/>
  <c r="P427" i="1"/>
  <c r="E428" i="1"/>
  <c r="F428" i="1"/>
  <c r="G428" i="1" s="1"/>
  <c r="K428" i="1" s="1"/>
  <c r="P428" i="1"/>
  <c r="E429" i="1"/>
  <c r="F429" i="1" s="1"/>
  <c r="G429" i="1" s="1"/>
  <c r="K429" i="1" s="1"/>
  <c r="P429" i="1"/>
  <c r="E430" i="1"/>
  <c r="F430" i="1" s="1"/>
  <c r="G430" i="1" s="1"/>
  <c r="K430" i="1" s="1"/>
  <c r="P430" i="1"/>
  <c r="E431" i="1"/>
  <c r="F431" i="1" s="1"/>
  <c r="G431" i="1" s="1"/>
  <c r="K431" i="1" s="1"/>
  <c r="P431" i="1"/>
  <c r="E432" i="1"/>
  <c r="F432" i="1" s="1"/>
  <c r="G432" i="1" s="1"/>
  <c r="K432" i="1" s="1"/>
  <c r="P432" i="1"/>
  <c r="E433" i="1"/>
  <c r="F433" i="1" s="1"/>
  <c r="G433" i="1" s="1"/>
  <c r="K433" i="1" s="1"/>
  <c r="P433" i="1"/>
  <c r="E434" i="1"/>
  <c r="F434" i="1" s="1"/>
  <c r="G434" i="1" s="1"/>
  <c r="J434" i="1" s="1"/>
  <c r="P434" i="1"/>
  <c r="E435" i="1"/>
  <c r="F435" i="1" s="1"/>
  <c r="G435" i="1" s="1"/>
  <c r="K435" i="1" s="1"/>
  <c r="P435" i="1"/>
  <c r="E436" i="1"/>
  <c r="F436" i="1" s="1"/>
  <c r="G436" i="1" s="1"/>
  <c r="K436" i="1" s="1"/>
  <c r="P436" i="1"/>
  <c r="E437" i="1"/>
  <c r="F437" i="1" s="1"/>
  <c r="G437" i="1" s="1"/>
  <c r="K437" i="1" s="1"/>
  <c r="P437" i="1"/>
  <c r="E438" i="1"/>
  <c r="F438" i="1" s="1"/>
  <c r="G438" i="1" s="1"/>
  <c r="K438" i="1" s="1"/>
  <c r="P438" i="1"/>
  <c r="E439" i="1"/>
  <c r="F439" i="1" s="1"/>
  <c r="G439" i="1" s="1"/>
  <c r="K439" i="1" s="1"/>
  <c r="P439" i="1"/>
  <c r="E440" i="1"/>
  <c r="F440" i="1" s="1"/>
  <c r="G440" i="1" s="1"/>
  <c r="K440" i="1" s="1"/>
  <c r="P440" i="1"/>
  <c r="E441" i="1"/>
  <c r="F441" i="1" s="1"/>
  <c r="G441" i="1" s="1"/>
  <c r="K441" i="1" s="1"/>
  <c r="P441" i="1"/>
  <c r="E443" i="1"/>
  <c r="F443" i="1" s="1"/>
  <c r="G443" i="1" s="1"/>
  <c r="L443" i="1" s="1"/>
  <c r="P443" i="1"/>
  <c r="E445" i="1"/>
  <c r="F445" i="1" s="1"/>
  <c r="G445" i="1" s="1"/>
  <c r="L445" i="1" s="1"/>
  <c r="P445" i="1"/>
  <c r="E446" i="1"/>
  <c r="F446" i="1"/>
  <c r="G446" i="1" s="1"/>
  <c r="K446" i="1" s="1"/>
  <c r="P446" i="1"/>
  <c r="E447" i="1"/>
  <c r="F447" i="1" s="1"/>
  <c r="G447" i="1" s="1"/>
  <c r="K447" i="1" s="1"/>
  <c r="P447" i="1"/>
  <c r="E448" i="1"/>
  <c r="F448" i="1" s="1"/>
  <c r="G448" i="1" s="1"/>
  <c r="K448" i="1" s="1"/>
  <c r="P448" i="1"/>
  <c r="E442" i="1"/>
  <c r="F442" i="1" s="1"/>
  <c r="G442" i="1" s="1"/>
  <c r="K442" i="1" s="1"/>
  <c r="P442" i="1"/>
  <c r="E449" i="1"/>
  <c r="F449" i="1" s="1"/>
  <c r="G449" i="1" s="1"/>
  <c r="K449" i="1" s="1"/>
  <c r="P449" i="1"/>
  <c r="E450" i="1"/>
  <c r="F450" i="1" s="1"/>
  <c r="G450" i="1" s="1"/>
  <c r="K450" i="1" s="1"/>
  <c r="P450" i="1"/>
  <c r="E451" i="1"/>
  <c r="F451" i="1" s="1"/>
  <c r="G451" i="1" s="1"/>
  <c r="K451" i="1" s="1"/>
  <c r="P451" i="1"/>
  <c r="E452" i="1"/>
  <c r="F452" i="1" s="1"/>
  <c r="G452" i="1" s="1"/>
  <c r="K452" i="1" s="1"/>
  <c r="P452" i="1"/>
  <c r="A11" i="2"/>
  <c r="D11" i="2"/>
  <c r="G11" i="2"/>
  <c r="C11" i="2"/>
  <c r="H11" i="2"/>
  <c r="B11" i="2"/>
  <c r="A12" i="2"/>
  <c r="C12" i="2"/>
  <c r="D12" i="2"/>
  <c r="G12" i="2"/>
  <c r="H12" i="2"/>
  <c r="B12" i="2"/>
  <c r="A13" i="2"/>
  <c r="C13" i="2"/>
  <c r="D13" i="2"/>
  <c r="G13" i="2"/>
  <c r="H13" i="2"/>
  <c r="B13" i="2"/>
  <c r="A14" i="2"/>
  <c r="B14" i="2"/>
  <c r="D14" i="2"/>
  <c r="E14" i="2"/>
  <c r="G14" i="2"/>
  <c r="C14" i="2"/>
  <c r="H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B19" i="2"/>
  <c r="C19" i="2"/>
  <c r="D19" i="2"/>
  <c r="G19" i="2"/>
  <c r="H19" i="2"/>
  <c r="A20" i="2"/>
  <c r="B20" i="2"/>
  <c r="C20" i="2"/>
  <c r="E20" i="2"/>
  <c r="D20" i="2"/>
  <c r="G20" i="2"/>
  <c r="H20" i="2"/>
  <c r="A21" i="2"/>
  <c r="B21" i="2"/>
  <c r="C21" i="2"/>
  <c r="D21" i="2"/>
  <c r="G21" i="2"/>
  <c r="H21" i="2"/>
  <c r="A22" i="2"/>
  <c r="B22" i="2"/>
  <c r="D22" i="2"/>
  <c r="E22" i="2"/>
  <c r="G22" i="2"/>
  <c r="C22" i="2"/>
  <c r="H22" i="2"/>
  <c r="A23" i="2"/>
  <c r="D23" i="2"/>
  <c r="G23" i="2"/>
  <c r="C23" i="2"/>
  <c r="H23" i="2"/>
  <c r="B23" i="2"/>
  <c r="A24" i="2"/>
  <c r="D24" i="2"/>
  <c r="G24" i="2"/>
  <c r="C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B28" i="2"/>
  <c r="C28" i="2"/>
  <c r="E28" i="2"/>
  <c r="D28" i="2"/>
  <c r="G28" i="2"/>
  <c r="H28" i="2"/>
  <c r="A29" i="2"/>
  <c r="B29" i="2"/>
  <c r="C29" i="2"/>
  <c r="D29" i="2"/>
  <c r="G29" i="2"/>
  <c r="H29" i="2"/>
  <c r="A30" i="2"/>
  <c r="B30" i="2"/>
  <c r="D30" i="2"/>
  <c r="G30" i="2"/>
  <c r="C30" i="2"/>
  <c r="E30" i="2"/>
  <c r="H30" i="2"/>
  <c r="A31" i="2"/>
  <c r="D31" i="2"/>
  <c r="G31" i="2"/>
  <c r="C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E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D39" i="2"/>
  <c r="E39" i="2"/>
  <c r="G39" i="2"/>
  <c r="C39" i="2"/>
  <c r="H39" i="2"/>
  <c r="B39" i="2"/>
  <c r="A40" i="2"/>
  <c r="D40" i="2"/>
  <c r="G40" i="2"/>
  <c r="C40" i="2"/>
  <c r="H40" i="2"/>
  <c r="B40" i="2"/>
  <c r="A41" i="2"/>
  <c r="D41" i="2"/>
  <c r="G41" i="2"/>
  <c r="C41" i="2"/>
  <c r="E41" i="2"/>
  <c r="H41" i="2"/>
  <c r="B41" i="2"/>
  <c r="A42" i="2"/>
  <c r="B42" i="2"/>
  <c r="D42" i="2"/>
  <c r="G42" i="2"/>
  <c r="C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E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B53" i="2"/>
  <c r="C53" i="2"/>
  <c r="E53" i="2"/>
  <c r="D53" i="2"/>
  <c r="G53" i="2"/>
  <c r="H53" i="2"/>
  <c r="A54" i="2"/>
  <c r="B54" i="2"/>
  <c r="D54" i="2"/>
  <c r="E54" i="2"/>
  <c r="G54" i="2"/>
  <c r="C54" i="2"/>
  <c r="H54" i="2"/>
  <c r="A55" i="2"/>
  <c r="D55" i="2"/>
  <c r="G55" i="2"/>
  <c r="C55" i="2"/>
  <c r="E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B58" i="2"/>
  <c r="D58" i="2"/>
  <c r="G58" i="2"/>
  <c r="C58" i="2"/>
  <c r="E58" i="2"/>
  <c r="H58" i="2"/>
  <c r="A59" i="2"/>
  <c r="B59" i="2"/>
  <c r="C59" i="2"/>
  <c r="D59" i="2"/>
  <c r="G59" i="2"/>
  <c r="H59" i="2"/>
  <c r="A60" i="2"/>
  <c r="B60" i="2"/>
  <c r="C60" i="2"/>
  <c r="E60" i="2"/>
  <c r="D60" i="2"/>
  <c r="G60" i="2"/>
  <c r="H60" i="2"/>
  <c r="A61" i="2"/>
  <c r="B61" i="2"/>
  <c r="C61" i="2"/>
  <c r="E61" i="2"/>
  <c r="D61" i="2"/>
  <c r="G61" i="2"/>
  <c r="H61" i="2"/>
  <c r="A62" i="2"/>
  <c r="B62" i="2"/>
  <c r="D62" i="2"/>
  <c r="G62" i="2"/>
  <c r="C62" i="2"/>
  <c r="E62" i="2"/>
  <c r="H62" i="2"/>
  <c r="A63" i="2"/>
  <c r="D63" i="2"/>
  <c r="E63" i="2"/>
  <c r="G63" i="2"/>
  <c r="C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B66" i="2"/>
  <c r="D66" i="2"/>
  <c r="G66" i="2"/>
  <c r="C66" i="2"/>
  <c r="H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B69" i="2"/>
  <c r="C69" i="2"/>
  <c r="D69" i="2"/>
  <c r="E69" i="2"/>
  <c r="G69" i="2"/>
  <c r="H69" i="2"/>
  <c r="A70" i="2"/>
  <c r="B70" i="2"/>
  <c r="D70" i="2"/>
  <c r="G70" i="2"/>
  <c r="C70" i="2"/>
  <c r="H70" i="2"/>
  <c r="A71" i="2"/>
  <c r="D71" i="2"/>
  <c r="G71" i="2"/>
  <c r="C71" i="2"/>
  <c r="E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E73" i="2"/>
  <c r="H73" i="2"/>
  <c r="B73" i="2"/>
  <c r="A74" i="2"/>
  <c r="B74" i="2"/>
  <c r="D74" i="2"/>
  <c r="G74" i="2"/>
  <c r="C74" i="2"/>
  <c r="E74" i="2"/>
  <c r="H74" i="2"/>
  <c r="A75" i="2"/>
  <c r="B75" i="2"/>
  <c r="C75" i="2"/>
  <c r="D75" i="2"/>
  <c r="G75" i="2"/>
  <c r="H75" i="2"/>
  <c r="A76" i="2"/>
  <c r="B76" i="2"/>
  <c r="C76" i="2"/>
  <c r="E76" i="2"/>
  <c r="D76" i="2"/>
  <c r="G76" i="2"/>
  <c r="H76" i="2"/>
  <c r="A77" i="2"/>
  <c r="B77" i="2"/>
  <c r="C77" i="2"/>
  <c r="E77" i="2"/>
  <c r="D77" i="2"/>
  <c r="G77" i="2"/>
  <c r="H77" i="2"/>
  <c r="A78" i="2"/>
  <c r="B78" i="2"/>
  <c r="D78" i="2"/>
  <c r="E78" i="2"/>
  <c r="G78" i="2"/>
  <c r="C78" i="2"/>
  <c r="H78" i="2"/>
  <c r="A79" i="2"/>
  <c r="D79" i="2"/>
  <c r="G79" i="2"/>
  <c r="C79" i="2"/>
  <c r="E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D83" i="2"/>
  <c r="G83" i="2"/>
  <c r="H83" i="2"/>
  <c r="A84" i="2"/>
  <c r="B84" i="2"/>
  <c r="C84" i="2"/>
  <c r="E84" i="2"/>
  <c r="D84" i="2"/>
  <c r="G84" i="2"/>
  <c r="H84" i="2"/>
  <c r="A85" i="2"/>
  <c r="B85" i="2"/>
  <c r="C85" i="2"/>
  <c r="E85" i="2"/>
  <c r="D85" i="2"/>
  <c r="G85" i="2"/>
  <c r="H85" i="2"/>
  <c r="A86" i="2"/>
  <c r="B86" i="2"/>
  <c r="D86" i="2"/>
  <c r="E86" i="2"/>
  <c r="G86" i="2"/>
  <c r="C86" i="2"/>
  <c r="H86" i="2"/>
  <c r="A87" i="2"/>
  <c r="D87" i="2"/>
  <c r="E87" i="2"/>
  <c r="G87" i="2"/>
  <c r="C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E89" i="2"/>
  <c r="H89" i="2"/>
  <c r="B89" i="2"/>
  <c r="A90" i="2"/>
  <c r="B90" i="2"/>
  <c r="D90" i="2"/>
  <c r="G90" i="2"/>
  <c r="C90" i="2"/>
  <c r="E90" i="2"/>
  <c r="H90" i="2"/>
  <c r="A91" i="2"/>
  <c r="B91" i="2"/>
  <c r="C91" i="2"/>
  <c r="D91" i="2"/>
  <c r="G91" i="2"/>
  <c r="H91" i="2"/>
  <c r="A92" i="2"/>
  <c r="B92" i="2"/>
  <c r="C92" i="2"/>
  <c r="E92" i="2"/>
  <c r="D92" i="2"/>
  <c r="G92" i="2"/>
  <c r="H92" i="2"/>
  <c r="A93" i="2"/>
  <c r="B93" i="2"/>
  <c r="C93" i="2"/>
  <c r="E93" i="2"/>
  <c r="D93" i="2"/>
  <c r="G93" i="2"/>
  <c r="H93" i="2"/>
  <c r="A94" i="2"/>
  <c r="B94" i="2"/>
  <c r="D94" i="2"/>
  <c r="G94" i="2"/>
  <c r="C94" i="2"/>
  <c r="E94" i="2"/>
  <c r="H94" i="2"/>
  <c r="A95" i="2"/>
  <c r="D95" i="2"/>
  <c r="E95" i="2"/>
  <c r="G95" i="2"/>
  <c r="C95" i="2"/>
  <c r="H95" i="2"/>
  <c r="B95" i="2"/>
  <c r="A96" i="2"/>
  <c r="D96" i="2"/>
  <c r="G96" i="2"/>
  <c r="C96" i="2"/>
  <c r="E96" i="2"/>
  <c r="H96" i="2"/>
  <c r="B96" i="2"/>
  <c r="A97" i="2"/>
  <c r="D97" i="2"/>
  <c r="G97" i="2"/>
  <c r="C97" i="2"/>
  <c r="H97" i="2"/>
  <c r="B97" i="2"/>
  <c r="A98" i="2"/>
  <c r="B98" i="2"/>
  <c r="D98" i="2"/>
  <c r="G98" i="2"/>
  <c r="C98" i="2"/>
  <c r="E98" i="2"/>
  <c r="H98" i="2"/>
  <c r="A99" i="2"/>
  <c r="B99" i="2"/>
  <c r="C99" i="2"/>
  <c r="E99" i="2"/>
  <c r="D99" i="2"/>
  <c r="G99" i="2"/>
  <c r="H99" i="2"/>
  <c r="A100" i="2"/>
  <c r="B100" i="2"/>
  <c r="C100" i="2"/>
  <c r="E100" i="2"/>
  <c r="D100" i="2"/>
  <c r="G100" i="2"/>
  <c r="H100" i="2"/>
  <c r="A101" i="2"/>
  <c r="B101" i="2"/>
  <c r="C101" i="2"/>
  <c r="D101" i="2"/>
  <c r="G101" i="2"/>
  <c r="H101" i="2"/>
  <c r="A102" i="2"/>
  <c r="B102" i="2"/>
  <c r="D102" i="2"/>
  <c r="G102" i="2"/>
  <c r="C102" i="2"/>
  <c r="E102" i="2"/>
  <c r="H102" i="2"/>
  <c r="A103" i="2"/>
  <c r="D103" i="2"/>
  <c r="E103" i="2"/>
  <c r="G103" i="2"/>
  <c r="C103" i="2"/>
  <c r="H103" i="2"/>
  <c r="B103" i="2"/>
  <c r="A104" i="2"/>
  <c r="D104" i="2"/>
  <c r="G104" i="2"/>
  <c r="C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D108" i="2"/>
  <c r="G108" i="2"/>
  <c r="H108" i="2"/>
  <c r="A109" i="2"/>
  <c r="B109" i="2"/>
  <c r="C109" i="2"/>
  <c r="D109" i="2"/>
  <c r="E109" i="2"/>
  <c r="G109" i="2"/>
  <c r="H109" i="2"/>
  <c r="A110" i="2"/>
  <c r="B110" i="2"/>
  <c r="D110" i="2"/>
  <c r="G110" i="2"/>
  <c r="C110" i="2"/>
  <c r="E110" i="2"/>
  <c r="H110" i="2"/>
  <c r="A111" i="2"/>
  <c r="D111" i="2"/>
  <c r="G111" i="2"/>
  <c r="C111" i="2"/>
  <c r="H111" i="2"/>
  <c r="B111" i="2"/>
  <c r="A112" i="2"/>
  <c r="D112" i="2"/>
  <c r="G112" i="2"/>
  <c r="C112" i="2"/>
  <c r="H112" i="2"/>
  <c r="B112" i="2"/>
  <c r="A113" i="2"/>
  <c r="D113" i="2"/>
  <c r="G113" i="2"/>
  <c r="C113" i="2"/>
  <c r="E113" i="2"/>
  <c r="H113" i="2"/>
  <c r="B113" i="2"/>
  <c r="A114" i="2"/>
  <c r="B114" i="2"/>
  <c r="D114" i="2"/>
  <c r="G114" i="2"/>
  <c r="C114" i="2"/>
  <c r="H114" i="2"/>
  <c r="A115" i="2"/>
  <c r="B115" i="2"/>
  <c r="C115" i="2"/>
  <c r="E115" i="2"/>
  <c r="D115" i="2"/>
  <c r="G115" i="2"/>
  <c r="H115" i="2"/>
  <c r="A116" i="2"/>
  <c r="B116" i="2"/>
  <c r="C116" i="2"/>
  <c r="E116" i="2"/>
  <c r="D116" i="2"/>
  <c r="G116" i="2"/>
  <c r="H116" i="2"/>
  <c r="A117" i="2"/>
  <c r="B117" i="2"/>
  <c r="C117" i="2"/>
  <c r="E117" i="2"/>
  <c r="D117" i="2"/>
  <c r="G117" i="2"/>
  <c r="H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D120" i="2"/>
  <c r="G120" i="2"/>
  <c r="C120" i="2"/>
  <c r="E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E123" i="2"/>
  <c r="D123" i="2"/>
  <c r="G123" i="2"/>
  <c r="H123" i="2"/>
  <c r="A124" i="2"/>
  <c r="B124" i="2"/>
  <c r="C124" i="2"/>
  <c r="E124" i="2"/>
  <c r="D124" i="2"/>
  <c r="G124" i="2"/>
  <c r="H124" i="2"/>
  <c r="A125" i="2"/>
  <c r="B125" i="2"/>
  <c r="C125" i="2"/>
  <c r="E125" i="2"/>
  <c r="D125" i="2"/>
  <c r="G125" i="2"/>
  <c r="H125" i="2"/>
  <c r="A126" i="2"/>
  <c r="B126" i="2"/>
  <c r="D126" i="2"/>
  <c r="E126" i="2"/>
  <c r="G126" i="2"/>
  <c r="C126" i="2"/>
  <c r="H126" i="2"/>
  <c r="A127" i="2"/>
  <c r="C127" i="2"/>
  <c r="D127" i="2"/>
  <c r="G127" i="2"/>
  <c r="H127" i="2"/>
  <c r="B127" i="2"/>
  <c r="A128" i="2"/>
  <c r="D128" i="2"/>
  <c r="G128" i="2"/>
  <c r="C128" i="2"/>
  <c r="E128" i="2"/>
  <c r="H128" i="2"/>
  <c r="B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H130" i="2"/>
  <c r="A131" i="2"/>
  <c r="C131" i="2"/>
  <c r="E131" i="2"/>
  <c r="D131" i="2"/>
  <c r="G131" i="2"/>
  <c r="H131" i="2"/>
  <c r="B131" i="2"/>
  <c r="A132" i="2"/>
  <c r="B132" i="2"/>
  <c r="C132" i="2"/>
  <c r="E132" i="2"/>
  <c r="D132" i="2"/>
  <c r="G132" i="2"/>
  <c r="H132" i="2"/>
  <c r="A133" i="2"/>
  <c r="B133" i="2"/>
  <c r="C133" i="2"/>
  <c r="D133" i="2"/>
  <c r="G133" i="2"/>
  <c r="H133" i="2"/>
  <c r="A134" i="2"/>
  <c r="B134" i="2"/>
  <c r="D134" i="2"/>
  <c r="E134" i="2"/>
  <c r="G134" i="2"/>
  <c r="C134" i="2"/>
  <c r="H134" i="2"/>
  <c r="A135" i="2"/>
  <c r="D135" i="2"/>
  <c r="G135" i="2"/>
  <c r="C135" i="2"/>
  <c r="H135" i="2"/>
  <c r="B135" i="2"/>
  <c r="A136" i="2"/>
  <c r="D136" i="2"/>
  <c r="G136" i="2"/>
  <c r="C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H138" i="2"/>
  <c r="A139" i="2"/>
  <c r="B139" i="2"/>
  <c r="C139" i="2"/>
  <c r="D139" i="2"/>
  <c r="G139" i="2"/>
  <c r="H139" i="2"/>
  <c r="A140" i="2"/>
  <c r="B140" i="2"/>
  <c r="C140" i="2"/>
  <c r="E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E142" i="2"/>
  <c r="H142" i="2"/>
  <c r="A143" i="2"/>
  <c r="C143" i="2"/>
  <c r="D143" i="2"/>
  <c r="E143" i="2"/>
  <c r="G143" i="2"/>
  <c r="H143" i="2"/>
  <c r="B143" i="2"/>
  <c r="A144" i="2"/>
  <c r="D144" i="2"/>
  <c r="G144" i="2"/>
  <c r="C144" i="2"/>
  <c r="E144" i="2"/>
  <c r="H144" i="2"/>
  <c r="B144" i="2"/>
  <c r="A145" i="2"/>
  <c r="D145" i="2"/>
  <c r="G145" i="2"/>
  <c r="C145" i="2"/>
  <c r="E145" i="2"/>
  <c r="H145" i="2"/>
  <c r="B145" i="2"/>
  <c r="A146" i="2"/>
  <c r="B146" i="2"/>
  <c r="D146" i="2"/>
  <c r="G146" i="2"/>
  <c r="C146" i="2"/>
  <c r="E146" i="2"/>
  <c r="H146" i="2"/>
  <c r="A147" i="2"/>
  <c r="B147" i="2"/>
  <c r="C147" i="2"/>
  <c r="E147" i="2"/>
  <c r="D147" i="2"/>
  <c r="G147" i="2"/>
  <c r="H147" i="2"/>
  <c r="A148" i="2"/>
  <c r="B148" i="2"/>
  <c r="C148" i="2"/>
  <c r="E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H150" i="2"/>
  <c r="A151" i="2"/>
  <c r="C151" i="2"/>
  <c r="D151" i="2"/>
  <c r="E151" i="2"/>
  <c r="G151" i="2"/>
  <c r="H151" i="2"/>
  <c r="B151" i="2"/>
  <c r="A152" i="2"/>
  <c r="D152" i="2"/>
  <c r="G152" i="2"/>
  <c r="C152" i="2"/>
  <c r="E152" i="2"/>
  <c r="H152" i="2"/>
  <c r="B152" i="2"/>
  <c r="A153" i="2"/>
  <c r="D153" i="2"/>
  <c r="G153" i="2"/>
  <c r="C153" i="2"/>
  <c r="E153" i="2"/>
  <c r="H153" i="2"/>
  <c r="B153" i="2"/>
  <c r="A154" i="2"/>
  <c r="B154" i="2"/>
  <c r="D154" i="2"/>
  <c r="G154" i="2"/>
  <c r="C154" i="2"/>
  <c r="H154" i="2"/>
  <c r="A155" i="2"/>
  <c r="C155" i="2"/>
  <c r="E155" i="2"/>
  <c r="D155" i="2"/>
  <c r="G155" i="2"/>
  <c r="H155" i="2"/>
  <c r="B155" i="2"/>
  <c r="A156" i="2"/>
  <c r="B156" i="2"/>
  <c r="C156" i="2"/>
  <c r="E156" i="2"/>
  <c r="D156" i="2"/>
  <c r="G156" i="2"/>
  <c r="H156" i="2"/>
  <c r="A157" i="2"/>
  <c r="B157" i="2"/>
  <c r="C157" i="2"/>
  <c r="D157" i="2"/>
  <c r="G157" i="2"/>
  <c r="H157" i="2"/>
  <c r="A158" i="2"/>
  <c r="B158" i="2"/>
  <c r="D158" i="2"/>
  <c r="G158" i="2"/>
  <c r="C158" i="2"/>
  <c r="H158" i="2"/>
  <c r="A159" i="2"/>
  <c r="D159" i="2"/>
  <c r="G159" i="2"/>
  <c r="C159" i="2"/>
  <c r="E159" i="2"/>
  <c r="H159" i="2"/>
  <c r="B159" i="2"/>
  <c r="A160" i="2"/>
  <c r="D160" i="2"/>
  <c r="G160" i="2"/>
  <c r="C160" i="2"/>
  <c r="H160" i="2"/>
  <c r="B160" i="2"/>
  <c r="A161" i="2"/>
  <c r="D161" i="2"/>
  <c r="E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E163" i="2"/>
  <c r="D163" i="2"/>
  <c r="G163" i="2"/>
  <c r="H163" i="2"/>
  <c r="A164" i="2"/>
  <c r="B164" i="2"/>
  <c r="C164" i="2"/>
  <c r="E164" i="2"/>
  <c r="D164" i="2"/>
  <c r="G164" i="2"/>
  <c r="H164" i="2"/>
  <c r="A165" i="2"/>
  <c r="B165" i="2"/>
  <c r="C165" i="2"/>
  <c r="D165" i="2"/>
  <c r="E165" i="2"/>
  <c r="G165" i="2"/>
  <c r="H165" i="2"/>
  <c r="A166" i="2"/>
  <c r="B166" i="2"/>
  <c r="D166" i="2"/>
  <c r="G166" i="2"/>
  <c r="C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D169" i="2"/>
  <c r="G169" i="2"/>
  <c r="C169" i="2"/>
  <c r="H169" i="2"/>
  <c r="B169" i="2"/>
  <c r="A170" i="2"/>
  <c r="B170" i="2"/>
  <c r="D170" i="2"/>
  <c r="G170" i="2"/>
  <c r="C170" i="2"/>
  <c r="H170" i="2"/>
  <c r="A171" i="2"/>
  <c r="C171" i="2"/>
  <c r="E171" i="2"/>
  <c r="D171" i="2"/>
  <c r="G171" i="2"/>
  <c r="H171" i="2"/>
  <c r="B171" i="2"/>
  <c r="A172" i="2"/>
  <c r="C172" i="2"/>
  <c r="D172" i="2"/>
  <c r="G172" i="2"/>
  <c r="H172" i="2"/>
  <c r="B172" i="2"/>
  <c r="A173" i="2"/>
  <c r="B173" i="2"/>
  <c r="C173" i="2"/>
  <c r="D173" i="2"/>
  <c r="G173" i="2"/>
  <c r="H173" i="2"/>
  <c r="A174" i="2"/>
  <c r="B174" i="2"/>
  <c r="D174" i="2"/>
  <c r="G174" i="2"/>
  <c r="C174" i="2"/>
  <c r="E174" i="2"/>
  <c r="H174" i="2"/>
  <c r="A175" i="2"/>
  <c r="C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D177" i="2"/>
  <c r="E177" i="2"/>
  <c r="G177" i="2"/>
  <c r="C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C180" i="2"/>
  <c r="D180" i="2"/>
  <c r="G180" i="2"/>
  <c r="H180" i="2"/>
  <c r="B180" i="2"/>
  <c r="A181" i="2"/>
  <c r="B181" i="2"/>
  <c r="C181" i="2"/>
  <c r="D181" i="2"/>
  <c r="E181" i="2"/>
  <c r="G181" i="2"/>
  <c r="H181" i="2"/>
  <c r="A182" i="2"/>
  <c r="B182" i="2"/>
  <c r="C182" i="2"/>
  <c r="E182" i="2"/>
  <c r="D182" i="2"/>
  <c r="G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D185" i="2"/>
  <c r="G185" i="2"/>
  <c r="C185" i="2"/>
  <c r="E185" i="2"/>
  <c r="H185" i="2"/>
  <c r="B185" i="2"/>
  <c r="A186" i="2"/>
  <c r="D186" i="2"/>
  <c r="G186" i="2"/>
  <c r="C186" i="2"/>
  <c r="E186" i="2"/>
  <c r="H186" i="2"/>
  <c r="B186" i="2"/>
  <c r="A187" i="2"/>
  <c r="C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C189" i="2"/>
  <c r="D189" i="2"/>
  <c r="E189" i="2"/>
  <c r="G189" i="2"/>
  <c r="H189" i="2"/>
  <c r="A190" i="2"/>
  <c r="B190" i="2"/>
  <c r="D190" i="2"/>
  <c r="G190" i="2"/>
  <c r="C190" i="2"/>
  <c r="E190" i="2"/>
  <c r="H190" i="2"/>
  <c r="A191" i="2"/>
  <c r="B191" i="2"/>
  <c r="C191" i="2"/>
  <c r="D191" i="2"/>
  <c r="G191" i="2"/>
  <c r="H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D194" i="2"/>
  <c r="G194" i="2"/>
  <c r="C194" i="2"/>
  <c r="H194" i="2"/>
  <c r="B194" i="2"/>
  <c r="A195" i="2"/>
  <c r="D195" i="2"/>
  <c r="G195" i="2"/>
  <c r="C195" i="2"/>
  <c r="E195" i="2"/>
  <c r="H195" i="2"/>
  <c r="B195" i="2"/>
  <c r="A196" i="2"/>
  <c r="C196" i="2"/>
  <c r="D196" i="2"/>
  <c r="G196" i="2"/>
  <c r="H196" i="2"/>
  <c r="B196" i="2"/>
  <c r="A197" i="2"/>
  <c r="B197" i="2"/>
  <c r="C197" i="2"/>
  <c r="D197" i="2"/>
  <c r="E197" i="2"/>
  <c r="G197" i="2"/>
  <c r="H197" i="2"/>
  <c r="A198" i="2"/>
  <c r="B198" i="2"/>
  <c r="C198" i="2"/>
  <c r="D198" i="2"/>
  <c r="G198" i="2"/>
  <c r="H198" i="2"/>
  <c r="A199" i="2"/>
  <c r="B199" i="2"/>
  <c r="C199" i="2"/>
  <c r="E199" i="2"/>
  <c r="D199" i="2"/>
  <c r="G199" i="2"/>
  <c r="H199" i="2"/>
  <c r="A200" i="2"/>
  <c r="C200" i="2"/>
  <c r="D200" i="2"/>
  <c r="E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E202" i="2"/>
  <c r="G202" i="2"/>
  <c r="C202" i="2"/>
  <c r="H202" i="2"/>
  <c r="A203" i="2"/>
  <c r="C203" i="2"/>
  <c r="D203" i="2"/>
  <c r="G203" i="2"/>
  <c r="H203" i="2"/>
  <c r="B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E210" i="2"/>
  <c r="G210" i="2"/>
  <c r="C210" i="2"/>
  <c r="H210" i="2"/>
  <c r="A211" i="2"/>
  <c r="D211" i="2"/>
  <c r="G211" i="2"/>
  <c r="C211" i="2"/>
  <c r="H211" i="2"/>
  <c r="B211" i="2"/>
  <c r="A212" i="2"/>
  <c r="C212" i="2"/>
  <c r="E212" i="2"/>
  <c r="D212" i="2"/>
  <c r="G212" i="2"/>
  <c r="H212" i="2"/>
  <c r="B212" i="2"/>
  <c r="A213" i="2"/>
  <c r="B213" i="2"/>
  <c r="C213" i="2"/>
  <c r="D213" i="2"/>
  <c r="G213" i="2"/>
  <c r="H213" i="2"/>
  <c r="A214" i="2"/>
  <c r="B214" i="2"/>
  <c r="C214" i="2"/>
  <c r="E214" i="2"/>
  <c r="D214" i="2"/>
  <c r="G214" i="2"/>
  <c r="H214" i="2"/>
  <c r="A215" i="2"/>
  <c r="C215" i="2"/>
  <c r="E215" i="2"/>
  <c r="D215" i="2"/>
  <c r="G215" i="2"/>
  <c r="H215" i="2"/>
  <c r="B215" i="2"/>
  <c r="A216" i="2"/>
  <c r="C216" i="2"/>
  <c r="E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D218" i="2"/>
  <c r="G218" i="2"/>
  <c r="C218" i="2"/>
  <c r="E218" i="2"/>
  <c r="H218" i="2"/>
  <c r="B218" i="2"/>
  <c r="A219" i="2"/>
  <c r="C219" i="2"/>
  <c r="E219" i="2"/>
  <c r="D219" i="2"/>
  <c r="G219" i="2"/>
  <c r="H219" i="2"/>
  <c r="B219" i="2"/>
  <c r="A220" i="2"/>
  <c r="C220" i="2"/>
  <c r="D220" i="2"/>
  <c r="G220" i="2"/>
  <c r="H220" i="2"/>
  <c r="B220" i="2"/>
  <c r="A221" i="2"/>
  <c r="B221" i="2"/>
  <c r="C221" i="2"/>
  <c r="D221" i="2"/>
  <c r="E221" i="2"/>
  <c r="G221" i="2"/>
  <c r="H221" i="2"/>
  <c r="A222" i="2"/>
  <c r="B222" i="2"/>
  <c r="D222" i="2"/>
  <c r="G222" i="2"/>
  <c r="C222" i="2"/>
  <c r="E222" i="2"/>
  <c r="H222" i="2"/>
  <c r="A223" i="2"/>
  <c r="B223" i="2"/>
  <c r="C223" i="2"/>
  <c r="E223" i="2"/>
  <c r="D223" i="2"/>
  <c r="G223" i="2"/>
  <c r="H223" i="2"/>
  <c r="A224" i="2"/>
  <c r="C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D226" i="2"/>
  <c r="G226" i="2"/>
  <c r="C226" i="2"/>
  <c r="H226" i="2"/>
  <c r="B226" i="2"/>
  <c r="A227" i="2"/>
  <c r="D227" i="2"/>
  <c r="G227" i="2"/>
  <c r="C227" i="2"/>
  <c r="E227" i="2"/>
  <c r="H227" i="2"/>
  <c r="B227" i="2"/>
  <c r="A228" i="2"/>
  <c r="C228" i="2"/>
  <c r="D228" i="2"/>
  <c r="G228" i="2"/>
  <c r="H228" i="2"/>
  <c r="B228" i="2"/>
  <c r="A229" i="2"/>
  <c r="B229" i="2"/>
  <c r="C229" i="2"/>
  <c r="D229" i="2"/>
  <c r="E229" i="2"/>
  <c r="G229" i="2"/>
  <c r="H229" i="2"/>
  <c r="A230" i="2"/>
  <c r="B230" i="2"/>
  <c r="C230" i="2"/>
  <c r="E230" i="2"/>
  <c r="D230" i="2"/>
  <c r="G230" i="2"/>
  <c r="H230" i="2"/>
  <c r="A231" i="2"/>
  <c r="B231" i="2"/>
  <c r="C231" i="2"/>
  <c r="D231" i="2"/>
  <c r="G231" i="2"/>
  <c r="H231" i="2"/>
  <c r="A232" i="2"/>
  <c r="C232" i="2"/>
  <c r="D232" i="2"/>
  <c r="E232" i="2"/>
  <c r="G232" i="2"/>
  <c r="H232" i="2"/>
  <c r="B232" i="2"/>
  <c r="A233" i="2"/>
  <c r="D233" i="2"/>
  <c r="G233" i="2"/>
  <c r="C233" i="2"/>
  <c r="E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B237" i="2"/>
  <c r="C237" i="2"/>
  <c r="D237" i="2"/>
  <c r="E237" i="2"/>
  <c r="G237" i="2"/>
  <c r="H237" i="2"/>
  <c r="A238" i="2"/>
  <c r="B238" i="2"/>
  <c r="D238" i="2"/>
  <c r="G238" i="2"/>
  <c r="C238" i="2"/>
  <c r="H238" i="2"/>
  <c r="A239" i="2"/>
  <c r="C239" i="2"/>
  <c r="E239" i="2"/>
  <c r="D239" i="2"/>
  <c r="G239" i="2"/>
  <c r="H239" i="2"/>
  <c r="B239" i="2"/>
  <c r="A240" i="2"/>
  <c r="C240" i="2"/>
  <c r="E240" i="2"/>
  <c r="D240" i="2"/>
  <c r="G240" i="2"/>
  <c r="H240" i="2"/>
  <c r="B240" i="2"/>
  <c r="A241" i="2"/>
  <c r="D241" i="2"/>
  <c r="E241" i="2"/>
  <c r="G241" i="2"/>
  <c r="C241" i="2"/>
  <c r="H241" i="2"/>
  <c r="B241" i="2"/>
  <c r="A242" i="2"/>
  <c r="B242" i="2"/>
  <c r="D242" i="2"/>
  <c r="G242" i="2"/>
  <c r="C242" i="2"/>
  <c r="H242" i="2"/>
  <c r="A243" i="2"/>
  <c r="D243" i="2"/>
  <c r="G243" i="2"/>
  <c r="C243" i="2"/>
  <c r="H243" i="2"/>
  <c r="B243" i="2"/>
  <c r="A244" i="2"/>
  <c r="C244" i="2"/>
  <c r="E244" i="2"/>
  <c r="D244" i="2"/>
  <c r="G244" i="2"/>
  <c r="H244" i="2"/>
  <c r="B244" i="2"/>
  <c r="A245" i="2"/>
  <c r="B245" i="2"/>
  <c r="C245" i="2"/>
  <c r="D245" i="2"/>
  <c r="E245" i="2"/>
  <c r="G245" i="2"/>
  <c r="H245" i="2"/>
  <c r="A246" i="2"/>
  <c r="B246" i="2"/>
  <c r="C246" i="2"/>
  <c r="E246" i="2"/>
  <c r="D246" i="2"/>
  <c r="G246" i="2"/>
  <c r="H246" i="2"/>
  <c r="A247" i="2"/>
  <c r="C247" i="2"/>
  <c r="E247" i="2"/>
  <c r="D247" i="2"/>
  <c r="G247" i="2"/>
  <c r="H247" i="2"/>
  <c r="B247" i="2"/>
  <c r="A248" i="2"/>
  <c r="C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D250" i="2"/>
  <c r="G250" i="2"/>
  <c r="C250" i="2"/>
  <c r="H250" i="2"/>
  <c r="B250" i="2"/>
  <c r="A251" i="2"/>
  <c r="C251" i="2"/>
  <c r="D251" i="2"/>
  <c r="G251" i="2"/>
  <c r="H251" i="2"/>
  <c r="B251" i="2"/>
  <c r="A252" i="2"/>
  <c r="C252" i="2"/>
  <c r="E252" i="2"/>
  <c r="D252" i="2"/>
  <c r="G252" i="2"/>
  <c r="H252" i="2"/>
  <c r="B252" i="2"/>
  <c r="A253" i="2"/>
  <c r="B253" i="2"/>
  <c r="C253" i="2"/>
  <c r="D253" i="2"/>
  <c r="G253" i="2"/>
  <c r="H253" i="2"/>
  <c r="A254" i="2"/>
  <c r="B254" i="2"/>
  <c r="D254" i="2"/>
  <c r="G254" i="2"/>
  <c r="C254" i="2"/>
  <c r="H254" i="2"/>
  <c r="A255" i="2"/>
  <c r="B255" i="2"/>
  <c r="C255" i="2"/>
  <c r="E255" i="2"/>
  <c r="D255" i="2"/>
  <c r="G255" i="2"/>
  <c r="H255" i="2"/>
  <c r="A256" i="2"/>
  <c r="C256" i="2"/>
  <c r="E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D258" i="2"/>
  <c r="G258" i="2"/>
  <c r="C258" i="2"/>
  <c r="H258" i="2"/>
  <c r="B258" i="2"/>
  <c r="A259" i="2"/>
  <c r="D259" i="2"/>
  <c r="G259" i="2"/>
  <c r="C259" i="2"/>
  <c r="H259" i="2"/>
  <c r="B259" i="2"/>
  <c r="A260" i="2"/>
  <c r="C260" i="2"/>
  <c r="E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C262" i="2"/>
  <c r="E262" i="2"/>
  <c r="D262" i="2"/>
  <c r="G262" i="2"/>
  <c r="H262" i="2"/>
  <c r="A263" i="2"/>
  <c r="B263" i="2"/>
  <c r="C263" i="2"/>
  <c r="E263" i="2"/>
  <c r="D263" i="2"/>
  <c r="G263" i="2"/>
  <c r="H263" i="2"/>
  <c r="A264" i="2"/>
  <c r="C264" i="2"/>
  <c r="D264" i="2"/>
  <c r="E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E266" i="2"/>
  <c r="G266" i="2"/>
  <c r="C266" i="2"/>
  <c r="H266" i="2"/>
  <c r="A267" i="2"/>
  <c r="B267" i="2"/>
  <c r="C267" i="2"/>
  <c r="E267" i="2"/>
  <c r="D267" i="2"/>
  <c r="G267" i="2"/>
  <c r="H267" i="2"/>
  <c r="A268" i="2"/>
  <c r="C268" i="2"/>
  <c r="D268" i="2"/>
  <c r="G268" i="2"/>
  <c r="H268" i="2"/>
  <c r="B268" i="2"/>
  <c r="A269" i="2"/>
  <c r="B269" i="2"/>
  <c r="C269" i="2"/>
  <c r="D269" i="2"/>
  <c r="E269" i="2"/>
  <c r="G269" i="2"/>
  <c r="H269" i="2"/>
  <c r="A270" i="2"/>
  <c r="B270" i="2"/>
  <c r="C270" i="2"/>
  <c r="E270" i="2"/>
  <c r="D270" i="2"/>
  <c r="G270" i="2"/>
  <c r="H270" i="2"/>
  <c r="A271" i="2"/>
  <c r="B271" i="2"/>
  <c r="D271" i="2"/>
  <c r="G271" i="2"/>
  <c r="C271" i="2"/>
  <c r="E271" i="2"/>
  <c r="H271" i="2"/>
  <c r="A272" i="2"/>
  <c r="C272" i="2"/>
  <c r="D272" i="2"/>
  <c r="E272" i="2"/>
  <c r="G272" i="2"/>
  <c r="H272" i="2"/>
  <c r="B272" i="2"/>
  <c r="A273" i="2"/>
  <c r="D273" i="2"/>
  <c r="G273" i="2"/>
  <c r="C273" i="2"/>
  <c r="H273" i="2"/>
  <c r="B273" i="2"/>
  <c r="A274" i="2"/>
  <c r="B274" i="2"/>
  <c r="D274" i="2"/>
  <c r="E274" i="2"/>
  <c r="G274" i="2"/>
  <c r="C274" i="2"/>
  <c r="H274" i="2"/>
  <c r="A275" i="2"/>
  <c r="C275" i="2"/>
  <c r="E275" i="2"/>
  <c r="D275" i="2"/>
  <c r="G275" i="2"/>
  <c r="H275" i="2"/>
  <c r="B275" i="2"/>
  <c r="A276" i="2"/>
  <c r="C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C278" i="2"/>
  <c r="E278" i="2"/>
  <c r="D278" i="2"/>
  <c r="G278" i="2"/>
  <c r="H278" i="2"/>
  <c r="A279" i="2"/>
  <c r="B279" i="2"/>
  <c r="D279" i="2"/>
  <c r="G279" i="2"/>
  <c r="C279" i="2"/>
  <c r="E279" i="2"/>
  <c r="H279" i="2"/>
  <c r="A280" i="2"/>
  <c r="C280" i="2"/>
  <c r="D280" i="2"/>
  <c r="G280" i="2"/>
  <c r="H280" i="2"/>
  <c r="B280" i="2"/>
  <c r="A281" i="2"/>
  <c r="D281" i="2"/>
  <c r="G281" i="2"/>
  <c r="C281" i="2"/>
  <c r="E281" i="2"/>
  <c r="H281" i="2"/>
  <c r="B281" i="2"/>
  <c r="A282" i="2"/>
  <c r="B282" i="2"/>
  <c r="D282" i="2"/>
  <c r="E282" i="2"/>
  <c r="G282" i="2"/>
  <c r="C282" i="2"/>
  <c r="H282" i="2"/>
  <c r="A283" i="2"/>
  <c r="C283" i="2"/>
  <c r="E283" i="2"/>
  <c r="D283" i="2"/>
  <c r="G283" i="2"/>
  <c r="H283" i="2"/>
  <c r="B283" i="2"/>
  <c r="A284" i="2"/>
  <c r="C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C286" i="2"/>
  <c r="E286" i="2"/>
  <c r="D286" i="2"/>
  <c r="G286" i="2"/>
  <c r="H286" i="2"/>
  <c r="A287" i="2"/>
  <c r="B287" i="2"/>
  <c r="D287" i="2"/>
  <c r="G287" i="2"/>
  <c r="C287" i="2"/>
  <c r="E287" i="2"/>
  <c r="H287" i="2"/>
  <c r="A288" i="2"/>
  <c r="C288" i="2"/>
  <c r="D288" i="2"/>
  <c r="G288" i="2"/>
  <c r="H288" i="2"/>
  <c r="B288" i="2"/>
  <c r="A289" i="2"/>
  <c r="D289" i="2"/>
  <c r="G289" i="2"/>
  <c r="C289" i="2"/>
  <c r="H289" i="2"/>
  <c r="B289" i="2"/>
  <c r="A290" i="2"/>
  <c r="B290" i="2"/>
  <c r="D290" i="2"/>
  <c r="E290" i="2"/>
  <c r="G290" i="2"/>
  <c r="C290" i="2"/>
  <c r="H290" i="2"/>
  <c r="A291" i="2"/>
  <c r="C291" i="2"/>
  <c r="E291" i="2"/>
  <c r="D291" i="2"/>
  <c r="G291" i="2"/>
  <c r="H291" i="2"/>
  <c r="B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C294" i="2"/>
  <c r="E294" i="2"/>
  <c r="D294" i="2"/>
  <c r="G294" i="2"/>
  <c r="H294" i="2"/>
  <c r="A295" i="2"/>
  <c r="B295" i="2"/>
  <c r="D295" i="2"/>
  <c r="G295" i="2"/>
  <c r="C295" i="2"/>
  <c r="E295" i="2"/>
  <c r="H295" i="2"/>
  <c r="A296" i="2"/>
  <c r="C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E298" i="2"/>
  <c r="G298" i="2"/>
  <c r="C298" i="2"/>
  <c r="H298" i="2"/>
  <c r="A299" i="2"/>
  <c r="C299" i="2"/>
  <c r="E299" i="2"/>
  <c r="D299" i="2"/>
  <c r="G299" i="2"/>
  <c r="H299" i="2"/>
  <c r="B299" i="2"/>
  <c r="A300" i="2"/>
  <c r="C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C302" i="2"/>
  <c r="E302" i="2"/>
  <c r="D302" i="2"/>
  <c r="G302" i="2"/>
  <c r="H302" i="2"/>
  <c r="A303" i="2"/>
  <c r="B303" i="2"/>
  <c r="D303" i="2"/>
  <c r="G303" i="2"/>
  <c r="C303" i="2"/>
  <c r="E303" i="2"/>
  <c r="H303" i="2"/>
  <c r="A304" i="2"/>
  <c r="C304" i="2"/>
  <c r="D304" i="2"/>
  <c r="G304" i="2"/>
  <c r="H304" i="2"/>
  <c r="B304" i="2"/>
  <c r="A305" i="2"/>
  <c r="D305" i="2"/>
  <c r="G305" i="2"/>
  <c r="C305" i="2"/>
  <c r="H305" i="2"/>
  <c r="B305" i="2"/>
  <c r="A306" i="2"/>
  <c r="B306" i="2"/>
  <c r="D306" i="2"/>
  <c r="E306" i="2"/>
  <c r="G306" i="2"/>
  <c r="C306" i="2"/>
  <c r="H306" i="2"/>
  <c r="A307" i="2"/>
  <c r="C307" i="2"/>
  <c r="E307" i="2"/>
  <c r="D307" i="2"/>
  <c r="G307" i="2"/>
  <c r="H307" i="2"/>
  <c r="B307" i="2"/>
  <c r="A308" i="2"/>
  <c r="C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C310" i="2"/>
  <c r="E310" i="2"/>
  <c r="D310" i="2"/>
  <c r="G310" i="2"/>
  <c r="H310" i="2"/>
  <c r="A311" i="2"/>
  <c r="B311" i="2"/>
  <c r="D311" i="2"/>
  <c r="G311" i="2"/>
  <c r="C311" i="2"/>
  <c r="E311" i="2"/>
  <c r="H311" i="2"/>
  <c r="A312" i="2"/>
  <c r="C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E314" i="2"/>
  <c r="G314" i="2"/>
  <c r="C314" i="2"/>
  <c r="H314" i="2"/>
  <c r="A315" i="2"/>
  <c r="C315" i="2"/>
  <c r="E315" i="2"/>
  <c r="D315" i="2"/>
  <c r="G315" i="2"/>
  <c r="H315" i="2"/>
  <c r="B315" i="2"/>
  <c r="A316" i="2"/>
  <c r="C316" i="2"/>
  <c r="D316" i="2"/>
  <c r="G316" i="2"/>
  <c r="H316" i="2"/>
  <c r="B316" i="2"/>
  <c r="A317" i="2"/>
  <c r="B317" i="2"/>
  <c r="C317" i="2"/>
  <c r="E317" i="2"/>
  <c r="D317" i="2"/>
  <c r="G317" i="2"/>
  <c r="H317" i="2"/>
  <c r="A318" i="2"/>
  <c r="B318" i="2"/>
  <c r="C318" i="2"/>
  <c r="E318" i="2"/>
  <c r="D318" i="2"/>
  <c r="G318" i="2"/>
  <c r="H318" i="2"/>
  <c r="A319" i="2"/>
  <c r="C319" i="2"/>
  <c r="E319" i="2"/>
  <c r="D319" i="2"/>
  <c r="G319" i="2"/>
  <c r="H319" i="2"/>
  <c r="B319" i="2"/>
  <c r="A320" i="2"/>
  <c r="C320" i="2"/>
  <c r="D320" i="2"/>
  <c r="G320" i="2"/>
  <c r="H320" i="2"/>
  <c r="B320" i="2"/>
  <c r="A321" i="2"/>
  <c r="D321" i="2"/>
  <c r="G321" i="2"/>
  <c r="C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D324" i="2"/>
  <c r="G324" i="2"/>
  <c r="H324" i="2"/>
  <c r="B324" i="2"/>
  <c r="A325" i="2"/>
  <c r="C325" i="2"/>
  <c r="D325" i="2"/>
  <c r="E325" i="2"/>
  <c r="G325" i="2"/>
  <c r="H325" i="2"/>
  <c r="B325" i="2"/>
  <c r="A326" i="2"/>
  <c r="B326" i="2"/>
  <c r="D326" i="2"/>
  <c r="G326" i="2"/>
  <c r="C326" i="2"/>
  <c r="H326" i="2"/>
  <c r="A327" i="2"/>
  <c r="D327" i="2"/>
  <c r="G327" i="2"/>
  <c r="C327" i="2"/>
  <c r="E327" i="2"/>
  <c r="H327" i="2"/>
  <c r="B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B330" i="2"/>
  <c r="D330" i="2"/>
  <c r="F330" i="2"/>
  <c r="G330" i="2"/>
  <c r="C330" i="2"/>
  <c r="E330" i="2"/>
  <c r="H330" i="2"/>
  <c r="A331" i="2"/>
  <c r="D331" i="2"/>
  <c r="E331" i="2"/>
  <c r="F331" i="2"/>
  <c r="G331" i="2"/>
  <c r="C331" i="2"/>
  <c r="H331" i="2"/>
  <c r="B331" i="2"/>
  <c r="A332" i="2"/>
  <c r="E332" i="2"/>
  <c r="F332" i="2"/>
  <c r="D332" i="2"/>
  <c r="G332" i="2"/>
  <c r="C332" i="2"/>
  <c r="H332" i="2"/>
  <c r="B332" i="2"/>
  <c r="A333" i="2"/>
  <c r="B333" i="2"/>
  <c r="F333" i="2"/>
  <c r="D333" i="2"/>
  <c r="G333" i="2"/>
  <c r="C333" i="2"/>
  <c r="E333" i="2"/>
  <c r="H333" i="2"/>
  <c r="A334" i="2"/>
  <c r="D334" i="2"/>
  <c r="F334" i="2"/>
  <c r="G334" i="2"/>
  <c r="C334" i="2"/>
  <c r="E334" i="2"/>
  <c r="H334" i="2"/>
  <c r="B334" i="2"/>
  <c r="A335" i="2"/>
  <c r="C335" i="2"/>
  <c r="E335" i="2"/>
  <c r="D335" i="2"/>
  <c r="G335" i="2"/>
  <c r="H335" i="2"/>
  <c r="B335" i="2"/>
  <c r="A336" i="2"/>
  <c r="C336" i="2"/>
  <c r="E336" i="2"/>
  <c r="D336" i="2"/>
  <c r="G336" i="2"/>
  <c r="H336" i="2"/>
  <c r="B336" i="2"/>
  <c r="A337" i="2"/>
  <c r="B337" i="2"/>
  <c r="D337" i="2"/>
  <c r="G337" i="2"/>
  <c r="C337" i="2"/>
  <c r="E337" i="2"/>
  <c r="H337" i="2"/>
  <c r="A338" i="2"/>
  <c r="B338" i="2"/>
  <c r="C338" i="2"/>
  <c r="E338" i="2"/>
  <c r="D338" i="2"/>
  <c r="G338" i="2"/>
  <c r="H338" i="2"/>
  <c r="A339" i="2"/>
  <c r="C339" i="2"/>
  <c r="E339" i="2"/>
  <c r="D339" i="2"/>
  <c r="G339" i="2"/>
  <c r="H339" i="2"/>
  <c r="B339" i="2"/>
  <c r="A340" i="2"/>
  <c r="C340" i="2"/>
  <c r="D340" i="2"/>
  <c r="G340" i="2"/>
  <c r="H340" i="2"/>
  <c r="B340" i="2"/>
  <c r="A341" i="2"/>
  <c r="B341" i="2"/>
  <c r="D341" i="2"/>
  <c r="G341" i="2"/>
  <c r="C341" i="2"/>
  <c r="H341" i="2"/>
  <c r="A342" i="2"/>
  <c r="D342" i="2"/>
  <c r="G342" i="2"/>
  <c r="C342" i="2"/>
  <c r="E342" i="2"/>
  <c r="H342" i="2"/>
  <c r="B342" i="2"/>
  <c r="A343" i="2"/>
  <c r="C343" i="2"/>
  <c r="E343" i="2"/>
  <c r="D343" i="2"/>
  <c r="G343" i="2"/>
  <c r="H343" i="2"/>
  <c r="B343" i="2"/>
  <c r="A344" i="2"/>
  <c r="C344" i="2"/>
  <c r="E344" i="2"/>
  <c r="D344" i="2"/>
  <c r="G344" i="2"/>
  <c r="H344" i="2"/>
  <c r="B344" i="2"/>
  <c r="A345" i="2"/>
  <c r="B345" i="2"/>
  <c r="D345" i="2"/>
  <c r="G345" i="2"/>
  <c r="C345" i="2"/>
  <c r="H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B349" i="2"/>
  <c r="D349" i="2"/>
  <c r="G349" i="2"/>
  <c r="C349" i="2"/>
  <c r="E349" i="2"/>
  <c r="H349" i="2"/>
  <c r="A350" i="2"/>
  <c r="D350" i="2"/>
  <c r="G350" i="2"/>
  <c r="C350" i="2"/>
  <c r="E350" i="2"/>
  <c r="H350" i="2"/>
  <c r="B350" i="2"/>
  <c r="A351" i="2"/>
  <c r="C351" i="2"/>
  <c r="E351" i="2"/>
  <c r="D351" i="2"/>
  <c r="G351" i="2"/>
  <c r="H351" i="2"/>
  <c r="B351" i="2"/>
  <c r="A352" i="2"/>
  <c r="C352" i="2"/>
  <c r="D352" i="2"/>
  <c r="G352" i="2"/>
  <c r="H352" i="2"/>
  <c r="B352" i="2"/>
  <c r="A353" i="2"/>
  <c r="B353" i="2"/>
  <c r="D353" i="2"/>
  <c r="G353" i="2"/>
  <c r="C353" i="2"/>
  <c r="E353" i="2"/>
  <c r="H353" i="2"/>
  <c r="A354" i="2"/>
  <c r="B354" i="2"/>
  <c r="C354" i="2"/>
  <c r="E354" i="2"/>
  <c r="D354" i="2"/>
  <c r="G354" i="2"/>
  <c r="H354" i="2"/>
  <c r="A355" i="2"/>
  <c r="C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B357" i="2"/>
  <c r="D357" i="2"/>
  <c r="G357" i="2"/>
  <c r="C357" i="2"/>
  <c r="E357" i="2"/>
  <c r="H357" i="2"/>
  <c r="A358" i="2"/>
  <c r="D358" i="2"/>
  <c r="G358" i="2"/>
  <c r="C358" i="2"/>
  <c r="E358" i="2"/>
  <c r="H358" i="2"/>
  <c r="B358" i="2"/>
  <c r="A359" i="2"/>
  <c r="C359" i="2"/>
  <c r="E359" i="2"/>
  <c r="D359" i="2"/>
  <c r="G359" i="2"/>
  <c r="H359" i="2"/>
  <c r="B359" i="2"/>
  <c r="A360" i="2"/>
  <c r="C360" i="2"/>
  <c r="D360" i="2"/>
  <c r="G360" i="2"/>
  <c r="H360" i="2"/>
  <c r="B360" i="2"/>
  <c r="A361" i="2"/>
  <c r="B361" i="2"/>
  <c r="D361" i="2"/>
  <c r="G361" i="2"/>
  <c r="C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E364" i="2"/>
  <c r="G364" i="2"/>
  <c r="H364" i="2"/>
  <c r="B364" i="2"/>
  <c r="A365" i="2"/>
  <c r="B365" i="2"/>
  <c r="D365" i="2"/>
  <c r="G365" i="2"/>
  <c r="C365" i="2"/>
  <c r="E365" i="2"/>
  <c r="H365" i="2"/>
  <c r="A366" i="2"/>
  <c r="D366" i="2"/>
  <c r="G366" i="2"/>
  <c r="C366" i="2"/>
  <c r="E366" i="2"/>
  <c r="H366" i="2"/>
  <c r="B366" i="2"/>
  <c r="A367" i="2"/>
  <c r="C367" i="2"/>
  <c r="E367" i="2"/>
  <c r="D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D369" i="2"/>
  <c r="G369" i="2"/>
  <c r="C369" i="2"/>
  <c r="E369" i="2"/>
  <c r="H369" i="2"/>
  <c r="A370" i="2"/>
  <c r="B370" i="2"/>
  <c r="C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B373" i="2"/>
  <c r="D373" i="2"/>
  <c r="G373" i="2"/>
  <c r="C373" i="2"/>
  <c r="H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D377" i="2"/>
  <c r="G377" i="2"/>
  <c r="C377" i="2"/>
  <c r="E377" i="2"/>
  <c r="H377" i="2"/>
  <c r="A378" i="2"/>
  <c r="B378" i="2"/>
  <c r="C378" i="2"/>
  <c r="E378" i="2"/>
  <c r="D378" i="2"/>
  <c r="G378" i="2"/>
  <c r="H378" i="2"/>
  <c r="A379" i="2"/>
  <c r="C379" i="2"/>
  <c r="D379" i="2"/>
  <c r="G379" i="2"/>
  <c r="H379" i="2"/>
  <c r="B379" i="2"/>
  <c r="A380" i="2"/>
  <c r="C380" i="2"/>
  <c r="D380" i="2"/>
  <c r="E380" i="2"/>
  <c r="G380" i="2"/>
  <c r="H380" i="2"/>
  <c r="B380" i="2"/>
  <c r="A381" i="2"/>
  <c r="B381" i="2"/>
  <c r="D381" i="2"/>
  <c r="G381" i="2"/>
  <c r="C381" i="2"/>
  <c r="E381" i="2"/>
  <c r="H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D384" i="2"/>
  <c r="G384" i="2"/>
  <c r="H384" i="2"/>
  <c r="B384" i="2"/>
  <c r="A385" i="2"/>
  <c r="B385" i="2"/>
  <c r="D385" i="2"/>
  <c r="G385" i="2"/>
  <c r="C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B389" i="2"/>
  <c r="D389" i="2"/>
  <c r="G389" i="2"/>
  <c r="C389" i="2"/>
  <c r="H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D393" i="2"/>
  <c r="G393" i="2"/>
  <c r="C393" i="2"/>
  <c r="E393" i="2"/>
  <c r="H393" i="2"/>
  <c r="A394" i="2"/>
  <c r="B394" i="2"/>
  <c r="C394" i="2"/>
  <c r="E394" i="2"/>
  <c r="D394" i="2"/>
  <c r="G394" i="2"/>
  <c r="H394" i="2"/>
  <c r="A395" i="2"/>
  <c r="C395" i="2"/>
  <c r="D395" i="2"/>
  <c r="G395" i="2"/>
  <c r="H395" i="2"/>
  <c r="B395" i="2"/>
  <c r="A396" i="2"/>
  <c r="D396" i="2"/>
  <c r="G396" i="2"/>
  <c r="C396" i="2"/>
  <c r="E396" i="2"/>
  <c r="H396" i="2"/>
  <c r="B396" i="2"/>
  <c r="A397" i="2"/>
  <c r="B397" i="2"/>
  <c r="D397" i="2"/>
  <c r="G397" i="2"/>
  <c r="C397" i="2"/>
  <c r="E397" i="2"/>
  <c r="H397" i="2"/>
  <c r="A398" i="2"/>
  <c r="D398" i="2"/>
  <c r="G398" i="2"/>
  <c r="C398" i="2"/>
  <c r="E398" i="2"/>
  <c r="H398" i="2"/>
  <c r="B398" i="2"/>
  <c r="A399" i="2"/>
  <c r="C399" i="2"/>
  <c r="D399" i="2"/>
  <c r="G399" i="2"/>
  <c r="H399" i="2"/>
  <c r="B399" i="2"/>
  <c r="A400" i="2"/>
  <c r="B400" i="2"/>
  <c r="C400" i="2"/>
  <c r="E400" i="2"/>
  <c r="D400" i="2"/>
  <c r="G400" i="2"/>
  <c r="H400" i="2"/>
  <c r="A401" i="2"/>
  <c r="B401" i="2"/>
  <c r="D401" i="2"/>
  <c r="G401" i="2"/>
  <c r="C401" i="2"/>
  <c r="E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D404" i="2"/>
  <c r="G404" i="2"/>
  <c r="C404" i="2"/>
  <c r="E404" i="2"/>
  <c r="H404" i="2"/>
  <c r="B404" i="2"/>
  <c r="A405" i="2"/>
  <c r="B405" i="2"/>
  <c r="D405" i="2"/>
  <c r="G405" i="2"/>
  <c r="C405" i="2"/>
  <c r="E405" i="2"/>
  <c r="H405" i="2"/>
  <c r="A406" i="2"/>
  <c r="D406" i="2"/>
  <c r="G406" i="2"/>
  <c r="C406" i="2"/>
  <c r="H406" i="2"/>
  <c r="B406" i="2"/>
  <c r="A407" i="2"/>
  <c r="C407" i="2"/>
  <c r="D407" i="2"/>
  <c r="G407" i="2"/>
  <c r="H407" i="2"/>
  <c r="B407" i="2"/>
  <c r="A408" i="2"/>
  <c r="B408" i="2"/>
  <c r="C408" i="2"/>
  <c r="D408" i="2"/>
  <c r="G408" i="2"/>
  <c r="H408" i="2"/>
  <c r="A409" i="2"/>
  <c r="B409" i="2"/>
  <c r="D409" i="2"/>
  <c r="G409" i="2"/>
  <c r="C409" i="2"/>
  <c r="E409" i="2"/>
  <c r="H409" i="2"/>
  <c r="A410" i="2"/>
  <c r="B410" i="2"/>
  <c r="C410" i="2"/>
  <c r="D410" i="2"/>
  <c r="G410" i="2"/>
  <c r="H410" i="2"/>
  <c r="A411" i="2"/>
  <c r="C411" i="2"/>
  <c r="D411" i="2"/>
  <c r="G411" i="2"/>
  <c r="H411" i="2"/>
  <c r="B411" i="2"/>
  <c r="A412" i="2"/>
  <c r="D412" i="2"/>
  <c r="G412" i="2"/>
  <c r="C412" i="2"/>
  <c r="E412" i="2"/>
  <c r="H412" i="2"/>
  <c r="B412" i="2"/>
  <c r="A413" i="2"/>
  <c r="B413" i="2"/>
  <c r="D413" i="2"/>
  <c r="G413" i="2"/>
  <c r="C413" i="2"/>
  <c r="E413" i="2"/>
  <c r="H413" i="2"/>
  <c r="A414" i="2"/>
  <c r="D414" i="2"/>
  <c r="G414" i="2"/>
  <c r="C414" i="2"/>
  <c r="H414" i="2"/>
  <c r="B414" i="2"/>
  <c r="A415" i="2"/>
  <c r="C415" i="2"/>
  <c r="D415" i="2"/>
  <c r="G415" i="2"/>
  <c r="H415" i="2"/>
  <c r="B415" i="2"/>
  <c r="A416" i="2"/>
  <c r="B416" i="2"/>
  <c r="C416" i="2"/>
  <c r="E416" i="2"/>
  <c r="D416" i="2"/>
  <c r="G416" i="2"/>
  <c r="H416" i="2"/>
  <c r="A417" i="2"/>
  <c r="B417" i="2"/>
  <c r="D417" i="2"/>
  <c r="G417" i="2"/>
  <c r="C417" i="2"/>
  <c r="E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D420" i="2"/>
  <c r="G420" i="2"/>
  <c r="C420" i="2"/>
  <c r="E420" i="2"/>
  <c r="H420" i="2"/>
  <c r="B420" i="2"/>
  <c r="C11" i="1"/>
  <c r="C12" i="1"/>
  <c r="E410" i="2" l="1"/>
  <c r="E345" i="2"/>
  <c r="E326" i="2"/>
  <c r="E135" i="2"/>
  <c r="E104" i="2"/>
  <c r="E12" i="2"/>
  <c r="E406" i="2"/>
  <c r="E231" i="2"/>
  <c r="E224" i="2"/>
  <c r="E206" i="2"/>
  <c r="E37" i="2"/>
  <c r="E340" i="2"/>
  <c r="E162" i="2"/>
  <c r="E83" i="2"/>
  <c r="E70" i="2"/>
  <c r="E361" i="2"/>
  <c r="E213" i="2"/>
  <c r="E194" i="2"/>
  <c r="E158" i="2"/>
  <c r="E114" i="2"/>
  <c r="E49" i="2"/>
  <c r="E42" i="2"/>
  <c r="E312" i="2"/>
  <c r="E296" i="2"/>
  <c r="E389" i="2"/>
  <c r="E360" i="2"/>
  <c r="E243" i="2"/>
  <c r="E187" i="2"/>
  <c r="E101" i="2"/>
  <c r="E66" i="2"/>
  <c r="E238" i="2"/>
  <c r="E139" i="2"/>
  <c r="E108" i="2"/>
  <c r="E23" i="2"/>
  <c r="N84" i="1"/>
  <c r="N463" i="1"/>
  <c r="E341" i="2"/>
  <c r="E320" i="2"/>
  <c r="E284" i="2"/>
  <c r="E251" i="2"/>
  <c r="E137" i="2"/>
  <c r="E40" i="2"/>
  <c r="E33" i="2"/>
  <c r="E31" i="2"/>
  <c r="F407" i="1"/>
  <c r="G407" i="1" s="1"/>
  <c r="K407" i="1" s="1"/>
  <c r="F300" i="1"/>
  <c r="G300" i="1" s="1"/>
  <c r="I300" i="1" s="1"/>
  <c r="F254" i="1"/>
  <c r="G254" i="1" s="1"/>
  <c r="I254" i="1" s="1"/>
  <c r="F217" i="1"/>
  <c r="G217" i="1" s="1"/>
  <c r="I217" i="1" s="1"/>
  <c r="E300" i="2"/>
  <c r="E226" i="2"/>
  <c r="E166" i="2"/>
  <c r="F147" i="1"/>
  <c r="G147" i="1" s="1"/>
  <c r="I147" i="1" s="1"/>
  <c r="E97" i="2"/>
  <c r="E414" i="2"/>
  <c r="E316" i="2"/>
  <c r="E248" i="2"/>
  <c r="E160" i="2"/>
  <c r="E112" i="2"/>
  <c r="E59" i="2"/>
  <c r="E384" i="2"/>
  <c r="E373" i="2"/>
  <c r="E121" i="2"/>
  <c r="E308" i="2"/>
  <c r="E288" i="2"/>
  <c r="E304" i="2"/>
  <c r="E379" i="2"/>
  <c r="E268" i="2"/>
  <c r="E169" i="2"/>
  <c r="E11" i="2"/>
  <c r="E276" i="2"/>
  <c r="E150" i="2"/>
  <c r="F15" i="1"/>
  <c r="N462" i="1"/>
  <c r="N461" i="1"/>
  <c r="N460" i="1"/>
  <c r="E415" i="2"/>
  <c r="E352" i="2"/>
  <c r="E141" i="2"/>
  <c r="E133" i="2"/>
  <c r="E29" i="2"/>
  <c r="E21" i="2"/>
  <c r="E370" i="2"/>
  <c r="E346" i="2"/>
  <c r="E324" i="2"/>
  <c r="E157" i="2"/>
  <c r="E149" i="2"/>
  <c r="E111" i="2"/>
  <c r="E13" i="2"/>
  <c r="F422" i="1"/>
  <c r="G422" i="1" s="1"/>
  <c r="K422" i="1" s="1"/>
  <c r="F417" i="1"/>
  <c r="G417" i="1" s="1"/>
  <c r="K417" i="1" s="1"/>
  <c r="F414" i="1"/>
  <c r="G414" i="1" s="1"/>
  <c r="I414" i="1" s="1"/>
  <c r="F409" i="1"/>
  <c r="G409" i="1" s="1"/>
  <c r="K409" i="1" s="1"/>
  <c r="F392" i="1"/>
  <c r="G392" i="1" s="1"/>
  <c r="K392" i="1" s="1"/>
  <c r="F382" i="1"/>
  <c r="G382" i="1" s="1"/>
  <c r="J382" i="1" s="1"/>
  <c r="F368" i="1"/>
  <c r="G368" i="1" s="1"/>
  <c r="I368" i="1" s="1"/>
  <c r="F346" i="1"/>
  <c r="G346" i="1" s="1"/>
  <c r="I346" i="1" s="1"/>
  <c r="F318" i="1"/>
  <c r="G318" i="1" s="1"/>
  <c r="I318" i="1" s="1"/>
  <c r="F302" i="1"/>
  <c r="G302" i="1" s="1"/>
  <c r="I302" i="1" s="1"/>
  <c r="F201" i="1"/>
  <c r="G201" i="1" s="1"/>
  <c r="I201" i="1" s="1"/>
  <c r="F161" i="1"/>
  <c r="G161" i="1" s="1"/>
  <c r="I161" i="1" s="1"/>
  <c r="F139" i="1"/>
  <c r="G139" i="1" s="1"/>
  <c r="I139" i="1" s="1"/>
  <c r="F101" i="1"/>
  <c r="G101" i="1" s="1"/>
  <c r="H101" i="1" s="1"/>
  <c r="F72" i="1"/>
  <c r="G72" i="1" s="1"/>
  <c r="H72" i="1" s="1"/>
  <c r="F56" i="1"/>
  <c r="G56" i="1" s="1"/>
  <c r="H56" i="1" s="1"/>
  <c r="F39" i="1"/>
  <c r="G39" i="1" s="1"/>
  <c r="H39" i="1" s="1"/>
  <c r="E371" i="2"/>
  <c r="E355" i="2"/>
  <c r="E211" i="2"/>
  <c r="E209" i="2"/>
  <c r="E180" i="2"/>
  <c r="E130" i="2"/>
  <c r="E321" i="2"/>
  <c r="E305" i="2"/>
  <c r="E289" i="2"/>
  <c r="E273" i="2"/>
  <c r="E154" i="2"/>
  <c r="E138" i="2"/>
  <c r="E107" i="2"/>
  <c r="E67" i="2"/>
  <c r="E407" i="2"/>
  <c r="E399" i="2"/>
  <c r="E170" i="2"/>
  <c r="E258" i="2"/>
  <c r="E261" i="2"/>
  <c r="E203" i="2"/>
  <c r="E228" i="2"/>
  <c r="E196" i="2"/>
  <c r="E172" i="2"/>
  <c r="E198" i="2"/>
  <c r="E136" i="2"/>
  <c r="E411" i="2"/>
  <c r="E51" i="1"/>
  <c r="F51" i="1" s="1"/>
  <c r="G51" i="1" s="1"/>
  <c r="H51" i="1" s="1"/>
  <c r="P51" i="1"/>
  <c r="N454" i="1"/>
  <c r="N458" i="1"/>
  <c r="N444" i="1"/>
  <c r="N459" i="1"/>
  <c r="C16" i="1"/>
  <c r="D18" i="1" s="1"/>
  <c r="N370" i="1"/>
  <c r="N398" i="1"/>
  <c r="N429" i="1"/>
  <c r="N363" i="1"/>
  <c r="N457" i="1"/>
  <c r="N373" i="1"/>
  <c r="N383" i="1"/>
  <c r="N396" i="1"/>
  <c r="N385" i="1"/>
  <c r="N424" i="1"/>
  <c r="N384" i="1"/>
  <c r="N367" i="1"/>
  <c r="N407" i="1"/>
  <c r="N441" i="1"/>
  <c r="N378" i="1"/>
  <c r="N420" i="1"/>
  <c r="N445" i="1"/>
  <c r="N381" i="1"/>
  <c r="N415" i="1"/>
  <c r="N433" i="1"/>
  <c r="N401" i="1"/>
  <c r="N397" i="1"/>
  <c r="N371" i="1"/>
  <c r="N438" i="1"/>
  <c r="N372" i="1"/>
  <c r="N380" i="1"/>
  <c r="N430" i="1"/>
  <c r="N443" i="1"/>
  <c r="N399" i="1"/>
  <c r="N394" i="1"/>
  <c r="N449" i="1"/>
  <c r="N359" i="1"/>
  <c r="N442" i="1"/>
  <c r="N428" i="1"/>
  <c r="N453" i="1"/>
  <c r="N389" i="1"/>
  <c r="N434" i="1"/>
  <c r="N435" i="1"/>
  <c r="N440" i="1"/>
  <c r="N405" i="1"/>
  <c r="N368" i="1"/>
  <c r="N361" i="1"/>
  <c r="N411" i="1"/>
  <c r="N456" i="1"/>
  <c r="N404" i="1"/>
  <c r="N379" i="1"/>
  <c r="N388" i="1"/>
  <c r="N406" i="1"/>
  <c r="N419" i="1"/>
  <c r="N402" i="1"/>
  <c r="N386" i="1"/>
  <c r="N439" i="1"/>
  <c r="N376" i="1"/>
  <c r="N418" i="1"/>
  <c r="N410" i="1"/>
  <c r="N360" i="1"/>
  <c r="N403" i="1"/>
  <c r="N451" i="1"/>
  <c r="N447" i="1"/>
  <c r="N364" i="1"/>
  <c r="N423" i="1"/>
  <c r="N408" i="1"/>
  <c r="N452" i="1"/>
  <c r="N437" i="1"/>
  <c r="N448" i="1"/>
  <c r="N416" i="1"/>
  <c r="N365" i="1"/>
  <c r="N369" i="1"/>
  <c r="N431" i="1"/>
  <c r="N426" i="1"/>
  <c r="N455" i="1"/>
  <c r="N436" i="1"/>
  <c r="N400" i="1"/>
  <c r="N391" i="1"/>
  <c r="N390" i="1"/>
  <c r="N446" i="1"/>
  <c r="N413" i="1"/>
  <c r="N387" i="1"/>
  <c r="N412" i="1"/>
  <c r="N421" i="1"/>
  <c r="N432" i="1"/>
  <c r="N427" i="1"/>
  <c r="N392" i="1"/>
  <c r="N393" i="1"/>
  <c r="N450" i="1"/>
  <c r="N375" i="1"/>
  <c r="N395" i="1"/>
  <c r="N425" i="1"/>
  <c r="N366" i="1"/>
  <c r="N377" i="1"/>
  <c r="N374" i="1"/>
  <c r="N362" i="1"/>
  <c r="N422" i="1" l="1"/>
  <c r="N414" i="1"/>
  <c r="N409" i="1"/>
  <c r="C15" i="1"/>
  <c r="F16" i="1" s="1"/>
  <c r="F18" i="1" s="1"/>
  <c r="N382" i="1"/>
  <c r="N417" i="1"/>
  <c r="C18" i="1" l="1"/>
  <c r="F17" i="1"/>
</calcChain>
</file>

<file path=xl/sharedStrings.xml><?xml version="1.0" encoding="utf-8"?>
<sst xmlns="http://schemas.openxmlformats.org/spreadsheetml/2006/main" count="3604" uniqueCount="1344">
  <si>
    <t>BO Vul / GSC 02140-00415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</si>
  <si>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</si>
  <si>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</si>
  <si>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</si>
  <si>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</si>
  <si>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</si>
  <si>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</si>
  <si>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</si>
  <si>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</si>
  <si>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</si>
  <si>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</si>
  <si>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</si>
  <si>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</si>
  <si>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</si>
  <si>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</si>
  <si>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</si>
  <si>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</si>
  <si>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</si>
  <si>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</si>
  <si>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</si>
  <si>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</si>
  <si>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</si>
  <si>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</si>
  <si>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</si>
  <si>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</si>
  <si>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</si>
  <si>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</si>
  <si>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</si>
  <si>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</si>
  <si>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</si>
  <si>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</si>
  <si>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</si>
  <si>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</si>
  <si>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</si>
  <si>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</si>
  <si>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</si>
  <si>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Misc</t>
  </si>
  <si>
    <t>Lin Fit</t>
  </si>
  <si>
    <t>Q. Fit</t>
  </si>
  <si>
    <t>Date</t>
  </si>
  <si>
    <t>BAD?</t>
  </si>
  <si>
    <t> PZ 5.178 </t>
  </si>
  <si>
    <t>I</t>
  </si>
  <si>
    <t> AJ 48.90 </t>
  </si>
  <si>
    <t>Cracow website</t>
  </si>
  <si>
    <t> AAC 2.125 </t>
  </si>
  <si>
    <t> HA 113 </t>
  </si>
  <si>
    <t> MVS 364 </t>
  </si>
  <si>
    <t> AJ 57.63 </t>
  </si>
  <si>
    <t> AAC 5.12 </t>
  </si>
  <si>
    <t> AJ 58.171 </t>
  </si>
  <si>
    <t> AAC 5.54 </t>
  </si>
  <si>
    <t> AAC 5.192 </t>
  </si>
  <si>
    <t> AAC 5.195 </t>
  </si>
  <si>
    <t> AA 6.143 </t>
  </si>
  <si>
    <t> AC 174.18 </t>
  </si>
  <si>
    <t> EBC 1-32 </t>
  </si>
  <si>
    <t> AA 7.191 </t>
  </si>
  <si>
    <t> MVS 3.122 </t>
  </si>
  <si>
    <t> AA 8.192 </t>
  </si>
  <si>
    <t>GCVS 4</t>
  </si>
  <si>
    <t> AA 9.49 </t>
  </si>
  <si>
    <t> SAC 30.109 </t>
  </si>
  <si>
    <t> AA 17.63 </t>
  </si>
  <si>
    <t> AA 18.332 </t>
  </si>
  <si>
    <t> BRNO 6 </t>
  </si>
  <si>
    <t> AA 16.158 </t>
  </si>
  <si>
    <t> SAC 44.105 </t>
  </si>
  <si>
    <t> BRNO 9 </t>
  </si>
  <si>
    <t>BBSAG Bull...31</t>
  </si>
  <si>
    <t> MVS 6.65 </t>
  </si>
  <si>
    <t>BBSAG Bull...32</t>
  </si>
  <si>
    <t>BBSAG Bull...33</t>
  </si>
  <si>
    <t>BBSAG Bull.1</t>
  </si>
  <si>
    <t>BBSAG Bull.3</t>
  </si>
  <si>
    <t>BBSAG Bull.5</t>
  </si>
  <si>
    <t>BBSAG Bull.6</t>
  </si>
  <si>
    <t>BBSAG Bull.10</t>
  </si>
  <si>
    <t> BRNO 17 </t>
  </si>
  <si>
    <t>BBSAG Bull.12</t>
  </si>
  <si>
    <t>BBSAG Bull.17</t>
  </si>
  <si>
    <t> BRNO 20 </t>
  </si>
  <si>
    <t>BBSAG Bull.23</t>
  </si>
  <si>
    <t>BBSAG Bull.24</t>
  </si>
  <si>
    <t>BBSAG Bull.28</t>
  </si>
  <si>
    <t>BBSAG Bull.29</t>
  </si>
  <si>
    <t>AAVSO 2</t>
  </si>
  <si>
    <t>BBSAG Bull.30</t>
  </si>
  <si>
    <t>BBSAG Bull.33</t>
  </si>
  <si>
    <t>AAVS0 2,49</t>
  </si>
  <si>
    <t>BBSAG Bull.35</t>
  </si>
  <si>
    <t>BBSAG Bull.38</t>
  </si>
  <si>
    <t>BBSAG Bull.39</t>
  </si>
  <si>
    <t>BBSAG Bull.40</t>
  </si>
  <si>
    <t>BBSAG Bull.43</t>
  </si>
  <si>
    <t>BBSAG Bull.44</t>
  </si>
  <si>
    <t>BBSAG Bull.45</t>
  </si>
  <si>
    <t>BBSAG Bull.47</t>
  </si>
  <si>
    <t>BBSAG Bull.48</t>
  </si>
  <si>
    <t>BBSAG Bull.49</t>
  </si>
  <si>
    <t>BRNO 26</t>
  </si>
  <si>
    <t> BRNO 23 </t>
  </si>
  <si>
    <t>BBSAG Bull.50</t>
  </si>
  <si>
    <t>BBSAG Bull.52</t>
  </si>
  <si>
    <t>BBSAG Bull.53</t>
  </si>
  <si>
    <t>BBSAG Bull.54</t>
  </si>
  <si>
    <t>BBSAG Bull.55</t>
  </si>
  <si>
    <t>BBSAG Bull.56</t>
  </si>
  <si>
    <t>BBSAG Bull.57</t>
  </si>
  <si>
    <t>BBSAG Bull.59</t>
  </si>
  <si>
    <t>BBSAG Bull.60</t>
  </si>
  <si>
    <t>BBSAG Bull.61</t>
  </si>
  <si>
    <t>BBSAG Bull.62</t>
  </si>
  <si>
    <t>BBSAG Bull.63</t>
  </si>
  <si>
    <t>BBSAG Bull.68</t>
  </si>
  <si>
    <t> BRNO 26 </t>
  </si>
  <si>
    <t>BBSAG Bull.69</t>
  </si>
  <si>
    <t>BBSAG Bull.72</t>
  </si>
  <si>
    <t>BBSAG Bull.73</t>
  </si>
  <si>
    <t>BBSAG Bull.74</t>
  </si>
  <si>
    <t>BBSAG Bull.77</t>
  </si>
  <si>
    <t>BBSAG Bull.78</t>
  </si>
  <si>
    <t>BBSAG Bull.81</t>
  </si>
  <si>
    <t>BBSAG Bull.82</t>
  </si>
  <si>
    <t>BBSAG Bull.83</t>
  </si>
  <si>
    <t>BBSAG Bull.84</t>
  </si>
  <si>
    <t>BBSAG Bull.85</t>
  </si>
  <si>
    <t>BBSAG Bull.86</t>
  </si>
  <si>
    <t>BBSAG Bull.88</t>
  </si>
  <si>
    <t>BBSAG Bull.89</t>
  </si>
  <si>
    <t>BRNO 30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</si>
  <si>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</si>
  <si>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</si>
  <si>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</si>
  <si>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</si>
  <si>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</si>
  <si>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</si>
  <si>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</si>
  <si>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BRNO 31</t>
  </si>
  <si>
    <t>BBSAG Bull.99</t>
  </si>
  <si>
    <t>BBSAG Bull.101</t>
  </si>
  <si>
    <t>BBSAG Bull.102</t>
  </si>
  <si>
    <t>BBSAG Bull.104</t>
  </si>
  <si>
    <t>BBSAG Bull.105</t>
  </si>
  <si>
    <t>BBSAG Bull.107</t>
  </si>
  <si>
    <t>BAV-M 79</t>
  </si>
  <si>
    <t>BBSAG Bull.108</t>
  </si>
  <si>
    <t>BBSAG Bull.109</t>
  </si>
  <si>
    <t>AAVSO 5</t>
  </si>
  <si>
    <t>BBSAG Bull.110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</si>
  <si>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</si>
  <si>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</si>
  <si>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</si>
  <si>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</si>
  <si>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</si>
  <si>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</si>
  <si>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Bull.118</t>
  </si>
  <si>
    <t> BRNO 32 </t>
  </si>
  <si>
    <t>BBSAG 119</t>
  </si>
  <si>
    <t>BBSAG 120</t>
  </si>
  <si>
    <t> AOEB 9 </t>
  </si>
  <si>
    <t> BBS 121 </t>
  </si>
  <si>
    <t> BBS 122 </t>
  </si>
  <si>
    <t> BBS 123 </t>
  </si>
  <si>
    <t>OEJV 0074</t>
  </si>
  <si>
    <t> BBS 124 </t>
  </si>
  <si>
    <t> BBS 125 </t>
  </si>
  <si>
    <t> BBS 126 </t>
  </si>
  <si>
    <t> BBS 128 </t>
  </si>
  <si>
    <t>IBVS 5438</t>
  </si>
  <si>
    <t> AN 328,No.6, 543-550 </t>
  </si>
  <si>
    <t>IBVS 5543</t>
  </si>
  <si>
    <t>IBVS 5592</t>
  </si>
  <si>
    <t>OEJV 0003</t>
  </si>
  <si>
    <t> AOEB 12 </t>
  </si>
  <si>
    <t>JAVSO..36..186</t>
  </si>
  <si>
    <t>IBVS 5929</t>
  </si>
  <si>
    <t>IBVS 5918</t>
  </si>
  <si>
    <t>JAVSO..38...85</t>
  </si>
  <si>
    <t>JAVSO..38..183</t>
  </si>
  <si>
    <t>IBVS 5924</t>
  </si>
  <si>
    <t>IBVS 5988</t>
  </si>
  <si>
    <t>II</t>
  </si>
  <si>
    <t>BAVM 225 </t>
  </si>
  <si>
    <t>OEJV 0165</t>
  </si>
  <si>
    <t>2013JAVSO..41..328</t>
  </si>
  <si>
    <t>OEJV 0168</t>
  </si>
  <si>
    <t>IBVS 6149</t>
  </si>
  <si>
    <t>JAVSO..43..238</t>
  </si>
  <si>
    <t>JAVSO..44…69</t>
  </si>
  <si>
    <t>OEJV 0179</t>
  </si>
  <si>
    <t>IBVS 6196</t>
  </si>
  <si>
    <t>JAVSO..45..121</t>
  </si>
  <si>
    <t>IBVS 6244</t>
  </si>
  <si>
    <t>JAVSO..45..215</t>
  </si>
  <si>
    <t>IBVS 6261</t>
  </si>
  <si>
    <t>JAVSO..47..105</t>
  </si>
  <si>
    <t>RHN 2019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</si>
  <si>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</si>
  <si>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</si>
  <si>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</si>
  <si>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</si>
  <si>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</si>
  <si>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</si>
  <si>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</si>
  <si>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</si>
  <si>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</si>
  <si>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</si>
  <si>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</si>
  <si>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2441126.518 </t>
  </si>
  <si>
    <t> 24.06.1971 00:25 </t>
  </si>
  <si>
    <t> -0.007 </t>
  </si>
  <si>
    <t>V </t>
  </si>
  <si>
    <t> H.Peter </t>
  </si>
  <si>
    <t> ORI 126 </t>
  </si>
  <si>
    <t>2441165.434 </t>
  </si>
  <si>
    <t> 01.08.1971 22:24 </t>
  </si>
  <si>
    <t> -0.009 </t>
  </si>
  <si>
    <t> ORI 127 </t>
  </si>
  <si>
    <t>2441202.407 </t>
  </si>
  <si>
    <t> 07.09.1971 21:46 </t>
  </si>
  <si>
    <t> ORI 129 </t>
  </si>
  <si>
    <t>2441241.326 </t>
  </si>
  <si>
    <t> 16.10.1971 19:49 </t>
  </si>
  <si>
    <t> -0.005 </t>
  </si>
  <si>
    <t>2441243.272 </t>
  </si>
  <si>
    <t> 18.10.1971 18:31 </t>
  </si>
  <si>
    <t>2441276.349 </t>
  </si>
  <si>
    <t> 20.11.1971 20:22 </t>
  </si>
  <si>
    <t> -0.008 </t>
  </si>
  <si>
    <t> BBS 1 </t>
  </si>
  <si>
    <t>2441490.401 </t>
  </si>
  <si>
    <t> 21.06.1972 21:37 </t>
  </si>
  <si>
    <t> -0.002 </t>
  </si>
  <si>
    <t> R.Diethelm </t>
  </si>
  <si>
    <t> BBS 3 </t>
  </si>
  <si>
    <t>2441560.450 </t>
  </si>
  <si>
    <t> 30.08.1972 22:48 </t>
  </si>
  <si>
    <t> -0.004 </t>
  </si>
  <si>
    <t> BBS 5 </t>
  </si>
  <si>
    <t>2441562.396 </t>
  </si>
  <si>
    <t> 01.09.1972 21:30 </t>
  </si>
  <si>
    <t>2441599.367 </t>
  </si>
  <si>
    <t> 08.10.1972 20:48 </t>
  </si>
  <si>
    <t> BBS 6 </t>
  </si>
  <si>
    <t>2441599.369 </t>
  </si>
  <si>
    <t> 08.10.1972 20:51 </t>
  </si>
  <si>
    <t>2441848.442 </t>
  </si>
  <si>
    <t> 14.06.1973 22:36 </t>
  </si>
  <si>
    <t> -0.001 </t>
  </si>
  <si>
    <t> BBS 10 </t>
  </si>
  <si>
    <t>2441848.443 </t>
  </si>
  <si>
    <t> 14.06.1973 22:37 </t>
  </si>
  <si>
    <t> 0.000 </t>
  </si>
  <si>
    <t> K.Locher </t>
  </si>
  <si>
    <t>2441959.357 </t>
  </si>
  <si>
    <t> 03.10.1973 20:34 </t>
  </si>
  <si>
    <t> -0.000 </t>
  </si>
  <si>
    <t> I.Kohoutek </t>
  </si>
  <si>
    <t> BBS 12 </t>
  </si>
  <si>
    <t>2441961.302 </t>
  </si>
  <si>
    <t> 05.10.1973 19:14 </t>
  </si>
  <si>
    <t>2441996.329 </t>
  </si>
  <si>
    <t> 09.11.1973 19:53 </t>
  </si>
  <si>
    <t>2442276.544 </t>
  </si>
  <si>
    <t> 17.08.1974 01:03 </t>
  </si>
  <si>
    <t> 0.010 </t>
  </si>
  <si>
    <t> BBS 17 </t>
  </si>
  <si>
    <t>2442601.496 </t>
  </si>
  <si>
    <t> 07.07.1975 23:54 </t>
  </si>
  <si>
    <t> 0.002 </t>
  </si>
  <si>
    <t> BBS 23 </t>
  </si>
  <si>
    <t>2442634.563 </t>
  </si>
  <si>
    <t> 10.08.1975 01:30 </t>
  </si>
  <si>
    <t> -0.011 </t>
  </si>
  <si>
    <t>2442638.466 </t>
  </si>
  <si>
    <t> 13.08.1975 23:11 </t>
  </si>
  <si>
    <t> 0.001 </t>
  </si>
  <si>
    <t>2442679.329 </t>
  </si>
  <si>
    <t> 23.09.1975 19:53 </t>
  </si>
  <si>
    <t> BBS 24 </t>
  </si>
  <si>
    <t>2442681.271 </t>
  </si>
  <si>
    <t> 25.09.1975 18:30 </t>
  </si>
  <si>
    <t> -0.003 </t>
  </si>
  <si>
    <t>2442716.301 </t>
  </si>
  <si>
    <t> 30.10.1975 19:13 </t>
  </si>
  <si>
    <t>2442718.246 </t>
  </si>
  <si>
    <t> 01.11.1975 17:54 </t>
  </si>
  <si>
    <t>2442885.590 </t>
  </si>
  <si>
    <t> 17.04.1976 02:09 </t>
  </si>
  <si>
    <t> BBS 28 </t>
  </si>
  <si>
    <t>2442922.562 </t>
  </si>
  <si>
    <t> 24.05.1976 01:29 </t>
  </si>
  <si>
    <t>2442926.454 </t>
  </si>
  <si>
    <t> 27.05.1976 22:53 </t>
  </si>
  <si>
    <t>2442926.456 </t>
  </si>
  <si>
    <t> 27.05.1976 22:56 </t>
  </si>
  <si>
    <t>2442961.472 </t>
  </si>
  <si>
    <t> 01.07.1976 23:19 </t>
  </si>
  <si>
    <t> BBS 29 </t>
  </si>
  <si>
    <t>2442961.479 </t>
  </si>
  <si>
    <t> 01.07.1976 23:29 </t>
  </si>
  <si>
    <t>2442996.506 </t>
  </si>
  <si>
    <t> 06.08.1976 00:08 </t>
  </si>
  <si>
    <t>2442996.507 </t>
  </si>
  <si>
    <t> 06.08.1976 00:10 </t>
  </si>
  <si>
    <t>2442998.451 </t>
  </si>
  <si>
    <t> 07.08.1976 22:49 </t>
  </si>
  <si>
    <t>2443021.800 </t>
  </si>
  <si>
    <t> 31.08.1976 07:12 </t>
  </si>
  <si>
    <t> D.Ruokonen </t>
  </si>
  <si>
    <t> AOEB 2 </t>
  </si>
  <si>
    <t>2443021.807 </t>
  </si>
  <si>
    <t> 31.08.1976 07:22 </t>
  </si>
  <si>
    <t> 0.005 </t>
  </si>
  <si>
    <t> G.Samolyk </t>
  </si>
  <si>
    <t>2443076.286 </t>
  </si>
  <si>
    <t> 24.10.1976 18:51 </t>
  </si>
  <si>
    <t> BBS 30 </t>
  </si>
  <si>
    <t>2443284.496 </t>
  </si>
  <si>
    <t> 20.05.1977 23:54 </t>
  </si>
  <si>
    <t> BBS 33 </t>
  </si>
  <si>
    <t>2443344.817 </t>
  </si>
  <si>
    <t> 20.07.1977 07:36 </t>
  </si>
  <si>
    <t>2443346.762 </t>
  </si>
  <si>
    <t> 22.07.1977 06:17 </t>
  </si>
  <si>
    <t>2443393.469 </t>
  </si>
  <si>
    <t> 06.09.1977 23:15 </t>
  </si>
  <si>
    <t> 0.006 </t>
  </si>
  <si>
    <t> BBS 35 </t>
  </si>
  <si>
    <t>2443397.353 </t>
  </si>
  <si>
    <t> 10.09.1977 20:28 </t>
  </si>
  <si>
    <t>2443399.296 </t>
  </si>
  <si>
    <t> 12.09.1977 19:06 </t>
  </si>
  <si>
    <t>2443712.585 </t>
  </si>
  <si>
    <t> 23.07.1978 02:02 </t>
  </si>
  <si>
    <t> BBS 38 </t>
  </si>
  <si>
    <t>2443718.421 </t>
  </si>
  <si>
    <t> 28.07.1978 22:06 </t>
  </si>
  <si>
    <t>2443741.772 </t>
  </si>
  <si>
    <t> 21.08.1978 06:31 </t>
  </si>
  <si>
    <t>2443755.394 </t>
  </si>
  <si>
    <t> 03.09.1978 21:27 </t>
  </si>
  <si>
    <t> BBS 39 </t>
  </si>
  <si>
    <t>2443790.415 </t>
  </si>
  <si>
    <t> 08.10.1978 21:57 </t>
  </si>
  <si>
    <t>2443794.312 </t>
  </si>
  <si>
    <t> 12.10.1978 19:29 </t>
  </si>
  <si>
    <t>2443831.283 </t>
  </si>
  <si>
    <t> 18.11.1978 18:47 </t>
  </si>
  <si>
    <t> BBS 40 </t>
  </si>
  <si>
    <t>2443831.284 </t>
  </si>
  <si>
    <t> 18.11.1978 18:48 </t>
  </si>
  <si>
    <t>2443833.224 </t>
  </si>
  <si>
    <t> 20.11.1978 17:22 </t>
  </si>
  <si>
    <t>2444002.518 </t>
  </si>
  <si>
    <t> 09.05.1979 00:25 </t>
  </si>
  <si>
    <t> BBS 43 </t>
  </si>
  <si>
    <t>2444072.570 </t>
  </si>
  <si>
    <t> 18.07.1979 01:40 </t>
  </si>
  <si>
    <t> BBS 44 </t>
  </si>
  <si>
    <t>2444115.377 </t>
  </si>
  <si>
    <t> 29.08.1979 21:02 </t>
  </si>
  <si>
    <t>2444189.320 </t>
  </si>
  <si>
    <t> 11.11.1979 19:40 </t>
  </si>
  <si>
    <t> BBS 45 </t>
  </si>
  <si>
    <t>2444189.321 </t>
  </si>
  <si>
    <t> 11.11.1979 19:42 </t>
  </si>
  <si>
    <t>2444360.554 </t>
  </si>
  <si>
    <t> 01.05.1980 01:17 </t>
  </si>
  <si>
    <t> BBS 47 </t>
  </si>
  <si>
    <t>2444395.583 </t>
  </si>
  <si>
    <t> 05.06.1980 01:59 </t>
  </si>
  <si>
    <t> BBS 48 </t>
  </si>
  <si>
    <t>2444438.391 </t>
  </si>
  <si>
    <t> 17.07.1980 21:23 </t>
  </si>
  <si>
    <t> BBS 49 </t>
  </si>
  <si>
    <t>2444463.691 </t>
  </si>
  <si>
    <t> 12.08.1980 04:35 </t>
  </si>
  <si>
    <t> G.Hanson </t>
  </si>
  <si>
    <t>2444469.516 </t>
  </si>
  <si>
    <t> 18.08.1980 00:23 </t>
  </si>
  <si>
    <t> -0.012 </t>
  </si>
  <si>
    <t> R.Pliska </t>
  </si>
  <si>
    <t>2444473.420 </t>
  </si>
  <si>
    <t> 21.08.1980 22:04 </t>
  </si>
  <si>
    <t> D.Elias </t>
  </si>
  <si>
    <t>2444475.359 </t>
  </si>
  <si>
    <t> 23.08.1980 20:36 </t>
  </si>
  <si>
    <t> N.Stoikidis </t>
  </si>
  <si>
    <t> BBS 50 </t>
  </si>
  <si>
    <t>2444475.363 </t>
  </si>
  <si>
    <t> 23.08.1980 20:42 </t>
  </si>
  <si>
    <t> A.Parris </t>
  </si>
  <si>
    <t>2444510.389 </t>
  </si>
  <si>
    <t> 27.09.1980 21:20 </t>
  </si>
  <si>
    <t>2444512.337 </t>
  </si>
  <si>
    <t> 29.09.1980 20:05 </t>
  </si>
  <si>
    <t>2444512.339 </t>
  </si>
  <si>
    <t> 29.09.1980 20:08 </t>
  </si>
  <si>
    <t>2444586.279 </t>
  </si>
  <si>
    <t> 12.12.1980 18:41 </t>
  </si>
  <si>
    <t> BBS 52 </t>
  </si>
  <si>
    <t>2444586.281 </t>
  </si>
  <si>
    <t> 12.12.1980 18:44 </t>
  </si>
  <si>
    <t>2444679.680 </t>
  </si>
  <si>
    <t> 16.03.1981 04:19 </t>
  </si>
  <si>
    <t> BBS 53 </t>
  </si>
  <si>
    <t>2444755.571 </t>
  </si>
  <si>
    <t> 31.05.1981 01:42 </t>
  </si>
  <si>
    <t> BBS 54 </t>
  </si>
  <si>
    <t>2444757.515 </t>
  </si>
  <si>
    <t> 02.06.1981 00:21 </t>
  </si>
  <si>
    <t> BBS 55 </t>
  </si>
  <si>
    <t>2444761.407 </t>
  </si>
  <si>
    <t> 05.06.1981 21:46 </t>
  </si>
  <si>
    <t>2444786.706 </t>
  </si>
  <si>
    <t> 01.07.1981 04:56 </t>
  </si>
  <si>
    <t>2444831.458 </t>
  </si>
  <si>
    <t> 14.08.1981 22:59 </t>
  </si>
  <si>
    <t> BBS 56 </t>
  </si>
  <si>
    <t>2444835.351 </t>
  </si>
  <si>
    <t> 18.08.1981 20:25 </t>
  </si>
  <si>
    <t>2444835.352 </t>
  </si>
  <si>
    <t> 18.08.1981 20:26 </t>
  </si>
  <si>
    <t>2444872.330 </t>
  </si>
  <si>
    <t> 24.09.1981 19:55 </t>
  </si>
  <si>
    <t> 0.007 </t>
  </si>
  <si>
    <t> BBS 57 </t>
  </si>
  <si>
    <t>2444907.341 </t>
  </si>
  <si>
    <t> 29.10.1981 20:11 </t>
  </si>
  <si>
    <t>2444909.291 </t>
  </si>
  <si>
    <t> 31.10.1981 18:59 </t>
  </si>
  <si>
    <t>2444911.240 </t>
  </si>
  <si>
    <t> 02.11.1981 17:45 </t>
  </si>
  <si>
    <t>2445043.558 </t>
  </si>
  <si>
    <t> 15.03.1982 01:23 </t>
  </si>
  <si>
    <t> BBS 59 </t>
  </si>
  <si>
    <t>2445078.584 </t>
  </si>
  <si>
    <t> 19.04.1982 02:00 </t>
  </si>
  <si>
    <t> BBS 60 </t>
  </si>
  <si>
    <t>2445080.531 </t>
  </si>
  <si>
    <t> 21.04.1982 00:44 </t>
  </si>
  <si>
    <t>2445080.533 </t>
  </si>
  <si>
    <t> 21.04.1982 00:47 </t>
  </si>
  <si>
    <t> T.Schildknecht </t>
  </si>
  <si>
    <t>2445115.557 </t>
  </si>
  <si>
    <t> 26.05.1982 01:22 </t>
  </si>
  <si>
    <t> BBS 61 </t>
  </si>
  <si>
    <t>2445191.448 </t>
  </si>
  <si>
    <t> 09.08.1982 22:45 </t>
  </si>
  <si>
    <t> BBS 62 </t>
  </si>
  <si>
    <t>2445193.391 </t>
  </si>
  <si>
    <t> 11.08.1982 21:23 </t>
  </si>
  <si>
    <t>2445193.394 </t>
  </si>
  <si>
    <t> 11.08.1982 21:27 </t>
  </si>
  <si>
    <t> 0.003 </t>
  </si>
  <si>
    <t>2445224.528 </t>
  </si>
  <si>
    <t> 12.09.1982 00:40 </t>
  </si>
  <si>
    <t>2445228.418 </t>
  </si>
  <si>
    <t> 15.09.1982 22:01 </t>
  </si>
  <si>
    <t>2445230.364 </t>
  </si>
  <si>
    <t> 17.09.1982 20:44 </t>
  </si>
  <si>
    <t>2445230.365 </t>
  </si>
  <si>
    <t> 17.09.1982 20:45 </t>
  </si>
  <si>
    <t>2445232.311 </t>
  </si>
  <si>
    <t> 19.09.1982 19:27 </t>
  </si>
  <si>
    <t>2445269.282 </t>
  </si>
  <si>
    <t> 26.10.1982 18:46 </t>
  </si>
  <si>
    <t> BBS 63 </t>
  </si>
  <si>
    <t>2445541.707 </t>
  </si>
  <si>
    <t> 26.07.1983 04:58 </t>
  </si>
  <si>
    <t>2445586.466 </t>
  </si>
  <si>
    <t> 08.09.1983 23:11 </t>
  </si>
  <si>
    <t> 0.009 </t>
  </si>
  <si>
    <t> BBS 68 </t>
  </si>
  <si>
    <t>2445588.407 </t>
  </si>
  <si>
    <t> 10.09.1983 21:46 </t>
  </si>
  <si>
    <t> 0.004 </t>
  </si>
  <si>
    <t> N.Kesslerova </t>
  </si>
  <si>
    <t> J.Mrazek </t>
  </si>
  <si>
    <t>2445588.409 </t>
  </si>
  <si>
    <t> 10.09.1983 21:48 </t>
  </si>
  <si>
    <t> V.Wagner </t>
  </si>
  <si>
    <t>2445588.410 </t>
  </si>
  <si>
    <t> 10.09.1983 21:50 </t>
  </si>
  <si>
    <t> Z.Mikulasek </t>
  </si>
  <si>
    <t>2445590.347 </t>
  </si>
  <si>
    <t> 12.09.1983 20:19 </t>
  </si>
  <si>
    <t>2445590.354 </t>
  </si>
  <si>
    <t> 12.09.1983 20:29 </t>
  </si>
  <si>
    <t>2445629.272 </t>
  </si>
  <si>
    <t> 21.10.1983 18:31 </t>
  </si>
  <si>
    <t> BBS 69 </t>
  </si>
  <si>
    <t>2445874.454 </t>
  </si>
  <si>
    <t> 22.06.1984 22:53 </t>
  </si>
  <si>
    <t> 0.008 </t>
  </si>
  <si>
    <t> BBS 72 </t>
  </si>
  <si>
    <t>2445911.428 </t>
  </si>
  <si>
    <t> 29.07.1984 22:16 </t>
  </si>
  <si>
    <t> 0.011 </t>
  </si>
  <si>
    <t> BBS 73 </t>
  </si>
  <si>
    <t>2445913.373 </t>
  </si>
  <si>
    <t> 31.07.1984 20:57 </t>
  </si>
  <si>
    <t>2445915.317 </t>
  </si>
  <si>
    <t> 02.08.1984 19:36 </t>
  </si>
  <si>
    <t>2445944.496 </t>
  </si>
  <si>
    <t> 31.08.1984 23:54 </t>
  </si>
  <si>
    <t> M.Kohl </t>
  </si>
  <si>
    <t> BBS 74 </t>
  </si>
  <si>
    <t>2445946.443 </t>
  </si>
  <si>
    <t> 02.09.1984 22:37 </t>
  </si>
  <si>
    <t>2445946.453 </t>
  </si>
  <si>
    <t> 02.09.1984 22:52 </t>
  </si>
  <si>
    <t>2445975.643 </t>
  </si>
  <si>
    <t> 02.10.1984 03:25 </t>
  </si>
  <si>
    <t> 0.012 </t>
  </si>
  <si>
    <t> D.Williams </t>
  </si>
  <si>
    <t>2445977.588 </t>
  </si>
  <si>
    <t> 04.10.1984 02:06 </t>
  </si>
  <si>
    <t>2445987.313 </t>
  </si>
  <si>
    <t> 13.10.1984 19:30 </t>
  </si>
  <si>
    <t>2446263.635 </t>
  </si>
  <si>
    <t> 17.07.1985 03:14 </t>
  </si>
  <si>
    <t> 0.016 </t>
  </si>
  <si>
    <t>2446269.451 </t>
  </si>
  <si>
    <t> 22.07.1985 22:49 </t>
  </si>
  <si>
    <t> -0.006 </t>
  </si>
  <si>
    <t> R.Germann </t>
  </si>
  <si>
    <t> BBS 77 </t>
  </si>
  <si>
    <t>2446269.469 </t>
  </si>
  <si>
    <t> 22.07.1985 23:15 </t>
  </si>
  <si>
    <t>2446269.473 </t>
  </si>
  <si>
    <t> 22.07.1985 23:21 </t>
  </si>
  <si>
    <t>2446271.417 </t>
  </si>
  <si>
    <t> 24.07.1985 22:00 </t>
  </si>
  <si>
    <t> 0.014 </t>
  </si>
  <si>
    <t>2446308.387 </t>
  </si>
  <si>
    <t> 30.08.1985 21:17 </t>
  </si>
  <si>
    <t> 0.013 </t>
  </si>
  <si>
    <t> BBS 78 </t>
  </si>
  <si>
    <t>2446345.356 </t>
  </si>
  <si>
    <t> 06.10.1985 20:32 </t>
  </si>
  <si>
    <t>2446627.514 </t>
  </si>
  <si>
    <t> 16.07.1986 00:20 </t>
  </si>
  <si>
    <t> 0.017 </t>
  </si>
  <si>
    <t> A.Paschke </t>
  </si>
  <si>
    <t> BBS 81 </t>
  </si>
  <si>
    <t>2446701.452 </t>
  </si>
  <si>
    <t> 27.09.1986 22:50 </t>
  </si>
  <si>
    <t>2446705.342 </t>
  </si>
  <si>
    <t> 01.10.1986 20:12 </t>
  </si>
  <si>
    <t>2446705.350 </t>
  </si>
  <si>
    <t> 01.10.1986 20:24 </t>
  </si>
  <si>
    <t> 0.018 </t>
  </si>
  <si>
    <t>2446707.297 </t>
  </si>
  <si>
    <t> 03.10.1986 19:07 </t>
  </si>
  <si>
    <t> 0.020 </t>
  </si>
  <si>
    <t>2446732.594 </t>
  </si>
  <si>
    <t> 29.10.1986 02:15 </t>
  </si>
  <si>
    <t> M.Baldwin </t>
  </si>
  <si>
    <t>2446734.538 </t>
  </si>
  <si>
    <t> 31.10.1986 00:54 </t>
  </si>
  <si>
    <t>2446742.320 </t>
  </si>
  <si>
    <t> 07.11.1986 19:40 </t>
  </si>
  <si>
    <t> BBS 82 </t>
  </si>
  <si>
    <t>2446742.326 </t>
  </si>
  <si>
    <t> 07.11.1986 19:49 </t>
  </si>
  <si>
    <t> 0.023 </t>
  </si>
  <si>
    <t>2446769.565 </t>
  </si>
  <si>
    <t> 05.12.1986 01:33 </t>
  </si>
  <si>
    <t>2446913.559 </t>
  </si>
  <si>
    <t> 28.04.1987 01:24 </t>
  </si>
  <si>
    <t> 0.019 </t>
  </si>
  <si>
    <t> BBS 83 </t>
  </si>
  <si>
    <t>2446987.505 </t>
  </si>
  <si>
    <t> 11.07.1987 00:07 </t>
  </si>
  <si>
    <t> 0.022 </t>
  </si>
  <si>
    <t> BBS 84 </t>
  </si>
  <si>
    <t>2447024.478 </t>
  </si>
  <si>
    <t> 16.08.1987 23:28 </t>
  </si>
  <si>
    <t> 0.024 </t>
  </si>
  <si>
    <t> BBS 85 </t>
  </si>
  <si>
    <t>2447028.362 </t>
  </si>
  <si>
    <t> 20.08.1987 20:41 </t>
  </si>
  <si>
    <t>2447061.453 </t>
  </si>
  <si>
    <t> 22.09.1987 22:52 </t>
  </si>
  <si>
    <t> 0.027 </t>
  </si>
  <si>
    <t> BBS 86 </t>
  </si>
  <si>
    <t>2447063.394 </t>
  </si>
  <si>
    <t> 24.09.1987 21:27 </t>
  </si>
  <si>
    <t>2447234.638 </t>
  </si>
  <si>
    <t> 14.03.1988 03:18 </t>
  </si>
  <si>
    <t> 0.030 </t>
  </si>
  <si>
    <t> BBS 88 </t>
  </si>
  <si>
    <t>2447347.501 </t>
  </si>
  <si>
    <t> 05.07.1988 00:01 </t>
  </si>
  <si>
    <t> 0.033 </t>
  </si>
  <si>
    <t> BBS 89 </t>
  </si>
  <si>
    <t>2447384.463 </t>
  </si>
  <si>
    <t> 10.08.1988 23:06 </t>
  </si>
  <si>
    <t> I.Lizalova </t>
  </si>
  <si>
    <t> BRNO 30 </t>
  </si>
  <si>
    <t>2447384.465 </t>
  </si>
  <si>
    <t> 10.08.1988 23:09 </t>
  </si>
  <si>
    <t> 0.025 </t>
  </si>
  <si>
    <t> P.Troubil </t>
  </si>
  <si>
    <t> M.Znojilova </t>
  </si>
  <si>
    <t>2447384.467 </t>
  </si>
  <si>
    <t> 10.08.1988 23:12 </t>
  </si>
  <si>
    <t>2447384.468 </t>
  </si>
  <si>
    <t> 10.08.1988 23:13 </t>
  </si>
  <si>
    <t> 0.028 </t>
  </si>
  <si>
    <t> P.Kucera </t>
  </si>
  <si>
    <t>2447384.483 </t>
  </si>
  <si>
    <t> 10.08.1988 23:35 </t>
  </si>
  <si>
    <t> 0.043 </t>
  </si>
  <si>
    <t> P.Svoboda T. </t>
  </si>
  <si>
    <t>2447413.658 </t>
  </si>
  <si>
    <t> 09.09.1988 03:47 </t>
  </si>
  <si>
    <t>2447423.390 </t>
  </si>
  <si>
    <t> 18.09.1988 21:21 </t>
  </si>
  <si>
    <t>2447448.685 </t>
  </si>
  <si>
    <t> 14.10.1988 04:26 </t>
  </si>
  <si>
    <t> 0.031 </t>
  </si>
  <si>
    <t>2447460.347 </t>
  </si>
  <si>
    <t> 25.10.1988 20:19 </t>
  </si>
  <si>
    <t> BBS 90 </t>
  </si>
  <si>
    <t>2447462.308 </t>
  </si>
  <si>
    <t> 27.10.1988 19:23 </t>
  </si>
  <si>
    <t>2447670.516 </t>
  </si>
  <si>
    <t> 24.05.1989 00:23 </t>
  </si>
  <si>
    <t> BBS 92 </t>
  </si>
  <si>
    <t>2447707.491 </t>
  </si>
  <si>
    <t> 29.06.1989 23:47 </t>
  </si>
  <si>
    <t> 0.037 </t>
  </si>
  <si>
    <t> J.Dusek </t>
  </si>
  <si>
    <t>2447736.675 </t>
  </si>
  <si>
    <t> 29.07.1989 04:12 </t>
  </si>
  <si>
    <t>2447742.510 </t>
  </si>
  <si>
    <t> 04.08.1989 00:14 </t>
  </si>
  <si>
    <t>2447808.668 </t>
  </si>
  <si>
    <t> 09.10.1989 04:01 </t>
  </si>
  <si>
    <t> 0.029 </t>
  </si>
  <si>
    <t>2447810.617 </t>
  </si>
  <si>
    <t> 11.10.1989 02:48 </t>
  </si>
  <si>
    <t> 0.032 </t>
  </si>
  <si>
    <t> R.Hill </t>
  </si>
  <si>
    <t>2447810.620 </t>
  </si>
  <si>
    <t> 11.10.1989 02:52 </t>
  </si>
  <si>
    <t> 0.035 </t>
  </si>
  <si>
    <t>2447818.399 </t>
  </si>
  <si>
    <t> 18.10.1989 21:34 </t>
  </si>
  <si>
    <t> BBS 93 </t>
  </si>
  <si>
    <t>2447822.294 </t>
  </si>
  <si>
    <t> 22.10.1989 19:03 </t>
  </si>
  <si>
    <t> 0.034 </t>
  </si>
  <si>
    <t>2447857.317 </t>
  </si>
  <si>
    <t> 26.11.1989 19:36 </t>
  </si>
  <si>
    <t>2447859.266 </t>
  </si>
  <si>
    <t> 28.11.1989 18:23 </t>
  </si>
  <si>
    <t>2448028.548 </t>
  </si>
  <si>
    <t> 17.05.1990 01:09 </t>
  </si>
  <si>
    <t> BBS 95 </t>
  </si>
  <si>
    <t>2448069.421 </t>
  </si>
  <si>
    <t> 26.06.1990 22:06 </t>
  </si>
  <si>
    <t>2448106.396 </t>
  </si>
  <si>
    <t> 02.08.1990 21:30 </t>
  </si>
  <si>
    <t> 0.039 </t>
  </si>
  <si>
    <t> BBS 96 </t>
  </si>
  <si>
    <t>2448143.359 </t>
  </si>
  <si>
    <t> 08.09.1990 20:36 </t>
  </si>
  <si>
    <t>2448143.362 </t>
  </si>
  <si>
    <t> 08.09.1990 20:41 </t>
  </si>
  <si>
    <t>2448176.440 </t>
  </si>
  <si>
    <t> 11.10.1990 22:33 </t>
  </si>
  <si>
    <t>2448178.388 </t>
  </si>
  <si>
    <t> 13.10.1990 21:18 </t>
  </si>
  <si>
    <t>2448312.648 </t>
  </si>
  <si>
    <t> 25.02.1991 03:33 </t>
  </si>
  <si>
    <t> BBS 97 </t>
  </si>
  <si>
    <t>2448429.404 </t>
  </si>
  <si>
    <t> 21.06.1991 21:41 </t>
  </si>
  <si>
    <t> BBS 98 </t>
  </si>
  <si>
    <t>2448429.406 </t>
  </si>
  <si>
    <t> 21.06.1991 21:44 </t>
  </si>
  <si>
    <t>2448454.702 </t>
  </si>
  <si>
    <t> 17.07.1991 04:50 </t>
  </si>
  <si>
    <t>2448460.538 </t>
  </si>
  <si>
    <t> 23.07.1991 00:54 </t>
  </si>
  <si>
    <t>2448460.539 </t>
  </si>
  <si>
    <t> 23.07.1991 00:56 </t>
  </si>
  <si>
    <t> K.Hornoch </t>
  </si>
  <si>
    <t> BRNO 31 </t>
  </si>
  <si>
    <t>2448466.375 </t>
  </si>
  <si>
    <t> 28.07.1991 21:00 </t>
  </si>
  <si>
    <t>2448491.671 </t>
  </si>
  <si>
    <t> 23.08.1991 04:06 </t>
  </si>
  <si>
    <t>2448499.455 </t>
  </si>
  <si>
    <t> 30.08.1991 22:55 </t>
  </si>
  <si>
    <t>2448503.345 </t>
  </si>
  <si>
    <t> 03.09.1991 20:16 </t>
  </si>
  <si>
    <t> BBS 99 </t>
  </si>
  <si>
    <t>2448530.589 </t>
  </si>
  <si>
    <t> 01.10.1991 02:08 </t>
  </si>
  <si>
    <t>2448538.372 </t>
  </si>
  <si>
    <t> 08.10.1991 20:55 </t>
  </si>
  <si>
    <t>2448773.822 </t>
  </si>
  <si>
    <t> 31.05.1992 07:43 </t>
  </si>
  <si>
    <t>2448783.549 </t>
  </si>
  <si>
    <t> 10.06.1992 01:10 </t>
  </si>
  <si>
    <t> BBS 101 </t>
  </si>
  <si>
    <t>2448789.386 </t>
  </si>
  <si>
    <t> 15.06.1992 21:15 </t>
  </si>
  <si>
    <t>2448851.655 </t>
  </si>
  <si>
    <t> 17.08.1992 03:43 </t>
  </si>
  <si>
    <t>2448859.439 </t>
  </si>
  <si>
    <t> 24.08.1992 22:32 </t>
  </si>
  <si>
    <t> BBS 102 </t>
  </si>
  <si>
    <t>2448888.626 </t>
  </si>
  <si>
    <t> 23.09.1992 03:01 </t>
  </si>
  <si>
    <t>2448888.630 </t>
  </si>
  <si>
    <t> 23.09.1992 03:07 </t>
  </si>
  <si>
    <t>2448890.572 </t>
  </si>
  <si>
    <t> 25.09.1992 01:43 </t>
  </si>
  <si>
    <t>2449133.805 </t>
  </si>
  <si>
    <t> 26.05.1993 07:19 </t>
  </si>
  <si>
    <t>2449147.431 </t>
  </si>
  <si>
    <t> 08.06.1993 22:20 </t>
  </si>
  <si>
    <t> BBS 104 </t>
  </si>
  <si>
    <t>2449211.640 </t>
  </si>
  <si>
    <t> 12.08.1993 03:21 </t>
  </si>
  <si>
    <t>2449219.421 </t>
  </si>
  <si>
    <t> 19.08.1993 22:06 </t>
  </si>
  <si>
    <t> BBS 105 </t>
  </si>
  <si>
    <t>2449221.368 </t>
  </si>
  <si>
    <t> 21.08.1993 20:49 </t>
  </si>
  <si>
    <t>2449260.283 </t>
  </si>
  <si>
    <t> 29.09.1993 18:47 </t>
  </si>
  <si>
    <t>2449285.583 </t>
  </si>
  <si>
    <t> 25.10.1993 01:59 </t>
  </si>
  <si>
    <t>2449534.653 </t>
  </si>
  <si>
    <t> 01.07.1994 03:40 </t>
  </si>
  <si>
    <t>2449544.381 </t>
  </si>
  <si>
    <t> 10.07.1994 21:08 </t>
  </si>
  <si>
    <t> BBS 107 </t>
  </si>
  <si>
    <t>2449577.462 </t>
  </si>
  <si>
    <t> 12.08.1994 23:05 </t>
  </si>
  <si>
    <t> W.Kriebel </t>
  </si>
  <si>
    <t>BAVM 79 </t>
  </si>
  <si>
    <t>2449581.355 </t>
  </si>
  <si>
    <t> 16.08.1994 20:31 </t>
  </si>
  <si>
    <t>2449602.758 </t>
  </si>
  <si>
    <t> 07.09.1994 06:11 </t>
  </si>
  <si>
    <t>2449653.347 </t>
  </si>
  <si>
    <t> 27.10.1994 20:19 </t>
  </si>
  <si>
    <t> BBS 108 </t>
  </si>
  <si>
    <t>2449680.592 </t>
  </si>
  <si>
    <t> 24.11.1994 02:12 </t>
  </si>
  <si>
    <t>2449865.447 </t>
  </si>
  <si>
    <t> 27.05.1995 22:43 </t>
  </si>
  <si>
    <t> BBS 109 </t>
  </si>
  <si>
    <t>2449927.715 </t>
  </si>
  <si>
    <t> 29.07.1995 05:09 </t>
  </si>
  <si>
    <t> AOEB 5 </t>
  </si>
  <si>
    <t>2449935.500 </t>
  </si>
  <si>
    <t> 06.08.1995 00:00 </t>
  </si>
  <si>
    <t> 0.026 </t>
  </si>
  <si>
    <t> BBS 110 </t>
  </si>
  <si>
    <t>2449964.688 </t>
  </si>
  <si>
    <t> 04.09.1995 04:30 </t>
  </si>
  <si>
    <t> J.McKenna </t>
  </si>
  <si>
    <t>2449978.305 </t>
  </si>
  <si>
    <t> 17.09.1995 19:19 </t>
  </si>
  <si>
    <t>2450003.606 </t>
  </si>
  <si>
    <t> 13.10.1995 02:32 </t>
  </si>
  <si>
    <t>2450013.333 </t>
  </si>
  <si>
    <t> 22.10.1995 19:59 </t>
  </si>
  <si>
    <t>2450145.651 </t>
  </si>
  <si>
    <t> 03.03.1996 03:37 </t>
  </si>
  <si>
    <t> BBS 111 </t>
  </si>
  <si>
    <t>2450285.758 </t>
  </si>
  <si>
    <t> 21.07.1996 06:11 </t>
  </si>
  <si>
    <t>2450291.594 </t>
  </si>
  <si>
    <t> 27.07.1996 02:15 </t>
  </si>
  <si>
    <t> BBS 112 </t>
  </si>
  <si>
    <t>2450320.783 </t>
  </si>
  <si>
    <t> 25.08.1996 06:47 </t>
  </si>
  <si>
    <t>2450320.785 </t>
  </si>
  <si>
    <t> 25.08.1996 06:50 </t>
  </si>
  <si>
    <t>2450326.617 </t>
  </si>
  <si>
    <t> 31.08.1996 02:48 </t>
  </si>
  <si>
    <t>2450332.461 </t>
  </si>
  <si>
    <t> 05.09.1996 23:03 </t>
  </si>
  <si>
    <t> BBS 113 </t>
  </si>
  <si>
    <t>2450334.404 </t>
  </si>
  <si>
    <t> 07.09.1996 21:41 </t>
  </si>
  <si>
    <t>2450336.352 </t>
  </si>
  <si>
    <t> 09.09.1996 20:26 </t>
  </si>
  <si>
    <t> BBS 114 </t>
  </si>
  <si>
    <t>2450363.591 </t>
  </si>
  <si>
    <t> 07.10.1996 02:11 </t>
  </si>
  <si>
    <t>2450369.426 </t>
  </si>
  <si>
    <t> 12.10.1996 22:13 </t>
  </si>
  <si>
    <t>2450410.294 </t>
  </si>
  <si>
    <t> 22.11.1996 19:03 </t>
  </si>
  <si>
    <t>2450573.745 </t>
  </si>
  <si>
    <t> 05.05.1997 05:52 </t>
  </si>
  <si>
    <t>2450583.478 </t>
  </si>
  <si>
    <t> 14.05.1997 23:28 </t>
  </si>
  <si>
    <t> BBS 115 </t>
  </si>
  <si>
    <t>2450649.633 </t>
  </si>
  <si>
    <t> 20.07.1997 03:11 </t>
  </si>
  <si>
    <t>2450684.658 </t>
  </si>
  <si>
    <t> 24.08.1997 03:47 </t>
  </si>
  <si>
    <t>2450692.442 </t>
  </si>
  <si>
    <t> 31.08.1997 22:36 </t>
  </si>
  <si>
    <t>2450719.682 </t>
  </si>
  <si>
    <t> 28.09.1997 04:22 </t>
  </si>
  <si>
    <t>2450723.575 </t>
  </si>
  <si>
    <t> 02.10.1997 01:48 </t>
  </si>
  <si>
    <t>2450731.359 </t>
  </si>
  <si>
    <t> 09.10.1997 20:36 </t>
  </si>
  <si>
    <t> BBS 116 </t>
  </si>
  <si>
    <t>2450941.508 </t>
  </si>
  <si>
    <t> 08.05.1998 00:11 </t>
  </si>
  <si>
    <t> BBS 118 </t>
  </si>
  <si>
    <t>2451040.746 </t>
  </si>
  <si>
    <t> 15.08.1998 05:54 </t>
  </si>
  <si>
    <t>2451044.6383 </t>
  </si>
  <si>
    <t> 19.08.1998 03:19 </t>
  </si>
  <si>
    <t> 0.0188 </t>
  </si>
  <si>
    <t>C </t>
  </si>
  <si>
    <t>2451079.664 </t>
  </si>
  <si>
    <t> 23.09.1998 03:56 </t>
  </si>
  <si>
    <t>2451167.229 </t>
  </si>
  <si>
    <t> 19.12.1998 17:29 </t>
  </si>
  <si>
    <t> BBS 119 </t>
  </si>
  <si>
    <t>2451334.568 </t>
  </si>
  <si>
    <t> 05.06.1999 01:37 </t>
  </si>
  <si>
    <t> BBS 120 </t>
  </si>
  <si>
    <t>2451741.436 </t>
  </si>
  <si>
    <t> 15.07.2000 22:27 </t>
  </si>
  <si>
    <t> 0.195 </t>
  </si>
  <si>
    <t> J.Goždál </t>
  </si>
  <si>
    <t>OEJV 0074 </t>
  </si>
  <si>
    <t>2452601.307 </t>
  </si>
  <si>
    <t> 22.11.2002 19:22 </t>
  </si>
  <si>
    <t> BBS 129 </t>
  </si>
  <si>
    <t>2452885.404 </t>
  </si>
  <si>
    <t> 02.09.2003 21:41 </t>
  </si>
  <si>
    <t> BBS 130 </t>
  </si>
  <si>
    <t>2452893.1873 </t>
  </si>
  <si>
    <t> 10.09.2003 16:29 </t>
  </si>
  <si>
    <t> -0.0077 </t>
  </si>
  <si>
    <t>E </t>
  </si>
  <si>
    <t>?</t>
  </si>
  <si>
    <t> T.Krajci </t>
  </si>
  <si>
    <t>IBVS 5592 </t>
  </si>
  <si>
    <t>2453206.470 </t>
  </si>
  <si>
    <t> 19.07.2004 23:16 </t>
  </si>
  <si>
    <t> -0.010 </t>
  </si>
  <si>
    <t>OEJV 0003 </t>
  </si>
  <si>
    <t>2453566.456 </t>
  </si>
  <si>
    <t> 14.07.2005 22:56 </t>
  </si>
  <si>
    <t>2454708.6609 </t>
  </si>
  <si>
    <t> 30.08.2008 03:51 </t>
  </si>
  <si>
    <t> -0.0299 </t>
  </si>
  <si>
    <t>o</t>
  </si>
  <si>
    <t>JAAVSO 36(2);186 </t>
  </si>
  <si>
    <t>2454988.8636 </t>
  </si>
  <si>
    <t> 06.06.2009 08:43 </t>
  </si>
  <si>
    <t> -0.0323 </t>
  </si>
  <si>
    <t>R</t>
  </si>
  <si>
    <t> R.Nelson </t>
  </si>
  <si>
    <t>IBVS 5929 </t>
  </si>
  <si>
    <t>2455041.4016 </t>
  </si>
  <si>
    <t> 28.07.2009 21:38 </t>
  </si>
  <si>
    <t> -0.0328 </t>
  </si>
  <si>
    <t>-I</t>
  </si>
  <si>
    <t> J.Schirmer </t>
  </si>
  <si>
    <t>BAVM 209 </t>
  </si>
  <si>
    <t>2455062.8061 </t>
  </si>
  <si>
    <t> 19.08.2009 07:20 </t>
  </si>
  <si>
    <t>9802</t>
  </si>
  <si>
    <t>ns</t>
  </si>
  <si>
    <t> JAAVSO 38;85 </t>
  </si>
  <si>
    <t>2455105.6149 </t>
  </si>
  <si>
    <t> 01.10.2009 02:45 </t>
  </si>
  <si>
    <t>9824</t>
  </si>
  <si>
    <t> -0.0332 </t>
  </si>
  <si>
    <t> JAAVSO 38;120 </t>
  </si>
  <si>
    <t>2455154.2614 </t>
  </si>
  <si>
    <t> 18.11.2009 18:16 </t>
  </si>
  <si>
    <t>9849</t>
  </si>
  <si>
    <t> -0.0334 </t>
  </si>
  <si>
    <t> N.Erkan et al. </t>
  </si>
  <si>
    <t>IBVS 5924 </t>
  </si>
  <si>
    <t>2455398.4621 </t>
  </si>
  <si>
    <t> 20.07.2010 23:05 </t>
  </si>
  <si>
    <t>9974.5</t>
  </si>
  <si>
    <t> -0.0392 </t>
  </si>
  <si>
    <t>Rc</t>
  </si>
  <si>
    <t> S.Dogru et al. </t>
  </si>
  <si>
    <t>IBVS 5988 </t>
  </si>
  <si>
    <t>2456463.8274 </t>
  </si>
  <si>
    <t> 20.06.2013 07:51 </t>
  </si>
  <si>
    <t>10522</t>
  </si>
  <si>
    <t> -0.0372 </t>
  </si>
  <si>
    <t> JAAVSO 41;328 </t>
  </si>
  <si>
    <t>2456870.5202 </t>
  </si>
  <si>
    <t> 01.08.2014 00:29 </t>
  </si>
  <si>
    <t>10731</t>
  </si>
  <si>
    <t> -0.0310 </t>
  </si>
  <si>
    <t> F.Agerer </t>
  </si>
  <si>
    <t>BAVM 238 </t>
  </si>
  <si>
    <t>2415162.40 </t>
  </si>
  <si>
    <t> 22.05.1900 21:36 </t>
  </si>
  <si>
    <t> -0.40 </t>
  </si>
  <si>
    <t>P </t>
  </si>
  <si>
    <t> N.Grigorieva </t>
  </si>
  <si>
    <t>2427304.803 </t>
  </si>
  <si>
    <t> 20.08.1933 07:16 </t>
  </si>
  <si>
    <t> -0.215 </t>
  </si>
  <si>
    <t>F </t>
  </si>
  <si>
    <t> J.J.Nassau </t>
  </si>
  <si>
    <t>2428065.651 </t>
  </si>
  <si>
    <t> 20.09.1935 03:37 </t>
  </si>
  <si>
    <t> -0.201 </t>
  </si>
  <si>
    <t> J.Piegza </t>
  </si>
  <si>
    <t>2429984.332 </t>
  </si>
  <si>
    <t> 20.12.1940 19:58 </t>
  </si>
  <si>
    <t> -0.147 </t>
  </si>
  <si>
    <t> S.Gaposckin </t>
  </si>
  <si>
    <t>2430313.277 </t>
  </si>
  <si>
    <t> 14.11.1941 18:38 </t>
  </si>
  <si>
    <t> -0.054 </t>
  </si>
  <si>
    <t> E.Starick </t>
  </si>
  <si>
    <t>2431671.453 </t>
  </si>
  <si>
    <t> 03.08.1945 22:52 </t>
  </si>
  <si>
    <t> -0.095 </t>
  </si>
  <si>
    <t>2432379.766 </t>
  </si>
  <si>
    <t> 13.07.1947 06:23 </t>
  </si>
  <si>
    <t> -0.078 </t>
  </si>
  <si>
    <t> J.Ashbrook </t>
  </si>
  <si>
    <t>2432381.727 </t>
  </si>
  <si>
    <t> 15.07.1947 05:26 </t>
  </si>
  <si>
    <t> -0.063 </t>
  </si>
  <si>
    <t>2432416.729 </t>
  </si>
  <si>
    <t> 19.08.1947 05:29 </t>
  </si>
  <si>
    <t> -0.087 </t>
  </si>
  <si>
    <t>2432463.438 </t>
  </si>
  <si>
    <t> 04.10.1947 22:30 </t>
  </si>
  <si>
    <t>2432500.419 </t>
  </si>
  <si>
    <t> 10.11.1947 22:03 </t>
  </si>
  <si>
    <t> -0.069 </t>
  </si>
  <si>
    <t>2432710.500 </t>
  </si>
  <si>
    <t> 08.06.1948 00:00 </t>
  </si>
  <si>
    <t> -0.142 </t>
  </si>
  <si>
    <t>2432998.622 </t>
  </si>
  <si>
    <t> 23.03.1949 02:55 </t>
  </si>
  <si>
    <t>2433060.848 </t>
  </si>
  <si>
    <t> 24.05.1949 08:21 </t>
  </si>
  <si>
    <t> -0.050 </t>
  </si>
  <si>
    <t>2433099.767 </t>
  </si>
  <si>
    <t> 02.07.1949 06:24 </t>
  </si>
  <si>
    <t> -0.049 </t>
  </si>
  <si>
    <t>2433185.299 </t>
  </si>
  <si>
    <t> 25.09.1949 19:10 </t>
  </si>
  <si>
    <t> -0.135 </t>
  </si>
  <si>
    <t>2433461.702 </t>
  </si>
  <si>
    <t> 29.06.1950 04:50 </t>
  </si>
  <si>
    <t> -0.045 </t>
  </si>
  <si>
    <t>2433506.477 </t>
  </si>
  <si>
    <t> 12.08.1950 23:26 </t>
  </si>
  <si>
    <t> -0.025 </t>
  </si>
  <si>
    <t>2433586.258 </t>
  </si>
  <si>
    <t> 31.10.1950 18:11 </t>
  </si>
  <si>
    <t>2433792.499 </t>
  </si>
  <si>
    <t> 25.05.1951 23:58 </t>
  </si>
  <si>
    <t> -0.046 </t>
  </si>
  <si>
    <t> R.Szafraniec </t>
  </si>
  <si>
    <t>2433827.489 </t>
  </si>
  <si>
    <t> 29.06.1951 23:44 </t>
  </si>
  <si>
    <t> -0.082 </t>
  </si>
  <si>
    <t>2433831.465 </t>
  </si>
  <si>
    <t> 03.07.1951 23:09 </t>
  </si>
  <si>
    <t>2434150.518 </t>
  </si>
  <si>
    <t> 18.05.1952 00:25 </t>
  </si>
  <si>
    <t> -0.067 </t>
  </si>
  <si>
    <t>2434152.523 </t>
  </si>
  <si>
    <t> 20.05.1952 00:33 </t>
  </si>
  <si>
    <t>2434183.635 </t>
  </si>
  <si>
    <t> 20.06.1952 03:14 </t>
  </si>
  <si>
    <t> -0.030 </t>
  </si>
  <si>
    <t>2434191.467 </t>
  </si>
  <si>
    <t> 27.06.1952 23:12 </t>
  </si>
  <si>
    <t>2434224.470 </t>
  </si>
  <si>
    <t> 30.07.1952 23:16 </t>
  </si>
  <si>
    <t> -0.058 </t>
  </si>
  <si>
    <t>2434224.506 </t>
  </si>
  <si>
    <t> 31.07.1952 00:08 </t>
  </si>
  <si>
    <t> -0.022 </t>
  </si>
  <si>
    <t>2434290.655 </t>
  </si>
  <si>
    <t> 05.10.1952 03:43 </t>
  </si>
  <si>
    <t> -0.032 </t>
  </si>
  <si>
    <t>2434304.276 </t>
  </si>
  <si>
    <t> 18.10.1952 18:37 </t>
  </si>
  <si>
    <t>2434304.312 </t>
  </si>
  <si>
    <t> 18.10.1952 19:29 </t>
  </si>
  <si>
    <t>2434623.374 </t>
  </si>
  <si>
    <t> 02.09.1953 20:58 </t>
  </si>
  <si>
    <t> -0.057 </t>
  </si>
  <si>
    <t>2434623.412 </t>
  </si>
  <si>
    <t> 02.09.1953 21:53 </t>
  </si>
  <si>
    <t> -0.019 </t>
  </si>
  <si>
    <t>2434627.362 </t>
  </si>
  <si>
    <t> 06.09.1953 20:41 </t>
  </si>
  <si>
    <t>2434660.306 </t>
  </si>
  <si>
    <t> 09.10.1953 19:20 </t>
  </si>
  <si>
    <t> -0.096 </t>
  </si>
  <si>
    <t>2434662.312 </t>
  </si>
  <si>
    <t> 11.10.1953 19:29 </t>
  </si>
  <si>
    <t> -0.036 </t>
  </si>
  <si>
    <t>2434662.348 </t>
  </si>
  <si>
    <t> 11.10.1953 20:21 </t>
  </si>
  <si>
    <t>2434664.311 </t>
  </si>
  <si>
    <t> 13.10.1953 19:27 </t>
  </si>
  <si>
    <t>2434872.547 </t>
  </si>
  <si>
    <t> 10.05.1954 01:07 </t>
  </si>
  <si>
    <t> 0.045 </t>
  </si>
  <si>
    <t>2434979.514 </t>
  </si>
  <si>
    <t> 25.08.1954 00:20 </t>
  </si>
  <si>
    <t>2435063.240 </t>
  </si>
  <si>
    <t> 16.11.1954 17:45 </t>
  </si>
  <si>
    <t>2435226.576 </t>
  </si>
  <si>
    <t> 29.04.1955 01:49 </t>
  </si>
  <si>
    <t> -0.074 </t>
  </si>
  <si>
    <t>2435304.442 </t>
  </si>
  <si>
    <t> 15.07.1955 22:36 </t>
  </si>
  <si>
    <t> -0.043 </t>
  </si>
  <si>
    <t>2435306.445 </t>
  </si>
  <si>
    <t> 17.07.1955 22:40 </t>
  </si>
  <si>
    <t>2435339.507 </t>
  </si>
  <si>
    <t> 20.08.1955 00:10 </t>
  </si>
  <si>
    <t>2435343.367 </t>
  </si>
  <si>
    <t> 23.08.1955 20:48 </t>
  </si>
  <si>
    <t> -0.035 </t>
  </si>
  <si>
    <t>2435376.474 </t>
  </si>
  <si>
    <t> 25.09.1955 23:22 </t>
  </si>
  <si>
    <t>2435419.267 </t>
  </si>
  <si>
    <t> 07.11.1955 18:24 </t>
  </si>
  <si>
    <t> -0.024 </t>
  </si>
  <si>
    <t>2435551.627 </t>
  </si>
  <si>
    <t> 19.03.1956 03:02 </t>
  </si>
  <si>
    <t>2435664.465 </t>
  </si>
  <si>
    <t> 09.07.1956 23:09 </t>
  </si>
  <si>
    <t>2435701.437 </t>
  </si>
  <si>
    <t> 15.08.1956 22:29 </t>
  </si>
  <si>
    <t> W.Zessewitsch </t>
  </si>
  <si>
    <t>2435701.438 </t>
  </si>
  <si>
    <t> 15.08.1956 22:30 </t>
  </si>
  <si>
    <t> W.Zonn </t>
  </si>
  <si>
    <t>2435701.492 </t>
  </si>
  <si>
    <t> 15.08.1956 23:48 </t>
  </si>
  <si>
    <t> 0.050 </t>
  </si>
  <si>
    <t>2435703.379 </t>
  </si>
  <si>
    <t> 17.08.1956 21:05 </t>
  </si>
  <si>
    <t>2435742.299 </t>
  </si>
  <si>
    <t> 25.09.1956 19:10 </t>
  </si>
  <si>
    <t>2435742.303 </t>
  </si>
  <si>
    <t> 25.09.1956 19:16 </t>
  </si>
  <si>
    <t>2435779.287 </t>
  </si>
  <si>
    <t> 01.11.1956 18:53 </t>
  </si>
  <si>
    <t>2435781.282 </t>
  </si>
  <si>
    <t> 03.11.1956 18:46 </t>
  </si>
  <si>
    <t> 0.059 </t>
  </si>
  <si>
    <t>2435985.508 </t>
  </si>
  <si>
    <t> 27.05.1957 00:11 </t>
  </si>
  <si>
    <t> -0.031 </t>
  </si>
  <si>
    <t>2435985.510 </t>
  </si>
  <si>
    <t> 27.05.1957 00:14 </t>
  </si>
  <si>
    <t> -0.029 </t>
  </si>
  <si>
    <t> H.Huth </t>
  </si>
  <si>
    <t>2435989.429 </t>
  </si>
  <si>
    <t> 30.05.1957 22:17 </t>
  </si>
  <si>
    <t>2436022.494 </t>
  </si>
  <si>
    <t> 02.07.1957 23:51 </t>
  </si>
  <si>
    <t> -0.017 </t>
  </si>
  <si>
    <t>2436024.447 </t>
  </si>
  <si>
    <t> 04.07.1957 22:43 </t>
  </si>
  <si>
    <t>2436024.480 </t>
  </si>
  <si>
    <t> 04.07.1957 23:31 </t>
  </si>
  <si>
    <t>2436133.421 </t>
  </si>
  <si>
    <t> 21.10.1957 22:06 </t>
  </si>
  <si>
    <t>2436135.329 </t>
  </si>
  <si>
    <t> 23.10.1957 19:53 </t>
  </si>
  <si>
    <t> -0.042 </t>
  </si>
  <si>
    <t>2436137.293 </t>
  </si>
  <si>
    <t> 25.10.1957 19:01 </t>
  </si>
  <si>
    <t>2436349.417 </t>
  </si>
  <si>
    <t> 25.05.1958 22:00 </t>
  </si>
  <si>
    <t>2436452.546 </t>
  </si>
  <si>
    <t> 06.09.1958 01:06 </t>
  </si>
  <si>
    <t> J.Kordylewski </t>
  </si>
  <si>
    <t>2436452.5476 </t>
  </si>
  <si>
    <t> 06.09.1958 01:08 </t>
  </si>
  <si>
    <t> -0.0002 </t>
  </si>
  <si>
    <t> K.Kordylewski </t>
  </si>
  <si>
    <t>2436452.5503 </t>
  </si>
  <si>
    <t> 06.09.1958 01:12 </t>
  </si>
  <si>
    <t> 0.0025 </t>
  </si>
  <si>
    <t> J.Kordylewska </t>
  </si>
  <si>
    <t>2436454.4948 </t>
  </si>
  <si>
    <t> 07.09.1958 23:52 </t>
  </si>
  <si>
    <t> 0.0011 </t>
  </si>
  <si>
    <t>2436454.495 </t>
  </si>
  <si>
    <t> P.Flin </t>
  </si>
  <si>
    <t> M.Mazur </t>
  </si>
  <si>
    <t>2436454.498 </t>
  </si>
  <si>
    <t> 07.09.1958 23:57 </t>
  </si>
  <si>
    <t> B.Kubica </t>
  </si>
  <si>
    <t>2436456.402 </t>
  </si>
  <si>
    <t> 09.09.1958 21:38 </t>
  </si>
  <si>
    <t> -0.038 </t>
  </si>
  <si>
    <t>2436456.4363 </t>
  </si>
  <si>
    <t> 09.09.1958 22:28 </t>
  </si>
  <si>
    <t> -0.0033 </t>
  </si>
  <si>
    <t>2436456.4386 </t>
  </si>
  <si>
    <t> 09.09.1958 22:31 </t>
  </si>
  <si>
    <t> -0.0010 </t>
  </si>
  <si>
    <t>2436456.439 </t>
  </si>
  <si>
    <t> 09.09.1958 22:32 </t>
  </si>
  <si>
    <t> Z.Szpor </t>
  </si>
  <si>
    <t>2436456.441 </t>
  </si>
  <si>
    <t> 09.09.1958 22:35 </t>
  </si>
  <si>
    <t>2436456.444 </t>
  </si>
  <si>
    <t> 09.09.1958 22:39 </t>
  </si>
  <si>
    <t> J.Swiercz </t>
  </si>
  <si>
    <t>2436456.445 </t>
  </si>
  <si>
    <t> 09.09.1958 22:40 </t>
  </si>
  <si>
    <t> L.Wilkosz </t>
  </si>
  <si>
    <t>2436456.446 </t>
  </si>
  <si>
    <t> 09.09.1958 22:42 </t>
  </si>
  <si>
    <t> T.Wierzbicki </t>
  </si>
  <si>
    <t>2436460.331 </t>
  </si>
  <si>
    <t> 13.09.1958 19:56 </t>
  </si>
  <si>
    <t>2436816.431 </t>
  </si>
  <si>
    <t> 04.09.1959 22:20 </t>
  </si>
  <si>
    <t>2437172.514 </t>
  </si>
  <si>
    <t> 26.08.1960 00:20 </t>
  </si>
  <si>
    <t> J.Rodzinski </t>
  </si>
  <si>
    <t>2437172.520 </t>
  </si>
  <si>
    <t> 26.08.1960 00:28 </t>
  </si>
  <si>
    <t> E.Szeligiewicz </t>
  </si>
  <si>
    <t>2437172.526 </t>
  </si>
  <si>
    <t> 26.08.1960 00:37 </t>
  </si>
  <si>
    <t>2437174.459 </t>
  </si>
  <si>
    <t> 27.08.1960 23:00 </t>
  </si>
  <si>
    <t>2437820.525 </t>
  </si>
  <si>
    <t> 05.06.1962 00:36 </t>
  </si>
  <si>
    <t>2437857.463 </t>
  </si>
  <si>
    <t> 11.07.1962 23:06 </t>
  </si>
  <si>
    <t>2437933.368 </t>
  </si>
  <si>
    <t> 25.09.1962 20:49 </t>
  </si>
  <si>
    <t>2437935.296 </t>
  </si>
  <si>
    <t> 27.09.1962 19:06 </t>
  </si>
  <si>
    <t>2438289.446 </t>
  </si>
  <si>
    <t> 16.09.1963 22:42 </t>
  </si>
  <si>
    <t>2438328.395 </t>
  </si>
  <si>
    <t> 25.10.1963 21:28 </t>
  </si>
  <si>
    <t>2438367.245 </t>
  </si>
  <si>
    <t> 03.12.1963 17:52 </t>
  </si>
  <si>
    <t>2438538.514 </t>
  </si>
  <si>
    <t> 23.05.1964 00:20 </t>
  </si>
  <si>
    <t> J.Zidu </t>
  </si>
  <si>
    <t> V.Znojil </t>
  </si>
  <si>
    <t>2438651.398 </t>
  </si>
  <si>
    <t> 12.09.1964 21:33 </t>
  </si>
  <si>
    <t>2438935.473 </t>
  </si>
  <si>
    <t> 23.06.1965 23:21 </t>
  </si>
  <si>
    <t>2439293.512 </t>
  </si>
  <si>
    <t> 17.06.1966 00:17 </t>
  </si>
  <si>
    <t>2440447.407 </t>
  </si>
  <si>
    <t> 13.08.1969 21:46 </t>
  </si>
  <si>
    <t> J.Kalinak </t>
  </si>
  <si>
    <t> J.Silhan </t>
  </si>
  <si>
    <t>2440447.408 </t>
  </si>
  <si>
    <t> 13.08.1969 21:47 </t>
  </si>
  <si>
    <t> Z.Gomory </t>
  </si>
  <si>
    <t> L.Kulcar </t>
  </si>
  <si>
    <t>2441163.489 </t>
  </si>
  <si>
    <t> 30.07.1971 23:44 </t>
  </si>
  <si>
    <t> P.Ahnert </t>
  </si>
  <si>
    <t>2441920.431 </t>
  </si>
  <si>
    <t> 25.08.1973 22:20 </t>
  </si>
  <si>
    <t> A.Pas </t>
  </si>
  <si>
    <t> Z.Urban </t>
  </si>
  <si>
    <t>2441959.356 </t>
  </si>
  <si>
    <t> 03.10.1973 20:32 </t>
  </si>
  <si>
    <t> S.Paschke </t>
  </si>
  <si>
    <t>2442319.342 </t>
  </si>
  <si>
    <t> 28.09.1974 20:12 </t>
  </si>
  <si>
    <t>2442319.345 </t>
  </si>
  <si>
    <t> 28.09.1974 20:16 </t>
  </si>
  <si>
    <t> J.Dokoupil </t>
  </si>
  <si>
    <t>2444469.526 </t>
  </si>
  <si>
    <t> 18.08.1980 00:37 </t>
  </si>
  <si>
    <t> J.Manek </t>
  </si>
  <si>
    <t>2445588.408 </t>
  </si>
  <si>
    <t> 10.09.1983 21:47 </t>
  </si>
  <si>
    <t> P.Lutcha </t>
  </si>
  <si>
    <t>2451015.4486 </t>
  </si>
  <si>
    <t> 20.07.1998 22:45 </t>
  </si>
  <si>
    <t> 0.0172 </t>
  </si>
  <si>
    <t> M.Netolicky </t>
  </si>
  <si>
    <t>2451015.4506 </t>
  </si>
  <si>
    <t> 20.07.1998 22:48 </t>
  </si>
  <si>
    <t> 0.0192 </t>
  </si>
  <si>
    <t> J.Barton </t>
  </si>
  <si>
    <t>2451015.4534 </t>
  </si>
  <si>
    <t> 20.07.1998 22:52 </t>
  </si>
  <si>
    <t> 0.0220 </t>
  </si>
  <si>
    <t> J.Cechal </t>
  </si>
  <si>
    <t>2451015.4576 </t>
  </si>
  <si>
    <t> 20.07.1998 22:58 </t>
  </si>
  <si>
    <t> 0.0262 </t>
  </si>
  <si>
    <t> J.Cerny </t>
  </si>
  <si>
    <t> L.Filipenska </t>
  </si>
  <si>
    <t> S.Macuchova </t>
  </si>
  <si>
    <t>2451367.649 </t>
  </si>
  <si>
    <t> 08.07.1999 03:34 </t>
  </si>
  <si>
    <t> 0.015 </t>
  </si>
  <si>
    <t>2451375.4339 </t>
  </si>
  <si>
    <t> 15.07.1999 22:24 </t>
  </si>
  <si>
    <t> 0.0167 </t>
  </si>
  <si>
    <t>2451375.4353 </t>
  </si>
  <si>
    <t> 15.07.1999 22:26 </t>
  </si>
  <si>
    <t> 0.0181 </t>
  </si>
  <si>
    <t> J.Gozdal </t>
  </si>
  <si>
    <t>2451375.4360 </t>
  </si>
  <si>
    <t> 15.07.1999 22:27 </t>
  </si>
  <si>
    <t>2451375.4408 </t>
  </si>
  <si>
    <t> 15.07.1999 22:34 </t>
  </si>
  <si>
    <t> 0.0236 </t>
  </si>
  <si>
    <t>2451412.399 </t>
  </si>
  <si>
    <t> 21.08.1999 21:34 </t>
  </si>
  <si>
    <t>2451435.754 </t>
  </si>
  <si>
    <t> 14.09.1999 06:05 </t>
  </si>
  <si>
    <t>2451437.699 </t>
  </si>
  <si>
    <t> 16.09.1999 04:46 </t>
  </si>
  <si>
    <t>2451439.646 </t>
  </si>
  <si>
    <t> 18.09.1999 03:30 </t>
  </si>
  <si>
    <t>2451476.6134 </t>
  </si>
  <si>
    <t> 25.10.1999 02:43 </t>
  </si>
  <si>
    <t> 0.0110 </t>
  </si>
  <si>
    <t>2451659.522 </t>
  </si>
  <si>
    <t> 25.04.2000 00:31 </t>
  </si>
  <si>
    <t>2451696.494 </t>
  </si>
  <si>
    <t> 31.05.2000 23:51 </t>
  </si>
  <si>
    <t>2451727.631 </t>
  </si>
  <si>
    <t> 02.07.2000 03:08 </t>
  </si>
  <si>
    <t>2451836.5941 </t>
  </si>
  <si>
    <t> 19.10.2000 02:15 </t>
  </si>
  <si>
    <t> 0.0060 </t>
  </si>
  <si>
    <t>2451838.540 </t>
  </si>
  <si>
    <t> 21.10.2000 00:57 </t>
  </si>
  <si>
    <t>2451846.324 </t>
  </si>
  <si>
    <t> 28.10.2000 19:46 </t>
  </si>
  <si>
    <t>2452056.471 </t>
  </si>
  <si>
    <t> 26.05.2001 23:18 </t>
  </si>
  <si>
    <t>2452085.661 </t>
  </si>
  <si>
    <t> 25.06.2001 03:51 </t>
  </si>
  <si>
    <t>2452165.440 </t>
  </si>
  <si>
    <t> 12.09.2001 22:33 </t>
  </si>
  <si>
    <t>2452196.566 </t>
  </si>
  <si>
    <t> 14.10.2001 01:35 </t>
  </si>
  <si>
    <t>2452198.521 </t>
  </si>
  <si>
    <t> 16.10.2001 00:30 </t>
  </si>
  <si>
    <t> W.Anthony </t>
  </si>
  <si>
    <t>2452412.564 </t>
  </si>
  <si>
    <t> 18.05.2002 01:32 </t>
  </si>
  <si>
    <t>2452513.743 </t>
  </si>
  <si>
    <t> 27.08.2002 05:49 </t>
  </si>
  <si>
    <t>2452517.638 </t>
  </si>
  <si>
    <t> 31.08.2002 03:18 </t>
  </si>
  <si>
    <t>2452815.3521 </t>
  </si>
  <si>
    <t> 24.06.2003 20:27 </t>
  </si>
  <si>
    <t> -0.0081 </t>
  </si>
  <si>
    <t> A.Erdem et al. </t>
  </si>
  <si>
    <t>2452875.675 </t>
  </si>
  <si>
    <t> 24.08.2003 04:12 </t>
  </si>
  <si>
    <t>2452951.5633 </t>
  </si>
  <si>
    <t> 08.11.2003 01:31 </t>
  </si>
  <si>
    <t> -0.0078 </t>
  </si>
  <si>
    <t>2453274.5755 </t>
  </si>
  <si>
    <t> 26.09.2004 01:48 </t>
  </si>
  <si>
    <t> -0.0098 </t>
  </si>
  <si>
    <t>2453589.8033 </t>
  </si>
  <si>
    <t> 07.08.2005 07:16 </t>
  </si>
  <si>
    <t> -0.0128 </t>
  </si>
  <si>
    <t>2454274.7387 </t>
  </si>
  <si>
    <t> 23.06.2007 05:43 </t>
  </si>
  <si>
    <t> -0.0233 </t>
  </si>
  <si>
    <t> J.Bialozynski </t>
  </si>
  <si>
    <t>2455790.5588 </t>
  </si>
  <si>
    <t> 17.08.2011 01:24 </t>
  </si>
  <si>
    <t>10176</t>
  </si>
  <si>
    <t> -0.0351 </t>
  </si>
  <si>
    <t>2455835.3122 </t>
  </si>
  <si>
    <t> 30.09.2011 19:29 </t>
  </si>
  <si>
    <t>10199</t>
  </si>
  <si>
    <t> -0.0367 </t>
  </si>
  <si>
    <t> P.Frank </t>
  </si>
  <si>
    <t>2455874.22881 </t>
  </si>
  <si>
    <t> 08.11.2011 17:29 </t>
  </si>
  <si>
    <t>10219</t>
  </si>
  <si>
    <t> -0.03750 </t>
  </si>
  <si>
    <t> L.Šmelcer </t>
  </si>
  <si>
    <t>OEJV 0160 </t>
  </si>
  <si>
    <t>2455874.22891 </t>
  </si>
  <si>
    <t> -0.03740 </t>
  </si>
  <si>
    <t>2456193.34926 </t>
  </si>
  <si>
    <t> 22.09.2012 20:22 </t>
  </si>
  <si>
    <t>10383</t>
  </si>
  <si>
    <t> -0.03957 </t>
  </si>
  <si>
    <t>2456193.34936 </t>
  </si>
  <si>
    <t> 22.09.2012 20:23 </t>
  </si>
  <si>
    <t> -0.03947 </t>
  </si>
  <si>
    <t>JAVSO 49, 108</t>
  </si>
  <si>
    <t>JAVSO 49, 256</t>
  </si>
  <si>
    <t>IBVS, 63, 6262</t>
  </si>
  <si>
    <t>i</t>
  </si>
  <si>
    <t>JBAV, 60</t>
  </si>
  <si>
    <t>JAVSO, 50, 133</t>
  </si>
  <si>
    <t>JAAVSO, 50, 255</t>
  </si>
  <si>
    <t>JAAVSO 51, 134</t>
  </si>
  <si>
    <t>JAAVSO, 51, 250</t>
  </si>
  <si>
    <t>JAAVSO, 52, 243</t>
  </si>
  <si>
    <t>Next ToM-P</t>
  </si>
  <si>
    <t>Next ToM-S</t>
  </si>
  <si>
    <t>10.50-13.30</t>
  </si>
  <si>
    <t>Mag 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</si>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</sst>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0.0000"/>
    <numFmt numFmtId="166" formatCode="m/d/yyyy"/>
    <numFmt numFmtId="167" formatCode="m/d/yyyy\ h:mm"/>
    <numFmt numFmtId="168" formatCode="d/mm/yyyy;@"/>
    <numFmt numFmtId="169" formatCode="0.00000"/>
    <numFmt numFmtId="170" formatCode="0.00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  <xf numFmtId="0" fontId="16" fillId="0" borderId="0"/>
    <xf numFmtId="0" fontId="16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0" applyNumberFormat="1" applyAlignment="1"/>
    <xf numFmtId="2" fontId="0" fillId="0" borderId="0" xfId="0" applyNumberFormat="1" applyAlignment="1"/>
    <xf numFmtId="166" fontId="0" fillId="0" borderId="0" xfId="0" applyNumberForma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2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8" fillId="0" borderId="0" xfId="0" applyNumberFormat="1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3" fillId="0" borderId="0" xfId="0" applyFont="1">
      <alignment vertical="top"/>
    </xf>
    <xf numFmtId="0" fontId="11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 wrapText="1"/>
    </xf>
    <xf numFmtId="0" fontId="10" fillId="0" borderId="0" xfId="9" applyFont="1" applyAlignment="1">
      <alignment horizontal="left" wrapText="1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0" applyFont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5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9" fontId="17" fillId="0" borderId="0" xfId="0" applyNumberFormat="1" applyFont="1" applyAlignment="1">
      <alignment horizontal="left" vertical="center" wrapText="1"/>
    </xf>
    <xf numFmtId="170" fontId="17" fillId="0" borderId="0" xfId="0" applyNumberFormat="1" applyFont="1" applyAlignment="1" applyProtection="1">
      <alignment horizontal="left" vertical="center" wrapText="1"/>
      <protection locked="0"/>
    </xf>
    <xf numFmtId="169" fontId="17" fillId="0" borderId="0" xfId="0" applyNumberFormat="1" applyFont="1" applyAlignment="1" applyProtection="1">
      <alignment horizontal="left"/>
      <protection locked="0"/>
    </xf>
    <xf numFmtId="0" fontId="0" fillId="0" borderId="12" xfId="0" applyBorder="1">
      <alignment vertical="top"/>
    </xf>
    <xf numFmtId="2" fontId="18" fillId="0" borderId="15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167" fontId="19" fillId="0" borderId="0" xfId="0" applyNumberFormat="1" applyFont="1">
      <alignment vertical="top"/>
    </xf>
    <xf numFmtId="22" fontId="19" fillId="0" borderId="16" xfId="0" applyNumberFormat="1" applyFont="1" applyBorder="1" applyAlignment="1">
      <alignment horizontal="right" vertical="center"/>
    </xf>
    <xf numFmtId="22" fontId="19" fillId="0" borderId="18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57956132676396"/>
          <c:y val="1.5105740181268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8169483200565"/>
          <c:y val="0.13897312684856988"/>
          <c:w val="0.86403631563598393"/>
          <c:h val="0.682780407736041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Active!$H$21:$H$4490</c:f>
              <c:numCache>
                <c:formatCode>0.0000</c:formatCode>
                <c:ptCount val="4470"/>
                <c:pt idx="0">
                  <c:v>-0.39509299999735958</c:v>
                </c:pt>
                <c:pt idx="1">
                  <c:v>-0.21465299999545095</c:v>
                </c:pt>
                <c:pt idx="2">
                  <c:v>-0.11765299999387935</c:v>
                </c:pt>
                <c:pt idx="3">
                  <c:v>-0.20143199999438366</c:v>
                </c:pt>
                <c:pt idx="4">
                  <c:v>-0.14726599999630707</c:v>
                </c:pt>
                <c:pt idx="5">
                  <c:v>-5.4126999999425607E-2</c:v>
                </c:pt>
                <c:pt idx="6">
                  <c:v>-9.4688999994104961E-2</c:v>
                </c:pt>
                <c:pt idx="7">
                  <c:v>-7.8004999995755497E-2</c:v>
                </c:pt>
                <c:pt idx="8">
                  <c:v>-6.2873999999283114E-2</c:v>
                </c:pt>
                <c:pt idx="9">
                  <c:v>-8.65159999957541E-2</c:v>
                </c:pt>
                <c:pt idx="10">
                  <c:v>-7.8371999999944819E-2</c:v>
                </c:pt>
                <c:pt idx="11">
                  <c:v>-6.888299999627634E-2</c:v>
                </c:pt>
                <c:pt idx="12">
                  <c:v>-0.14173499999742489</c:v>
                </c:pt>
                <c:pt idx="13">
                  <c:v>-8.3469999954104424E-3</c:v>
                </c:pt>
                <c:pt idx="14">
                  <c:v>-5.0154999997175764E-2</c:v>
                </c:pt>
                <c:pt idx="15">
                  <c:v>-4.8534999994444661E-2</c:v>
                </c:pt>
                <c:pt idx="16">
                  <c:v>-0.13477099999727216</c:v>
                </c:pt>
                <c:pt idx="17">
                  <c:v>-4.5168999997258652E-2</c:v>
                </c:pt>
                <c:pt idx="18">
                  <c:v>-2.5155999996059109E-2</c:v>
                </c:pt>
                <c:pt idx="19">
                  <c:v>-2.4784999994153623E-2</c:v>
                </c:pt>
                <c:pt idx="20">
                  <c:v>-4.5898999997007195E-2</c:v>
                </c:pt>
                <c:pt idx="21">
                  <c:v>-8.1540999992284924E-2</c:v>
                </c:pt>
                <c:pt idx="22">
                  <c:v>2.7209999971091747E-3</c:v>
                </c:pt>
                <c:pt idx="23">
                  <c:v>-6.6794999998819549E-2</c:v>
                </c:pt>
                <c:pt idx="24">
                  <c:v>-7.6639999970211647E-3</c:v>
                </c:pt>
                <c:pt idx="25">
                  <c:v>-2.9567999998107553E-2</c:v>
                </c:pt>
                <c:pt idx="26">
                  <c:v>1.8955999999889173E-2</c:v>
                </c:pt>
                <c:pt idx="27">
                  <c:v>-5.7816999993519858E-2</c:v>
                </c:pt>
                <c:pt idx="28">
                  <c:v>-2.181699999346165E-2</c:v>
                </c:pt>
                <c:pt idx="29">
                  <c:v>-3.23629999984405E-2</c:v>
                </c:pt>
                <c:pt idx="30">
                  <c:v>-8.3469999954104424E-3</c:v>
                </c:pt>
                <c:pt idx="31">
                  <c:v>-3.2445999997435138E-2</c:v>
                </c:pt>
                <c:pt idx="32">
                  <c:v>3.55400000262307E-3</c:v>
                </c:pt>
                <c:pt idx="33">
                  <c:v>-5.6961999995110091E-2</c:v>
                </c:pt>
                <c:pt idx="34">
                  <c:v>-1.8962000001920387E-2</c:v>
                </c:pt>
                <c:pt idx="35">
                  <c:v>3.9300000004004687E-2</c:v>
                </c:pt>
                <c:pt idx="36">
                  <c:v>-9.6472999997786246E-2</c:v>
                </c:pt>
                <c:pt idx="37">
                  <c:v>-3.6341999999422114E-2</c:v>
                </c:pt>
                <c:pt idx="38">
                  <c:v>-3.4199999936390668E-4</c:v>
                </c:pt>
                <c:pt idx="39">
                  <c:v>1.6789000001153909E-2</c:v>
                </c:pt>
                <c:pt idx="40">
                  <c:v>4.480600000533741E-2</c:v>
                </c:pt>
                <c:pt idx="41">
                  <c:v>-1.0988999994879123E-2</c:v>
                </c:pt>
                <c:pt idx="42">
                  <c:v>4.2644000001018867E-2</c:v>
                </c:pt>
                <c:pt idx="43">
                  <c:v>-7.4351999995997176E-2</c:v>
                </c:pt>
                <c:pt idx="44">
                  <c:v>-4.3111999992106576E-2</c:v>
                </c:pt>
                <c:pt idx="45">
                  <c:v>1.4019000002008397E-2</c:v>
                </c:pt>
                <c:pt idx="46">
                  <c:v>-3.7539999975706451E-3</c:v>
                </c:pt>
                <c:pt idx="47">
                  <c:v>-3.5491999995429069E-2</c:v>
                </c:pt>
                <c:pt idx="48">
                  <c:v>-8.2649999967543408E-3</c:v>
                </c:pt>
                <c:pt idx="49">
                  <c:v>-2.4382999996305443E-2</c:v>
                </c:pt>
                <c:pt idx="50">
                  <c:v>1.6525000006367918E-2</c:v>
                </c:pt>
                <c:pt idx="51">
                  <c:v>-5.8770000032382086E-3</c:v>
                </c:pt>
                <c:pt idx="52">
                  <c:v>-5.3879999977652915E-3</c:v>
                </c:pt>
                <c:pt idx="53">
                  <c:v>-4.3879999939235859E-3</c:v>
                </c:pt>
                <c:pt idx="54">
                  <c:v>4.9612000002525747E-2</c:v>
                </c:pt>
                <c:pt idx="55">
                  <c:v>-9.2569999978877604E-3</c:v>
                </c:pt>
                <c:pt idx="56">
                  <c:v>-6.6369999985909089E-3</c:v>
                </c:pt>
                <c:pt idx="57">
                  <c:v>-2.6369999977760017E-3</c:v>
                </c:pt>
                <c:pt idx="58">
                  <c:v>9.8520000028656796E-3</c:v>
                </c:pt>
                <c:pt idx="59">
                  <c:v>5.8983000002626795E-2</c:v>
                </c:pt>
                <c:pt idx="60">
                  <c:v>-3.1261999996786471E-2</c:v>
                </c:pt>
                <c:pt idx="61">
                  <c:v>-2.9261999996379018E-2</c:v>
                </c:pt>
                <c:pt idx="62">
                  <c:v>-2.0000000004074536E-3</c:v>
                </c:pt>
                <c:pt idx="64">
                  <c:v>-1.6772999995737337E-2</c:v>
                </c:pt>
                <c:pt idx="65">
                  <c:v>-9.6419999972567894E-3</c:v>
                </c:pt>
                <c:pt idx="66">
                  <c:v>2.3358000005828217E-2</c:v>
                </c:pt>
                <c:pt idx="67">
                  <c:v>-4.3059999952674843E-3</c:v>
                </c:pt>
                <c:pt idx="68">
                  <c:v>-4.2175000002316665E-2</c:v>
                </c:pt>
                <c:pt idx="69">
                  <c:v>-2.4043999997957144E-2</c:v>
                </c:pt>
                <c:pt idx="70">
                  <c:v>2.3500000679632649E-4</c:v>
                </c:pt>
                <c:pt idx="71">
                  <c:v>-1.82199999835575E-3</c:v>
                </c:pt>
                <c:pt idx="72">
                  <c:v>-2.2200000239536166E-4</c:v>
                </c:pt>
                <c:pt idx="73">
                  <c:v>2.4780000021564774E-3</c:v>
                </c:pt>
                <c:pt idx="74">
                  <c:v>1.1090000043623149E-3</c:v>
                </c:pt>
                <c:pt idx="75">
                  <c:v>1.1090000043623149E-3</c:v>
                </c:pt>
                <c:pt idx="76">
                  <c:v>1.3090000065858476E-3</c:v>
                </c:pt>
                <c:pt idx="77">
                  <c:v>1.3090000065858476E-3</c:v>
                </c:pt>
                <c:pt idx="78">
                  <c:v>4.3090000035590492E-3</c:v>
                </c:pt>
                <c:pt idx="79">
                  <c:v>-3.7559999997029081E-2</c:v>
                </c:pt>
                <c:pt idx="80">
                  <c:v>-3.2599999976810068E-3</c:v>
                </c:pt>
                <c:pt idx="81">
                  <c:v>-9.59999997576233E-4</c:v>
                </c:pt>
                <c:pt idx="82">
                  <c:v>-5.6000000040512532E-4</c:v>
                </c:pt>
                <c:pt idx="83">
                  <c:v>1.4400000000023283E-3</c:v>
                </c:pt>
                <c:pt idx="84">
                  <c:v>4.4400000042514876E-3</c:v>
                </c:pt>
                <c:pt idx="85">
                  <c:v>5.4400000008172356E-3</c:v>
                </c:pt>
                <c:pt idx="86">
                  <c:v>6.4400000046589412E-3</c:v>
                </c:pt>
                <c:pt idx="87">
                  <c:v>-2.9799999902024865E-4</c:v>
                </c:pt>
                <c:pt idx="88">
                  <c:v>5.6750000003376044E-3</c:v>
                </c:pt>
                <c:pt idx="89">
                  <c:v>-5.3519999928539619E-3</c:v>
                </c:pt>
                <c:pt idx="90">
                  <c:v>6.4800000109244138E-4</c:v>
                </c:pt>
                <c:pt idx="91">
                  <c:v>6.6480000023148023E-3</c:v>
                </c:pt>
                <c:pt idx="92">
                  <c:v>-6.2209999960032292E-3</c:v>
                </c:pt>
                <c:pt idx="93">
                  <c:v>3.1271000007109251E-2</c:v>
                </c:pt>
                <c:pt idx="94">
                  <c:v>-2.2399999943445437E-3</c:v>
                </c:pt>
                <c:pt idx="95">
                  <c:v>1.3869000002159737E-2</c:v>
                </c:pt>
                <c:pt idx="96">
                  <c:v>-3.9999999935389496E-3</c:v>
                </c:pt>
                <c:pt idx="97">
                  <c:v>-2.1579999956884421E-3</c:v>
                </c:pt>
                <c:pt idx="98">
                  <c:v>2.946199999860255E-2</c:v>
                </c:pt>
                <c:pt idx="99">
                  <c:v>-3.7917999994533602E-2</c:v>
                </c:pt>
                <c:pt idx="100">
                  <c:v>-5.3899999911664054E-3</c:v>
                </c:pt>
                <c:pt idx="101">
                  <c:v>-5.3899999911664054E-3</c:v>
                </c:pt>
                <c:pt idx="102">
                  <c:v>1.8208000001322944E-2</c:v>
                </c:pt>
                <c:pt idx="103">
                  <c:v>-3.665999996883329E-3</c:v>
                </c:pt>
                <c:pt idx="104">
                  <c:v>-4.5619999946211465E-3</c:v>
                </c:pt>
                <c:pt idx="105">
                  <c:v>-9.8789999974542297E-3</c:v>
                </c:pt>
                <c:pt idx="106">
                  <c:v>-9.8789999974542297E-3</c:v>
                </c:pt>
                <c:pt idx="107">
                  <c:v>-8.8789999936125241E-3</c:v>
                </c:pt>
                <c:pt idx="108">
                  <c:v>-8.8789999936125241E-3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1-4DF7-A537-A45E3DD1576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Active!$I$21:$I$4490</c:f>
              <c:numCache>
                <c:formatCode>0.0000</c:formatCode>
                <c:ptCount val="4470"/>
                <c:pt idx="109">
                  <c:v>-7.1600000010221265E-3</c:v>
                </c:pt>
                <c:pt idx="111">
                  <c:v>-8.5399999952642247E-3</c:v>
                </c:pt>
                <c:pt idx="112">
                  <c:v>-7.0510000005015172E-3</c:v>
                </c:pt>
                <c:pt idx="113">
                  <c:v>-5.4309999977704138E-3</c:v>
                </c:pt>
                <c:pt idx="114">
                  <c:v>-5.2999999970779754E-3</c:v>
                </c:pt>
                <c:pt idx="115">
                  <c:v>-8.0729999972390942E-3</c:v>
                </c:pt>
                <c:pt idx="116">
                  <c:v>-1.6630000027362257E-3</c:v>
                </c:pt>
                <c:pt idx="117">
                  <c:v>-3.9469999974244274E-3</c:v>
                </c:pt>
                <c:pt idx="118">
                  <c:v>-3.8159999967319891E-3</c:v>
                </c:pt>
                <c:pt idx="119">
                  <c:v>-4.3270000023767352E-3</c:v>
                </c:pt>
                <c:pt idx="120">
                  <c:v>-2.3270000019692816E-3</c:v>
                </c:pt>
                <c:pt idx="121">
                  <c:v>-5.5899999279063195E-4</c:v>
                </c:pt>
                <c:pt idx="122">
                  <c:v>4.4100000377511606E-4</c:v>
                </c:pt>
                <c:pt idx="126">
                  <c:v>-9.1999994765501469E-5</c:v>
                </c:pt>
                <c:pt idx="127">
                  <c:v>-9.6099999063881114E-4</c:v>
                </c:pt>
                <c:pt idx="128">
                  <c:v>3.9700000343145803E-4</c:v>
                </c:pt>
                <c:pt idx="129">
                  <c:v>1.0261000003083609E-2</c:v>
                </c:pt>
                <c:pt idx="132">
                  <c:v>2.1380000034696423E-3</c:v>
                </c:pt>
                <c:pt idx="133">
                  <c:v>-1.0634999991452787E-2</c:v>
                </c:pt>
                <c:pt idx="134">
                  <c:v>6.2700000125914812E-4</c:v>
                </c:pt>
                <c:pt idx="135">
                  <c:v>3.7799999699927866E-4</c:v>
                </c:pt>
                <c:pt idx="136">
                  <c:v>-3.4909999958472326E-3</c:v>
                </c:pt>
                <c:pt idx="137">
                  <c:v>8.6700000247219577E-4</c:v>
                </c:pt>
                <c:pt idx="138">
                  <c:v>-2.0000006770715117E-6</c:v>
                </c:pt>
                <c:pt idx="139">
                  <c:v>-7.3600000177975744E-4</c:v>
                </c:pt>
                <c:pt idx="140">
                  <c:v>-2.4699999630684033E-4</c:v>
                </c:pt>
                <c:pt idx="141">
                  <c:v>1.4999997802078724E-5</c:v>
                </c:pt>
                <c:pt idx="142">
                  <c:v>2.0149999982095324E-3</c:v>
                </c:pt>
                <c:pt idx="143">
                  <c:v>-7.6269999917712994E-3</c:v>
                </c:pt>
                <c:pt idx="144">
                  <c:v>-6.2699999398319051E-4</c:v>
                </c:pt>
                <c:pt idx="145">
                  <c:v>7.3100000008707866E-4</c:v>
                </c:pt>
                <c:pt idx="146">
                  <c:v>1.7309999966528267E-3</c:v>
                </c:pt>
                <c:pt idx="147">
                  <c:v>-1.3799999578623101E-4</c:v>
                </c:pt>
                <c:pt idx="148">
                  <c:v>-1.5659999917261302E-3</c:v>
                </c:pt>
                <c:pt idx="149">
                  <c:v>5.4340000060619786E-3</c:v>
                </c:pt>
                <c:pt idx="150">
                  <c:v>1.0200000542681664E-4</c:v>
                </c:pt>
                <c:pt idx="151">
                  <c:v>2.1190000043134205E-3</c:v>
                </c:pt>
                <c:pt idx="152">
                  <c:v>1.1800000065704808E-3</c:v>
                </c:pt>
                <c:pt idx="153">
                  <c:v>1.1800000065704808E-3</c:v>
                </c:pt>
                <c:pt idx="154">
                  <c:v>3.1100000342121348E-4</c:v>
                </c:pt>
                <c:pt idx="155">
                  <c:v>6.4550000024610199E-3</c:v>
                </c:pt>
                <c:pt idx="156">
                  <c:v>-1.2829999905079603E-3</c:v>
                </c:pt>
                <c:pt idx="157">
                  <c:v>-4.1519999940646812E-3</c:v>
                </c:pt>
                <c:pt idx="158">
                  <c:v>-6.0999998822808266E-5</c:v>
                </c:pt>
                <c:pt idx="159">
                  <c:v>-1.6679999971529469E-3</c:v>
                </c:pt>
                <c:pt idx="160">
                  <c:v>-1.0959999999613501E-3</c:v>
                </c:pt>
                <c:pt idx="161">
                  <c:v>-1.7899999511428177E-4</c:v>
                </c:pt>
                <c:pt idx="162">
                  <c:v>-4.8209999949904159E-3</c:v>
                </c:pt>
                <c:pt idx="163">
                  <c:v>4.4100000377511606E-4</c:v>
                </c:pt>
                <c:pt idx="164">
                  <c:v>-6.9999994593672454E-5</c:v>
                </c:pt>
                <c:pt idx="165">
                  <c:v>9.3000000197207555E-4</c:v>
                </c:pt>
                <c:pt idx="166">
                  <c:v>-4.9389999912818894E-3</c:v>
                </c:pt>
                <c:pt idx="167">
                  <c:v>-1.5419999981531873E-3</c:v>
                </c:pt>
                <c:pt idx="168">
                  <c:v>-8.259999958681874E-4</c:v>
                </c:pt>
                <c:pt idx="169">
                  <c:v>-2.9439999998430721E-3</c:v>
                </c:pt>
                <c:pt idx="170">
                  <c:v>-2.9660000000149012E-3</c:v>
                </c:pt>
                <c:pt idx="171">
                  <c:v>-1.9659999961731955E-3</c:v>
                </c:pt>
                <c:pt idx="172">
                  <c:v>-5.438000000140164E-3</c:v>
                </c:pt>
                <c:pt idx="173">
                  <c:v>-2.0799999983864836E-3</c:v>
                </c:pt>
                <c:pt idx="174">
                  <c:v>-3.1979999912437052E-3</c:v>
                </c:pt>
                <c:pt idx="175">
                  <c:v>5.0500000361353159E-4</c:v>
                </c:pt>
                <c:pt idx="176">
                  <c:v>-1.2101999993319623E-2</c:v>
                </c:pt>
                <c:pt idx="178">
                  <c:v>1.6000000323401764E-4</c:v>
                </c:pt>
                <c:pt idx="179">
                  <c:v>-6.7090000011376105E-3</c:v>
                </c:pt>
                <c:pt idx="180">
                  <c:v>-2.7090000003227033E-3</c:v>
                </c:pt>
                <c:pt idx="181">
                  <c:v>-2.3509999955422245E-3</c:v>
                </c:pt>
                <c:pt idx="182">
                  <c:v>-2.2000000171829015E-4</c:v>
                </c:pt>
                <c:pt idx="183">
                  <c:v>1.7799999986891635E-3</c:v>
                </c:pt>
                <c:pt idx="184">
                  <c:v>-1.2419999911799096E-3</c:v>
                </c:pt>
                <c:pt idx="185">
                  <c:v>7.5800000922754407E-4</c:v>
                </c:pt>
                <c:pt idx="186">
                  <c:v>-1.9539999993867241E-3</c:v>
                </c:pt>
                <c:pt idx="187">
                  <c:v>1.5500000881729648E-4</c:v>
                </c:pt>
                <c:pt idx="188">
                  <c:v>-1.7139999981736764E-3</c:v>
                </c:pt>
                <c:pt idx="189">
                  <c:v>-1.4519999967887998E-3</c:v>
                </c:pt>
                <c:pt idx="190">
                  <c:v>1.251000001502689E-3</c:v>
                </c:pt>
                <c:pt idx="191">
                  <c:v>-1.7359999983455054E-3</c:v>
                </c:pt>
                <c:pt idx="192">
                  <c:v>-4.7399999311892316E-4</c:v>
                </c:pt>
                <c:pt idx="193">
                  <c:v>5.2600000344682485E-4</c:v>
                </c:pt>
                <c:pt idx="194">
                  <c:v>7.0150000028661452E-3</c:v>
                </c:pt>
                <c:pt idx="195">
                  <c:v>-7.626999999047257E-3</c:v>
                </c:pt>
                <c:pt idx="196">
                  <c:v>-3.4959999975399114E-3</c:v>
                </c:pt>
                <c:pt idx="197">
                  <c:v>-3.6499999987427145E-4</c:v>
                </c:pt>
                <c:pt idx="198">
                  <c:v>-1.4569999984814785E-3</c:v>
                </c:pt>
                <c:pt idx="199">
                  <c:v>-1.0989999937009998E-3</c:v>
                </c:pt>
                <c:pt idx="200">
                  <c:v>3.2000003557186574E-5</c:v>
                </c:pt>
                <c:pt idx="201">
                  <c:v>2.0320000039646402E-3</c:v>
                </c:pt>
                <c:pt idx="202">
                  <c:v>3.9000000106170774E-4</c:v>
                </c:pt>
                <c:pt idx="203">
                  <c:v>2.4990000019897707E-3</c:v>
                </c:pt>
                <c:pt idx="204">
                  <c:v>-3.6999999429099262E-4</c:v>
                </c:pt>
                <c:pt idx="205">
                  <c:v>2.630000002682209E-3</c:v>
                </c:pt>
                <c:pt idx="206">
                  <c:v>2.7259999988018535E-3</c:v>
                </c:pt>
                <c:pt idx="207">
                  <c:v>9.8799999977927655E-4</c:v>
                </c:pt>
                <c:pt idx="208">
                  <c:v>1.1190000077476725E-3</c:v>
                </c:pt>
                <c:pt idx="209">
                  <c:v>2.1190000043134205E-3</c:v>
                </c:pt>
                <c:pt idx="210">
                  <c:v>2.2500000050058588E-3</c:v>
                </c:pt>
                <c:pt idx="211">
                  <c:v>1.7389999993611127E-3</c:v>
                </c:pt>
                <c:pt idx="212">
                  <c:v>5.0790000022971071E-3</c:v>
                </c:pt>
                <c:pt idx="213">
                  <c:v>9.0920000075129792E-3</c:v>
                </c:pt>
                <c:pt idx="214">
                  <c:v>4.2230000035488047E-3</c:v>
                </c:pt>
                <c:pt idx="215">
                  <c:v>4.2230000035488047E-3</c:v>
                </c:pt>
                <c:pt idx="217">
                  <c:v>6.2230000039562583E-3</c:v>
                </c:pt>
                <c:pt idx="218">
                  <c:v>7.2230000077979639E-3</c:v>
                </c:pt>
                <c:pt idx="219">
                  <c:v>-1.6459999969811179E-3</c:v>
                </c:pt>
                <c:pt idx="220">
                  <c:v>5.354000000806991E-3</c:v>
                </c:pt>
                <c:pt idx="221">
                  <c:v>5.9739999996963888E-3</c:v>
                </c:pt>
                <c:pt idx="222">
                  <c:v>8.4800000040559098E-3</c:v>
                </c:pt>
                <c:pt idx="223">
                  <c:v>1.0969000002660323E-2</c:v>
                </c:pt>
                <c:pt idx="224">
                  <c:v>1.0100000006787013E-2</c:v>
                </c:pt>
                <c:pt idx="225">
                  <c:v>8.231000007071998E-3</c:v>
                </c:pt>
                <c:pt idx="226">
                  <c:v>-8.0399999569635838E-4</c:v>
                </c:pt>
                <c:pt idx="227">
                  <c:v>3.2700000156182796E-4</c:v>
                </c:pt>
                <c:pt idx="228">
                  <c:v>1.0327000003599096E-2</c:v>
                </c:pt>
                <c:pt idx="229">
                  <c:v>1.2291999999433756E-2</c:v>
                </c:pt>
                <c:pt idx="230">
                  <c:v>1.1423000003560446E-2</c:v>
                </c:pt>
                <c:pt idx="231">
                  <c:v>7.078000002366025E-3</c:v>
                </c:pt>
                <c:pt idx="232">
                  <c:v>1.5680000004067551E-2</c:v>
                </c:pt>
                <c:pt idx="233">
                  <c:v>-5.9269999983371235E-3</c:v>
                </c:pt>
                <c:pt idx="234">
                  <c:v>1.2072999998054001E-2</c:v>
                </c:pt>
                <c:pt idx="235">
                  <c:v>1.6072999998868909E-2</c:v>
                </c:pt>
                <c:pt idx="236">
                  <c:v>1.4204000006429851E-2</c:v>
                </c:pt>
                <c:pt idx="237">
                  <c:v>1.2693000004219357E-2</c:v>
                </c:pt>
                <c:pt idx="238">
                  <c:v>1.0181999998167157E-2</c:v>
                </c:pt>
                <c:pt idx="239">
                  <c:v>1.7177000008814503E-2</c:v>
                </c:pt>
                <c:pt idx="240">
                  <c:v>1.2154999996710103E-2</c:v>
                </c:pt>
                <c:pt idx="241">
                  <c:v>1.0416999997687526E-2</c:v>
                </c:pt>
                <c:pt idx="242">
                  <c:v>1.8416999999317341E-2</c:v>
                </c:pt>
                <c:pt idx="243">
                  <c:v>1.9548000003851485E-2</c:v>
                </c:pt>
                <c:pt idx="244">
                  <c:v>2.025100000173552E-2</c:v>
                </c:pt>
                <c:pt idx="245">
                  <c:v>1.8382000002020504E-2</c:v>
                </c:pt>
                <c:pt idx="246">
                  <c:v>1.6906000004382804E-2</c:v>
                </c:pt>
                <c:pt idx="247">
                  <c:v>2.2906000005605165E-2</c:v>
                </c:pt>
                <c:pt idx="248">
                  <c:v>1.9740000003366731E-2</c:v>
                </c:pt>
                <c:pt idx="249">
                  <c:v>1.9434000001638196E-2</c:v>
                </c:pt>
                <c:pt idx="250">
                  <c:v>2.2411999998439569E-2</c:v>
                </c:pt>
                <c:pt idx="251">
                  <c:v>2.3901000007754192E-2</c:v>
                </c:pt>
                <c:pt idx="252">
                  <c:v>1.6163000000233296E-2</c:v>
                </c:pt>
                <c:pt idx="253">
                  <c:v>2.7390000002924353E-2</c:v>
                </c:pt>
                <c:pt idx="254">
                  <c:v>2.2521000006236136E-2</c:v>
                </c:pt>
                <c:pt idx="255">
                  <c:v>3.0049000000872184E-2</c:v>
                </c:pt>
                <c:pt idx="256">
                  <c:v>3.2646999999997206E-2</c:v>
                </c:pt>
                <c:pt idx="257">
                  <c:v>2.3136000003432855E-2</c:v>
                </c:pt>
                <c:pt idx="258">
                  <c:v>2.5135999996564351E-2</c:v>
                </c:pt>
                <c:pt idx="259">
                  <c:v>2.5135999996564351E-2</c:v>
                </c:pt>
                <c:pt idx="260">
                  <c:v>2.7135999996971805E-2</c:v>
                </c:pt>
                <c:pt idx="261">
                  <c:v>2.813600000081351E-2</c:v>
                </c:pt>
                <c:pt idx="262">
                  <c:v>4.3136000000231434E-2</c:v>
                </c:pt>
                <c:pt idx="263">
                  <c:v>3.0101000003924128E-2</c:v>
                </c:pt>
                <c:pt idx="264">
                  <c:v>3.2756000000517815E-2</c:v>
                </c:pt>
                <c:pt idx="265">
                  <c:v>3.1458999997994397E-2</c:v>
                </c:pt>
                <c:pt idx="266">
                  <c:v>1.8245000006572809E-2</c:v>
                </c:pt>
                <c:pt idx="267">
                  <c:v>3.3375999999407213E-2</c:v>
                </c:pt>
                <c:pt idx="268">
                  <c:v>3.3393000005162321E-2</c:v>
                </c:pt>
                <c:pt idx="269">
                  <c:v>3.688200000760844E-2</c:v>
                </c:pt>
                <c:pt idx="270">
                  <c:v>3.2847000009496696E-2</c:v>
                </c:pt>
                <c:pt idx="271">
                  <c:v>3.0240000007324852E-2</c:v>
                </c:pt>
                <c:pt idx="272">
                  <c:v>2.8694000000541564E-2</c:v>
                </c:pt>
                <c:pt idx="273">
                  <c:v>3.1824999998207204E-2</c:v>
                </c:pt>
                <c:pt idx="274">
                  <c:v>3.4825000002456363E-2</c:v>
                </c:pt>
                <c:pt idx="275">
                  <c:v>3.0349000000569504E-2</c:v>
                </c:pt>
                <c:pt idx="276">
                  <c:v>3.361100000620354E-2</c:v>
                </c:pt>
                <c:pt idx="277">
                  <c:v>3.0969000006734859E-2</c:v>
                </c:pt>
                <c:pt idx="278">
                  <c:v>3.4100000004400499E-2</c:v>
                </c:pt>
                <c:pt idx="279">
                  <c:v>2.5497000002360437E-2</c:v>
                </c:pt>
                <c:pt idx="280">
                  <c:v>3.5248000007413793E-2</c:v>
                </c:pt>
                <c:pt idx="281">
                  <c:v>3.8737000002583954E-2</c:v>
                </c:pt>
                <c:pt idx="282">
                  <c:v>3.0226000002585351E-2</c:v>
                </c:pt>
                <c:pt idx="283">
                  <c:v>3.3226000006834511E-2</c:v>
                </c:pt>
                <c:pt idx="284">
                  <c:v>3.145300000323914E-2</c:v>
                </c:pt>
                <c:pt idx="285">
                  <c:v>3.3584000004339032E-2</c:v>
                </c:pt>
                <c:pt idx="286">
                  <c:v>2.8623000005609356E-2</c:v>
                </c:pt>
                <c:pt idx="287">
                  <c:v>3.2483000002685003E-2</c:v>
                </c:pt>
                <c:pt idx="288">
                  <c:v>3.4483000003092457E-2</c:v>
                </c:pt>
                <c:pt idx="289">
                  <c:v>3.4185999997134786E-2</c:v>
                </c:pt>
                <c:pt idx="290">
                  <c:v>3.2579000006080605E-2</c:v>
                </c:pt>
                <c:pt idx="291">
                  <c:v>3.3579000002646353E-2</c:v>
                </c:pt>
                <c:pt idx="292">
                  <c:v>3.1972000004316214E-2</c:v>
                </c:pt>
                <c:pt idx="293">
                  <c:v>3.1675000005634502E-2</c:v>
                </c:pt>
                <c:pt idx="294">
                  <c:v>3.2199000008404255E-2</c:v>
                </c:pt>
                <c:pt idx="295">
                  <c:v>3.046100000210572E-2</c:v>
                </c:pt>
                <c:pt idx="296">
                  <c:v>3.2295000004523899E-2</c:v>
                </c:pt>
                <c:pt idx="297">
                  <c:v>3.1819000003451947E-2</c:v>
                </c:pt>
                <c:pt idx="298">
                  <c:v>3.1670000003941823E-2</c:v>
                </c:pt>
                <c:pt idx="299">
                  <c:v>2.9325000003154855E-2</c:v>
                </c:pt>
                <c:pt idx="300">
                  <c:v>2.8718000001390465E-2</c:v>
                </c:pt>
                <c:pt idx="301">
                  <c:v>2.9909999997471459E-2</c:v>
                </c:pt>
                <c:pt idx="302">
                  <c:v>3.0434000000241213E-2</c:v>
                </c:pt>
                <c:pt idx="303">
                  <c:v>2.9398999999102671E-2</c:v>
                </c:pt>
                <c:pt idx="304">
                  <c:v>3.3398999999917578E-2</c:v>
                </c:pt>
                <c:pt idx="305">
                  <c:v>2.9529999999795109E-2</c:v>
                </c:pt>
                <c:pt idx="306">
                  <c:v>2.890500000648899E-2</c:v>
                </c:pt>
                <c:pt idx="307">
                  <c:v>3.382199999759905E-2</c:v>
                </c:pt>
                <c:pt idx="308">
                  <c:v>2.914500000042608E-2</c:v>
                </c:pt>
                <c:pt idx="309">
                  <c:v>2.6669000006222632E-2</c:v>
                </c:pt>
                <c:pt idx="310">
                  <c:v>2.7800000003480818E-2</c:v>
                </c:pt>
                <c:pt idx="311">
                  <c:v>2.5420000005397014E-2</c:v>
                </c:pt>
                <c:pt idx="312">
                  <c:v>2.9123000000254251E-2</c:v>
                </c:pt>
                <c:pt idx="313">
                  <c:v>2.7890999997907784E-2</c:v>
                </c:pt>
                <c:pt idx="314">
                  <c:v>2.6546000000962522E-2</c:v>
                </c:pt>
                <c:pt idx="315">
                  <c:v>2.777300000161631E-2</c:v>
                </c:pt>
                <c:pt idx="316">
                  <c:v>2.9035000006842893E-2</c:v>
                </c:pt>
                <c:pt idx="317">
                  <c:v>2.7476000002934597E-2</c:v>
                </c:pt>
                <c:pt idx="318">
                  <c:v>2.3882000001322012E-2</c:v>
                </c:pt>
                <c:pt idx="319">
                  <c:v>2.6716000000305939E-2</c:v>
                </c:pt>
                <c:pt idx="320">
                  <c:v>2.4161000001186039E-2</c:v>
                </c:pt>
                <c:pt idx="321">
                  <c:v>2.4353000000701286E-2</c:v>
                </c:pt>
                <c:pt idx="322">
                  <c:v>2.5877000000036787E-2</c:v>
                </c:pt>
                <c:pt idx="323">
                  <c:v>2.5842000002739951E-2</c:v>
                </c:pt>
                <c:pt idx="324">
                  <c:v>2.1759000002930406E-2</c:v>
                </c:pt>
                <c:pt idx="325">
                  <c:v>2.6462000001629349E-2</c:v>
                </c:pt>
                <c:pt idx="326">
                  <c:v>2.4117000000842381E-2</c:v>
                </c:pt>
                <c:pt idx="327">
                  <c:v>2.3025000002235174E-2</c:v>
                </c:pt>
                <c:pt idx="328">
                  <c:v>2.7457000003778376E-2</c:v>
                </c:pt>
                <c:pt idx="329">
                  <c:v>2.5849999998172279E-2</c:v>
                </c:pt>
                <c:pt idx="330">
                  <c:v>2.6815000004717149E-2</c:v>
                </c:pt>
                <c:pt idx="331">
                  <c:v>2.8815000005124602E-2</c:v>
                </c:pt>
                <c:pt idx="332">
                  <c:v>2.3207999998703599E-2</c:v>
                </c:pt>
                <c:pt idx="333">
                  <c:v>2.9601000009279232E-2</c:v>
                </c:pt>
                <c:pt idx="334">
                  <c:v>2.6732000005722512E-2</c:v>
                </c:pt>
                <c:pt idx="335">
                  <c:v>2.8862999999546446E-2</c:v>
                </c:pt>
                <c:pt idx="336">
                  <c:v>2.569700000458397E-2</c:v>
                </c:pt>
                <c:pt idx="337">
                  <c:v>2.3090000002412125E-2</c:v>
                </c:pt>
                <c:pt idx="338">
                  <c:v>2.7841000002808869E-2</c:v>
                </c:pt>
                <c:pt idx="339">
                  <c:v>2.5845000003755558E-2</c:v>
                </c:pt>
                <c:pt idx="340">
                  <c:v>2.9500000004190952E-2</c:v>
                </c:pt>
                <c:pt idx="341">
                  <c:v>2.495400000771042E-2</c:v>
                </c:pt>
                <c:pt idx="342">
                  <c:v>2.4312000001373235E-2</c:v>
                </c:pt>
                <c:pt idx="343">
                  <c:v>2.4836000004142988E-2</c:v>
                </c:pt>
                <c:pt idx="344">
                  <c:v>2.267000000574626E-2</c:v>
                </c:pt>
                <c:pt idx="345">
                  <c:v>2.3931999996420927E-2</c:v>
                </c:pt>
                <c:pt idx="346">
                  <c:v>2.4455999999190681E-2</c:v>
                </c:pt>
                <c:pt idx="347">
                  <c:v>1.9604000000981614E-2</c:v>
                </c:pt>
                <c:pt idx="354">
                  <c:v>1.8284999998286366E-2</c:v>
                </c:pt>
                <c:pt idx="356">
                  <c:v>1.8904999997175764E-2</c:v>
                </c:pt>
                <c:pt idx="357">
                  <c:v>1.9800000001851004E-2</c:v>
                </c:pt>
                <c:pt idx="358">
                  <c:v>1.4066000003367662E-2</c:v>
                </c:pt>
                <c:pt idx="391">
                  <c:v>-9.9119999940739945E-3</c:v>
                </c:pt>
                <c:pt idx="393">
                  <c:v>-9.6770000018295832E-3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1-4DF7-A537-A45E3DD1576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Active!$J$21:$J$4490</c:f>
              <c:numCache>
                <c:formatCode>0.0000</c:formatCode>
                <c:ptCount val="4470"/>
                <c:pt idx="110">
                  <c:v>-7.670999999390915E-3</c:v>
                </c:pt>
                <c:pt idx="123">
                  <c:v>-8.7120000025606714E-3</c:v>
                </c:pt>
                <c:pt idx="124">
                  <c:v>-8.7120000025606714E-3</c:v>
                </c:pt>
                <c:pt idx="125">
                  <c:v>-1.0919999986072071E-3</c:v>
                </c:pt>
                <c:pt idx="130">
                  <c:v>-8.5699999908683822E-4</c:v>
                </c:pt>
                <c:pt idx="131">
                  <c:v>2.143000005162321E-3</c:v>
                </c:pt>
                <c:pt idx="177">
                  <c:v>-2.1019999985583127E-3</c:v>
                </c:pt>
                <c:pt idx="216">
                  <c:v>5.2230000073905103E-3</c:v>
                </c:pt>
                <c:pt idx="348">
                  <c:v>1.7182000003231224E-2</c:v>
                </c:pt>
                <c:pt idx="349">
                  <c:v>1.918199999636272E-2</c:v>
                </c:pt>
                <c:pt idx="350">
                  <c:v>2.1981999998388346E-2</c:v>
                </c:pt>
                <c:pt idx="351">
                  <c:v>2.6182000001426786E-2</c:v>
                </c:pt>
                <c:pt idx="352">
                  <c:v>2.6182000001426786E-2</c:v>
                </c:pt>
                <c:pt idx="353">
                  <c:v>2.6182000001426786E-2</c:v>
                </c:pt>
                <c:pt idx="355">
                  <c:v>1.8846999999368563E-2</c:v>
                </c:pt>
                <c:pt idx="359">
                  <c:v>1.5292999996745493E-2</c:v>
                </c:pt>
                <c:pt idx="360">
                  <c:v>1.6717000005883165E-2</c:v>
                </c:pt>
                <c:pt idx="361">
                  <c:v>1.811699999962002E-2</c:v>
                </c:pt>
                <c:pt idx="362">
                  <c:v>1.8817000003764406E-2</c:v>
                </c:pt>
                <c:pt idx="363">
                  <c:v>2.3616999998921528E-2</c:v>
                </c:pt>
                <c:pt idx="364">
                  <c:v>1.0306000003765803E-2</c:v>
                </c:pt>
                <c:pt idx="365">
                  <c:v>1.4878000001772307E-2</c:v>
                </c:pt>
                <c:pt idx="366">
                  <c:v>1.400899999862304E-2</c:v>
                </c:pt>
                <c:pt idx="367">
                  <c:v>1.5140000003157184E-2</c:v>
                </c:pt>
                <c:pt idx="368">
                  <c:v>1.5140000003157184E-2</c:v>
                </c:pt>
                <c:pt idx="369">
                  <c:v>1.1029000001144595E-2</c:v>
                </c:pt>
                <c:pt idx="398">
                  <c:v>-3.277900000102818E-2</c:v>
                </c:pt>
                <c:pt idx="413">
                  <c:v>-3.1038999994052574E-2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1-4DF7-A537-A45E3DD1576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Active!$F$21:$F$732</c:f>
              <c:numCache>
                <c:formatCode>General</c:formatCode>
                <c:ptCount val="712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Active!$K$21:$K$732</c:f>
              <c:numCache>
                <c:formatCode>0.0000</c:formatCode>
                <c:ptCount val="712"/>
                <c:pt idx="63">
                  <c:v>0</c:v>
                </c:pt>
                <c:pt idx="370">
                  <c:v>7.9430000041611493E-3</c:v>
                </c:pt>
                <c:pt idx="371">
                  <c:v>8.4320000023581088E-3</c:v>
                </c:pt>
                <c:pt idx="372">
                  <c:v>1.1528000002726912E-2</c:v>
                </c:pt>
                <c:pt idx="374">
                  <c:v>5.9640000035869889E-3</c:v>
                </c:pt>
                <c:pt idx="375">
                  <c:v>5.9950000068056397E-3</c:v>
                </c:pt>
                <c:pt idx="376">
                  <c:v>6.5190000022994354E-3</c:v>
                </c:pt>
                <c:pt idx="377">
                  <c:v>-3.3299999631708488E-4</c:v>
                </c:pt>
                <c:pt idx="378">
                  <c:v>1.6320000067935325E-3</c:v>
                </c:pt>
                <c:pt idx="379">
                  <c:v>3.0000082915648818E-6</c:v>
                </c:pt>
                <c:pt idx="380">
                  <c:v>-7.9009999972186051E-3</c:v>
                </c:pt>
                <c:pt idx="381">
                  <c:v>1.2300000016693957E-3</c:v>
                </c:pt>
                <c:pt idx="382">
                  <c:v>-1.3599999947473407E-3</c:v>
                </c:pt>
                <c:pt idx="383">
                  <c:v>-7.5479999941308051E-3</c:v>
                </c:pt>
                <c:pt idx="384">
                  <c:v>-4.2860000030486844E-3</c:v>
                </c:pt>
                <c:pt idx="385">
                  <c:v>-7.6529999932972714E-3</c:v>
                </c:pt>
                <c:pt idx="386">
                  <c:v>-8.1430000063846819E-3</c:v>
                </c:pt>
                <c:pt idx="387">
                  <c:v>-7.1819999939179979E-3</c:v>
                </c:pt>
                <c:pt idx="388">
                  <c:v>-7.5269999942975119E-3</c:v>
                </c:pt>
                <c:pt idx="389">
                  <c:v>-7.7030000029481016E-3</c:v>
                </c:pt>
                <c:pt idx="390">
                  <c:v>-7.7729999975417741E-3</c:v>
                </c:pt>
                <c:pt idx="392">
                  <c:v>-9.8269999944022857E-3</c:v>
                </c:pt>
                <c:pt idx="394">
                  <c:v>-1.2804999998479616E-2</c:v>
                </c:pt>
                <c:pt idx="395">
                  <c:v>-2.329299999109935E-2</c:v>
                </c:pt>
                <c:pt idx="396">
                  <c:v>-2.9879999994591344E-2</c:v>
                </c:pt>
                <c:pt idx="399">
                  <c:v>-3.2837999999173917E-2</c:v>
                </c:pt>
                <c:pt idx="400">
                  <c:v>-3.3155999997688923E-2</c:v>
                </c:pt>
                <c:pt idx="401">
                  <c:v>-3.3380999993823934E-2</c:v>
                </c:pt>
                <c:pt idx="402">
                  <c:v>-3.9240500002051704E-2</c:v>
                </c:pt>
                <c:pt idx="403">
                  <c:v>-3.5143999994033948E-2</c:v>
                </c:pt>
                <c:pt idx="404">
                  <c:v>-3.6731000000145286E-2</c:v>
                </c:pt>
                <c:pt idx="405">
                  <c:v>-3.7381000001914799E-2</c:v>
                </c:pt>
                <c:pt idx="406">
                  <c:v>-3.7280999997165054E-2</c:v>
                </c:pt>
                <c:pt idx="407">
                  <c:v>-3.9347000005363952E-2</c:v>
                </c:pt>
                <c:pt idx="408">
                  <c:v>-3.7217999990389217E-2</c:v>
                </c:pt>
                <c:pt idx="409">
                  <c:v>-3.5084000002825633E-2</c:v>
                </c:pt>
                <c:pt idx="410">
                  <c:v>-3.5023999997065403E-2</c:v>
                </c:pt>
                <c:pt idx="411">
                  <c:v>-3.4883000000263564E-2</c:v>
                </c:pt>
                <c:pt idx="412">
                  <c:v>-3.4833000005164649E-2</c:v>
                </c:pt>
                <c:pt idx="414">
                  <c:v>-2.5396999997610692E-2</c:v>
                </c:pt>
                <c:pt idx="415">
                  <c:v>-2.3829999990994111E-2</c:v>
                </c:pt>
                <c:pt idx="416">
                  <c:v>-2.0595999994839076E-2</c:v>
                </c:pt>
                <c:pt idx="417">
                  <c:v>-1.9000000000232831E-2</c:v>
                </c:pt>
                <c:pt idx="418">
                  <c:v>-1.8164000000979286E-2</c:v>
                </c:pt>
                <c:pt idx="419">
                  <c:v>-1.4622999995481223E-2</c:v>
                </c:pt>
                <c:pt idx="420">
                  <c:v>-1.5319999998610001E-2</c:v>
                </c:pt>
                <c:pt idx="421">
                  <c:v>-1.3264999994134996E-2</c:v>
                </c:pt>
                <c:pt idx="423">
                  <c:v>-1.3237999999546446E-2</c:v>
                </c:pt>
                <c:pt idx="425">
                  <c:v>-1.3544999994337559E-2</c:v>
                </c:pt>
                <c:pt idx="426">
                  <c:v>-1.338699999905657E-2</c:v>
                </c:pt>
                <c:pt idx="427">
                  <c:v>-1.8411999997624662E-2</c:v>
                </c:pt>
                <c:pt idx="428">
                  <c:v>-1.2518999996245839E-2</c:v>
                </c:pt>
                <c:pt idx="429">
                  <c:v>-1.3140999995812308E-2</c:v>
                </c:pt>
                <c:pt idx="430">
                  <c:v>-1.3031999995291699E-2</c:v>
                </c:pt>
                <c:pt idx="431">
                  <c:v>-1.1514999998325948E-2</c:v>
                </c:pt>
                <c:pt idx="432">
                  <c:v>-1.1483999995107297E-2</c:v>
                </c:pt>
                <c:pt idx="433">
                  <c:v>-1.2208999993163161E-2</c:v>
                </c:pt>
                <c:pt idx="434">
                  <c:v>-1.0285999996995088E-2</c:v>
                </c:pt>
                <c:pt idx="435">
                  <c:v>-3.6599999948521145E-3</c:v>
                </c:pt>
                <c:pt idx="436">
                  <c:v>-5.4359999994630925E-3</c:v>
                </c:pt>
                <c:pt idx="437">
                  <c:v>-2.8929999971296638E-3</c:v>
                </c:pt>
                <c:pt idx="438">
                  <c:v>2.644000000145752E-3</c:v>
                </c:pt>
                <c:pt idx="439">
                  <c:v>3.2190000056289136E-3</c:v>
                </c:pt>
                <c:pt idx="440">
                  <c:v>3.8530000019818544E-3</c:v>
                </c:pt>
                <c:pt idx="441">
                  <c:v>1.0572000006504823E-2</c:v>
                </c:pt>
                <c:pt idx="442">
                  <c:v>1.8252000001666602E-2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21-4DF7-A537-A45E3DD1576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Active!$F$21:$F$662</c:f>
              <c:numCache>
                <c:formatCode>General</c:formatCode>
                <c:ptCount val="642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Active!$L$21:$L$663</c:f>
              <c:numCache>
                <c:formatCode>0.0000</c:formatCode>
                <c:ptCount val="643"/>
                <c:pt idx="397">
                  <c:v>-3.2315999997081235E-2</c:v>
                </c:pt>
                <c:pt idx="422">
                  <c:v>-1.3237999999546446E-2</c:v>
                </c:pt>
                <c:pt idx="424">
                  <c:v>-1.4041499998711515E-2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21-4DF7-A537-A45E3DD157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Active!$M$21:$M$4490</c:f>
              <c:numCache>
                <c:formatCode>0.0000</c:formatCode>
                <c:ptCount val="44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21-4DF7-A537-A45E3DD157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Active!$N$21:$N$4490</c:f>
              <c:numCache>
                <c:formatCode>0.0000</c:formatCode>
                <c:ptCount val="4470"/>
                <c:pt idx="63">
                  <c:v>-0.25347197658770432</c:v>
                </c:pt>
                <c:pt idx="338">
                  <c:v>-9.9192262296923212E-2</c:v>
                </c:pt>
                <c:pt idx="339">
                  <c:v>-9.7443578448532214E-2</c:v>
                </c:pt>
                <c:pt idx="340">
                  <c:v>-9.7339490124223244E-2</c:v>
                </c:pt>
                <c:pt idx="341">
                  <c:v>-9.663168951892212E-2</c:v>
                </c:pt>
                <c:pt idx="342">
                  <c:v>-9.6256971551409776E-2</c:v>
                </c:pt>
                <c:pt idx="343">
                  <c:v>-9.6173700891962588E-2</c:v>
                </c:pt>
                <c:pt idx="344">
                  <c:v>-9.5882253583897403E-2</c:v>
                </c:pt>
                <c:pt idx="345">
                  <c:v>-9.5840618254173809E-2</c:v>
                </c:pt>
                <c:pt idx="346">
                  <c:v>-9.5757347594726622E-2</c:v>
                </c:pt>
                <c:pt idx="347">
                  <c:v>-9.3509039789652498E-2</c:v>
                </c:pt>
                <c:pt idx="348">
                  <c:v>-9.2717968524904187E-2</c:v>
                </c:pt>
                <c:pt idx="349">
                  <c:v>-9.2717968524904187E-2</c:v>
                </c:pt>
                <c:pt idx="350">
                  <c:v>-9.2717968524904187E-2</c:v>
                </c:pt>
                <c:pt idx="351">
                  <c:v>-9.2717968524904187E-2</c:v>
                </c:pt>
                <c:pt idx="352">
                  <c:v>-9.2717968524904187E-2</c:v>
                </c:pt>
                <c:pt idx="353">
                  <c:v>-9.2717968524904187E-2</c:v>
                </c:pt>
                <c:pt idx="354">
                  <c:v>-9.2447338881700841E-2</c:v>
                </c:pt>
                <c:pt idx="355">
                  <c:v>-9.2405703551977247E-2</c:v>
                </c:pt>
                <c:pt idx="356">
                  <c:v>-9.2030985584464875E-2</c:v>
                </c:pt>
                <c:pt idx="357">
                  <c:v>-9.1094190665683999E-2</c:v>
                </c:pt>
                <c:pt idx="358">
                  <c:v>-8.9303871487569408E-2</c:v>
                </c:pt>
                <c:pt idx="359">
                  <c:v>-8.8949971184918847E-2</c:v>
                </c:pt>
                <c:pt idx="360">
                  <c:v>-8.8866700525471659E-2</c:v>
                </c:pt>
                <c:pt idx="361">
                  <c:v>-8.8866700525471659E-2</c:v>
                </c:pt>
                <c:pt idx="362">
                  <c:v>-8.8866700525471659E-2</c:v>
                </c:pt>
                <c:pt idx="363">
                  <c:v>-8.8866700525471659E-2</c:v>
                </c:pt>
                <c:pt idx="364">
                  <c:v>-8.8471164893097504E-2</c:v>
                </c:pt>
                <c:pt idx="365">
                  <c:v>-8.8221352914755941E-2</c:v>
                </c:pt>
                <c:pt idx="366">
                  <c:v>-8.8200535249894157E-2</c:v>
                </c:pt>
                <c:pt idx="367">
                  <c:v>-8.8179717585032347E-2</c:v>
                </c:pt>
                <c:pt idx="368">
                  <c:v>-8.8179717585032347E-2</c:v>
                </c:pt>
                <c:pt idx="369">
                  <c:v>-8.7784181952658191E-2</c:v>
                </c:pt>
                <c:pt idx="370">
                  <c:v>-8.5827321455649225E-2</c:v>
                </c:pt>
                <c:pt idx="371">
                  <c:v>-8.5431785823275069E-2</c:v>
                </c:pt>
                <c:pt idx="372">
                  <c:v>-8.5098703185486319E-2</c:v>
                </c:pt>
                <c:pt idx="373">
                  <c:v>-8.4952979531453726E-2</c:v>
                </c:pt>
                <c:pt idx="374">
                  <c:v>-8.3932913953225663E-2</c:v>
                </c:pt>
                <c:pt idx="375">
                  <c:v>-8.3912096288363852E-2</c:v>
                </c:pt>
                <c:pt idx="376">
                  <c:v>-8.3828825628916664E-2</c:v>
                </c:pt>
                <c:pt idx="377">
                  <c:v>-8.1580517823842541E-2</c:v>
                </c:pt>
                <c:pt idx="378">
                  <c:v>-8.1268252850915573E-2</c:v>
                </c:pt>
                <c:pt idx="379">
                  <c:v>-8.0414728591581885E-2</c:v>
                </c:pt>
                <c:pt idx="380">
                  <c:v>-8.0081645953793135E-2</c:v>
                </c:pt>
                <c:pt idx="381">
                  <c:v>-8.0060828288931324E-2</c:v>
                </c:pt>
                <c:pt idx="382">
                  <c:v>-7.7770885154133607E-2</c:v>
                </c:pt>
                <c:pt idx="383">
                  <c:v>-7.6688366581320139E-2</c:v>
                </c:pt>
                <c:pt idx="384">
                  <c:v>-7.6646731251596545E-2</c:v>
                </c:pt>
                <c:pt idx="385">
                  <c:v>-7.5751571662539263E-2</c:v>
                </c:pt>
                <c:pt idx="386">
                  <c:v>-7.3461628527741518E-2</c:v>
                </c:pt>
                <c:pt idx="387">
                  <c:v>-7.28162809170258E-2</c:v>
                </c:pt>
                <c:pt idx="388">
                  <c:v>-7.2712192592716829E-2</c:v>
                </c:pt>
                <c:pt idx="389">
                  <c:v>-7.2628921933269641E-2</c:v>
                </c:pt>
                <c:pt idx="390">
                  <c:v>-7.2004391987415706E-2</c:v>
                </c:pt>
                <c:pt idx="391">
                  <c:v>-6.9277277890520239E-2</c:v>
                </c:pt>
                <c:pt idx="392">
                  <c:v>-6.8548659620357333E-2</c:v>
                </c:pt>
                <c:pt idx="393">
                  <c:v>-6.5426009891087711E-2</c:v>
                </c:pt>
                <c:pt idx="394">
                  <c:v>-6.5176197912746148E-2</c:v>
                </c:pt>
                <c:pt idx="395">
                  <c:v>-5.7848379881393436E-2</c:v>
                </c:pt>
                <c:pt idx="396">
                  <c:v>-5.3206040617212597E-2</c:v>
                </c:pt>
                <c:pt idx="397">
                  <c:v>-5.0208296877113756E-2</c:v>
                </c:pt>
                <c:pt idx="398">
                  <c:v>-4.9646219925845225E-2</c:v>
                </c:pt>
                <c:pt idx="399">
                  <c:v>-4.9417225612365445E-2</c:v>
                </c:pt>
                <c:pt idx="400">
                  <c:v>-4.8959236985405913E-2</c:v>
                </c:pt>
                <c:pt idx="401">
                  <c:v>-4.8438795363860976E-2</c:v>
                </c:pt>
                <c:pt idx="402">
                  <c:v>-4.5826178423705372E-2</c:v>
                </c:pt>
                <c:pt idx="403">
                  <c:v>-4.1631418954053201E-2</c:v>
                </c:pt>
                <c:pt idx="404">
                  <c:v>-4.1152612662231858E-2</c:v>
                </c:pt>
                <c:pt idx="405">
                  <c:v>-4.0736259364995892E-2</c:v>
                </c:pt>
                <c:pt idx="406">
                  <c:v>-4.0736259364995892E-2</c:v>
                </c:pt>
                <c:pt idx="407">
                  <c:v>-3.7322162327661113E-2</c:v>
                </c:pt>
                <c:pt idx="408">
                  <c:v>-3.4428506911871271E-2</c:v>
                </c:pt>
                <c:pt idx="409">
                  <c:v>-3.3096176360716212E-2</c:v>
                </c:pt>
                <c:pt idx="410">
                  <c:v>-3.3096176360716212E-2</c:v>
                </c:pt>
                <c:pt idx="411">
                  <c:v>-3.2659005398618463E-2</c:v>
                </c:pt>
                <c:pt idx="412">
                  <c:v>-3.2659005398618463E-2</c:v>
                </c:pt>
                <c:pt idx="413">
                  <c:v>-3.0077614955755588E-2</c:v>
                </c:pt>
                <c:pt idx="414">
                  <c:v>-2.6288799950908437E-2</c:v>
                </c:pt>
                <c:pt idx="415">
                  <c:v>-2.5102193053785998E-2</c:v>
                </c:pt>
                <c:pt idx="416">
                  <c:v>-2.2728979259541066E-2</c:v>
                </c:pt>
                <c:pt idx="417">
                  <c:v>-2.2395896621752315E-2</c:v>
                </c:pt>
                <c:pt idx="418">
                  <c:v>-2.1230107389491659E-2</c:v>
                </c:pt>
                <c:pt idx="419">
                  <c:v>-1.8919346589832131E-2</c:v>
                </c:pt>
                <c:pt idx="420">
                  <c:v>-1.8648716946628785E-2</c:v>
                </c:pt>
                <c:pt idx="421">
                  <c:v>-1.438109564996029E-2</c:v>
                </c:pt>
                <c:pt idx="422">
                  <c:v>-1.4027195347309729E-2</c:v>
                </c:pt>
                <c:pt idx="423">
                  <c:v>-1.4027195347309729E-2</c:v>
                </c:pt>
                <c:pt idx="424">
                  <c:v>-1.3995968850017027E-2</c:v>
                </c:pt>
                <c:pt idx="425">
                  <c:v>-1.3964742352724352E-2</c:v>
                </c:pt>
                <c:pt idx="426">
                  <c:v>-1.359002438521198E-2</c:v>
                </c:pt>
                <c:pt idx="427">
                  <c:v>-1.0987816277487295E-2</c:v>
                </c:pt>
                <c:pt idx="428">
                  <c:v>-1.0925363282901918E-2</c:v>
                </c:pt>
                <c:pt idx="429">
                  <c:v>-1.0134292018153607E-2</c:v>
                </c:pt>
                <c:pt idx="430">
                  <c:v>-9.3224030885435127E-3</c:v>
                </c:pt>
                <c:pt idx="431">
                  <c:v>-7.0949129483311724E-3</c:v>
                </c:pt>
                <c:pt idx="432">
                  <c:v>-7.0740952834693616E-3</c:v>
                </c:pt>
                <c:pt idx="433">
                  <c:v>-6.5536536619244246E-3</c:v>
                </c:pt>
                <c:pt idx="434">
                  <c:v>-5.8666707214851121E-3</c:v>
                </c:pt>
                <c:pt idx="435">
                  <c:v>-2.8272916516626778E-3</c:v>
                </c:pt>
                <c:pt idx="436">
                  <c:v>-2.7440209922154901E-3</c:v>
                </c:pt>
                <c:pt idx="437">
                  <c:v>-1.6406847545402115E-3</c:v>
                </c:pt>
                <c:pt idx="438">
                  <c:v>1.0031586829080674E-3</c:v>
                </c:pt>
                <c:pt idx="439">
                  <c:v>1.5236003044529767E-3</c:v>
                </c:pt>
                <c:pt idx="440">
                  <c:v>1.8150476125181614E-3</c:v>
                </c:pt>
                <c:pt idx="441">
                  <c:v>4.9168796769259449E-3</c:v>
                </c:pt>
                <c:pt idx="442">
                  <c:v>8.6640593520495024E-3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21-4DF7-A537-A45E3DD1576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Active!$U$21:$U$4490</c:f>
              <c:numCache>
                <c:formatCode>General</c:formatCode>
                <c:ptCount val="4470"/>
                <c:pt idx="373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21-4DF7-A537-A45E3DD15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54008"/>
        <c:axId val="1"/>
      </c:scatterChart>
      <c:valAx>
        <c:axId val="8867540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38673236020937"/>
              <c:y val="0.9033245315634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413897915328559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5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98276311952234"/>
          <c:y val="0.92145141978098655"/>
          <c:w val="0.6622816226919002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09305760709011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796237065640053E-2"/>
          <c:y val="0.15461847389558234"/>
          <c:w val="0.8724766125061546"/>
          <c:h val="0.6676706827309236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Active!$H$21:$H$4490</c:f>
              <c:numCache>
                <c:formatCode>0.0000</c:formatCode>
                <c:ptCount val="4470"/>
                <c:pt idx="0">
                  <c:v>-0.39509299999735958</c:v>
                </c:pt>
                <c:pt idx="1">
                  <c:v>-0.21465299999545095</c:v>
                </c:pt>
                <c:pt idx="2">
                  <c:v>-0.11765299999387935</c:v>
                </c:pt>
                <c:pt idx="3">
                  <c:v>-0.20143199999438366</c:v>
                </c:pt>
                <c:pt idx="4">
                  <c:v>-0.14726599999630707</c:v>
                </c:pt>
                <c:pt idx="5">
                  <c:v>-5.4126999999425607E-2</c:v>
                </c:pt>
                <c:pt idx="6">
                  <c:v>-9.4688999994104961E-2</c:v>
                </c:pt>
                <c:pt idx="7">
                  <c:v>-7.8004999995755497E-2</c:v>
                </c:pt>
                <c:pt idx="8">
                  <c:v>-6.2873999999283114E-2</c:v>
                </c:pt>
                <c:pt idx="9">
                  <c:v>-8.65159999957541E-2</c:v>
                </c:pt>
                <c:pt idx="10">
                  <c:v>-7.8371999999944819E-2</c:v>
                </c:pt>
                <c:pt idx="11">
                  <c:v>-6.888299999627634E-2</c:v>
                </c:pt>
                <c:pt idx="12">
                  <c:v>-0.14173499999742489</c:v>
                </c:pt>
                <c:pt idx="13">
                  <c:v>-8.3469999954104424E-3</c:v>
                </c:pt>
                <c:pt idx="14">
                  <c:v>-5.0154999997175764E-2</c:v>
                </c:pt>
                <c:pt idx="15">
                  <c:v>-4.8534999994444661E-2</c:v>
                </c:pt>
                <c:pt idx="16">
                  <c:v>-0.13477099999727216</c:v>
                </c:pt>
                <c:pt idx="17">
                  <c:v>-4.5168999997258652E-2</c:v>
                </c:pt>
                <c:pt idx="18">
                  <c:v>-2.5155999996059109E-2</c:v>
                </c:pt>
                <c:pt idx="19">
                  <c:v>-2.4784999994153623E-2</c:v>
                </c:pt>
                <c:pt idx="20">
                  <c:v>-4.5898999997007195E-2</c:v>
                </c:pt>
                <c:pt idx="21">
                  <c:v>-8.1540999992284924E-2</c:v>
                </c:pt>
                <c:pt idx="22">
                  <c:v>2.7209999971091747E-3</c:v>
                </c:pt>
                <c:pt idx="23">
                  <c:v>-6.6794999998819549E-2</c:v>
                </c:pt>
                <c:pt idx="24">
                  <c:v>-7.6639999970211647E-3</c:v>
                </c:pt>
                <c:pt idx="25">
                  <c:v>-2.9567999998107553E-2</c:v>
                </c:pt>
                <c:pt idx="26">
                  <c:v>1.8955999999889173E-2</c:v>
                </c:pt>
                <c:pt idx="27">
                  <c:v>-5.7816999993519858E-2</c:v>
                </c:pt>
                <c:pt idx="28">
                  <c:v>-2.181699999346165E-2</c:v>
                </c:pt>
                <c:pt idx="29">
                  <c:v>-3.23629999984405E-2</c:v>
                </c:pt>
                <c:pt idx="30">
                  <c:v>-8.3469999954104424E-3</c:v>
                </c:pt>
                <c:pt idx="31">
                  <c:v>-3.2445999997435138E-2</c:v>
                </c:pt>
                <c:pt idx="32">
                  <c:v>3.55400000262307E-3</c:v>
                </c:pt>
                <c:pt idx="33">
                  <c:v>-5.6961999995110091E-2</c:v>
                </c:pt>
                <c:pt idx="34">
                  <c:v>-1.8962000001920387E-2</c:v>
                </c:pt>
                <c:pt idx="35">
                  <c:v>3.9300000004004687E-2</c:v>
                </c:pt>
                <c:pt idx="36">
                  <c:v>-9.6472999997786246E-2</c:v>
                </c:pt>
                <c:pt idx="37">
                  <c:v>-3.6341999999422114E-2</c:v>
                </c:pt>
                <c:pt idx="38">
                  <c:v>-3.4199999936390668E-4</c:v>
                </c:pt>
                <c:pt idx="39">
                  <c:v>1.6789000001153909E-2</c:v>
                </c:pt>
                <c:pt idx="40">
                  <c:v>4.480600000533741E-2</c:v>
                </c:pt>
                <c:pt idx="41">
                  <c:v>-1.0988999994879123E-2</c:v>
                </c:pt>
                <c:pt idx="42">
                  <c:v>4.2644000001018867E-2</c:v>
                </c:pt>
                <c:pt idx="43">
                  <c:v>-7.4351999995997176E-2</c:v>
                </c:pt>
                <c:pt idx="44">
                  <c:v>-4.3111999992106576E-2</c:v>
                </c:pt>
                <c:pt idx="45">
                  <c:v>1.4019000002008397E-2</c:v>
                </c:pt>
                <c:pt idx="46">
                  <c:v>-3.7539999975706451E-3</c:v>
                </c:pt>
                <c:pt idx="47">
                  <c:v>-3.5491999995429069E-2</c:v>
                </c:pt>
                <c:pt idx="48">
                  <c:v>-8.2649999967543408E-3</c:v>
                </c:pt>
                <c:pt idx="49">
                  <c:v>-2.4382999996305443E-2</c:v>
                </c:pt>
                <c:pt idx="50">
                  <c:v>1.6525000006367918E-2</c:v>
                </c:pt>
                <c:pt idx="51">
                  <c:v>-5.8770000032382086E-3</c:v>
                </c:pt>
                <c:pt idx="52">
                  <c:v>-5.3879999977652915E-3</c:v>
                </c:pt>
                <c:pt idx="53">
                  <c:v>-4.3879999939235859E-3</c:v>
                </c:pt>
                <c:pt idx="54">
                  <c:v>4.9612000002525747E-2</c:v>
                </c:pt>
                <c:pt idx="55">
                  <c:v>-9.2569999978877604E-3</c:v>
                </c:pt>
                <c:pt idx="56">
                  <c:v>-6.6369999985909089E-3</c:v>
                </c:pt>
                <c:pt idx="57">
                  <c:v>-2.6369999977760017E-3</c:v>
                </c:pt>
                <c:pt idx="58">
                  <c:v>9.8520000028656796E-3</c:v>
                </c:pt>
                <c:pt idx="59">
                  <c:v>5.8983000002626795E-2</c:v>
                </c:pt>
                <c:pt idx="60">
                  <c:v>-3.1261999996786471E-2</c:v>
                </c:pt>
                <c:pt idx="61">
                  <c:v>-2.9261999996379018E-2</c:v>
                </c:pt>
                <c:pt idx="62">
                  <c:v>-2.0000000004074536E-3</c:v>
                </c:pt>
                <c:pt idx="64">
                  <c:v>-1.6772999995737337E-2</c:v>
                </c:pt>
                <c:pt idx="65">
                  <c:v>-9.6419999972567894E-3</c:v>
                </c:pt>
                <c:pt idx="66">
                  <c:v>2.3358000005828217E-2</c:v>
                </c:pt>
                <c:pt idx="67">
                  <c:v>-4.3059999952674843E-3</c:v>
                </c:pt>
                <c:pt idx="68">
                  <c:v>-4.2175000002316665E-2</c:v>
                </c:pt>
                <c:pt idx="69">
                  <c:v>-2.4043999997957144E-2</c:v>
                </c:pt>
                <c:pt idx="70">
                  <c:v>2.3500000679632649E-4</c:v>
                </c:pt>
                <c:pt idx="71">
                  <c:v>-1.82199999835575E-3</c:v>
                </c:pt>
                <c:pt idx="72">
                  <c:v>-2.2200000239536166E-4</c:v>
                </c:pt>
                <c:pt idx="73">
                  <c:v>2.4780000021564774E-3</c:v>
                </c:pt>
                <c:pt idx="74">
                  <c:v>1.1090000043623149E-3</c:v>
                </c:pt>
                <c:pt idx="75">
                  <c:v>1.1090000043623149E-3</c:v>
                </c:pt>
                <c:pt idx="76">
                  <c:v>1.3090000065858476E-3</c:v>
                </c:pt>
                <c:pt idx="77">
                  <c:v>1.3090000065858476E-3</c:v>
                </c:pt>
                <c:pt idx="78">
                  <c:v>4.3090000035590492E-3</c:v>
                </c:pt>
                <c:pt idx="79">
                  <c:v>-3.7559999997029081E-2</c:v>
                </c:pt>
                <c:pt idx="80">
                  <c:v>-3.2599999976810068E-3</c:v>
                </c:pt>
                <c:pt idx="81">
                  <c:v>-9.59999997576233E-4</c:v>
                </c:pt>
                <c:pt idx="82">
                  <c:v>-5.6000000040512532E-4</c:v>
                </c:pt>
                <c:pt idx="83">
                  <c:v>1.4400000000023283E-3</c:v>
                </c:pt>
                <c:pt idx="84">
                  <c:v>4.4400000042514876E-3</c:v>
                </c:pt>
                <c:pt idx="85">
                  <c:v>5.4400000008172356E-3</c:v>
                </c:pt>
                <c:pt idx="86">
                  <c:v>6.4400000046589412E-3</c:v>
                </c:pt>
                <c:pt idx="87">
                  <c:v>-2.9799999902024865E-4</c:v>
                </c:pt>
                <c:pt idx="88">
                  <c:v>5.6750000003376044E-3</c:v>
                </c:pt>
                <c:pt idx="89">
                  <c:v>-5.3519999928539619E-3</c:v>
                </c:pt>
                <c:pt idx="90">
                  <c:v>6.4800000109244138E-4</c:v>
                </c:pt>
                <c:pt idx="91">
                  <c:v>6.6480000023148023E-3</c:v>
                </c:pt>
                <c:pt idx="92">
                  <c:v>-6.2209999960032292E-3</c:v>
                </c:pt>
                <c:pt idx="93">
                  <c:v>3.1271000007109251E-2</c:v>
                </c:pt>
                <c:pt idx="94">
                  <c:v>-2.2399999943445437E-3</c:v>
                </c:pt>
                <c:pt idx="95">
                  <c:v>1.3869000002159737E-2</c:v>
                </c:pt>
                <c:pt idx="96">
                  <c:v>-3.9999999935389496E-3</c:v>
                </c:pt>
                <c:pt idx="97">
                  <c:v>-2.1579999956884421E-3</c:v>
                </c:pt>
                <c:pt idx="98">
                  <c:v>2.946199999860255E-2</c:v>
                </c:pt>
                <c:pt idx="99">
                  <c:v>-3.7917999994533602E-2</c:v>
                </c:pt>
                <c:pt idx="100">
                  <c:v>-5.3899999911664054E-3</c:v>
                </c:pt>
                <c:pt idx="101">
                  <c:v>-5.3899999911664054E-3</c:v>
                </c:pt>
                <c:pt idx="102">
                  <c:v>1.8208000001322944E-2</c:v>
                </c:pt>
                <c:pt idx="103">
                  <c:v>-3.665999996883329E-3</c:v>
                </c:pt>
                <c:pt idx="104">
                  <c:v>-4.5619999946211465E-3</c:v>
                </c:pt>
                <c:pt idx="105">
                  <c:v>-9.8789999974542297E-3</c:v>
                </c:pt>
                <c:pt idx="106">
                  <c:v>-9.8789999974542297E-3</c:v>
                </c:pt>
                <c:pt idx="107">
                  <c:v>-8.8789999936125241E-3</c:v>
                </c:pt>
                <c:pt idx="108">
                  <c:v>-8.8789999936125241E-3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3C-4CBA-8F11-D7C624D6E2C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Active!$I$21:$I$4490</c:f>
              <c:numCache>
                <c:formatCode>0.0000</c:formatCode>
                <c:ptCount val="4470"/>
                <c:pt idx="109">
                  <c:v>-7.1600000010221265E-3</c:v>
                </c:pt>
                <c:pt idx="111">
                  <c:v>-8.5399999952642247E-3</c:v>
                </c:pt>
                <c:pt idx="112">
                  <c:v>-7.0510000005015172E-3</c:v>
                </c:pt>
                <c:pt idx="113">
                  <c:v>-5.4309999977704138E-3</c:v>
                </c:pt>
                <c:pt idx="114">
                  <c:v>-5.2999999970779754E-3</c:v>
                </c:pt>
                <c:pt idx="115">
                  <c:v>-8.0729999972390942E-3</c:v>
                </c:pt>
                <c:pt idx="116">
                  <c:v>-1.6630000027362257E-3</c:v>
                </c:pt>
                <c:pt idx="117">
                  <c:v>-3.9469999974244274E-3</c:v>
                </c:pt>
                <c:pt idx="118">
                  <c:v>-3.8159999967319891E-3</c:v>
                </c:pt>
                <c:pt idx="119">
                  <c:v>-4.3270000023767352E-3</c:v>
                </c:pt>
                <c:pt idx="120">
                  <c:v>-2.3270000019692816E-3</c:v>
                </c:pt>
                <c:pt idx="121">
                  <c:v>-5.5899999279063195E-4</c:v>
                </c:pt>
                <c:pt idx="122">
                  <c:v>4.4100000377511606E-4</c:v>
                </c:pt>
                <c:pt idx="126">
                  <c:v>-9.1999994765501469E-5</c:v>
                </c:pt>
                <c:pt idx="127">
                  <c:v>-9.6099999063881114E-4</c:v>
                </c:pt>
                <c:pt idx="128">
                  <c:v>3.9700000343145803E-4</c:v>
                </c:pt>
                <c:pt idx="129">
                  <c:v>1.0261000003083609E-2</c:v>
                </c:pt>
                <c:pt idx="132">
                  <c:v>2.1380000034696423E-3</c:v>
                </c:pt>
                <c:pt idx="133">
                  <c:v>-1.0634999991452787E-2</c:v>
                </c:pt>
                <c:pt idx="134">
                  <c:v>6.2700000125914812E-4</c:v>
                </c:pt>
                <c:pt idx="135">
                  <c:v>3.7799999699927866E-4</c:v>
                </c:pt>
                <c:pt idx="136">
                  <c:v>-3.4909999958472326E-3</c:v>
                </c:pt>
                <c:pt idx="137">
                  <c:v>8.6700000247219577E-4</c:v>
                </c:pt>
                <c:pt idx="138">
                  <c:v>-2.0000006770715117E-6</c:v>
                </c:pt>
                <c:pt idx="139">
                  <c:v>-7.3600000177975744E-4</c:v>
                </c:pt>
                <c:pt idx="140">
                  <c:v>-2.4699999630684033E-4</c:v>
                </c:pt>
                <c:pt idx="141">
                  <c:v>1.4999997802078724E-5</c:v>
                </c:pt>
                <c:pt idx="142">
                  <c:v>2.0149999982095324E-3</c:v>
                </c:pt>
                <c:pt idx="143">
                  <c:v>-7.6269999917712994E-3</c:v>
                </c:pt>
                <c:pt idx="144">
                  <c:v>-6.2699999398319051E-4</c:v>
                </c:pt>
                <c:pt idx="145">
                  <c:v>7.3100000008707866E-4</c:v>
                </c:pt>
                <c:pt idx="146">
                  <c:v>1.7309999966528267E-3</c:v>
                </c:pt>
                <c:pt idx="147">
                  <c:v>-1.3799999578623101E-4</c:v>
                </c:pt>
                <c:pt idx="148">
                  <c:v>-1.5659999917261302E-3</c:v>
                </c:pt>
                <c:pt idx="149">
                  <c:v>5.4340000060619786E-3</c:v>
                </c:pt>
                <c:pt idx="150">
                  <c:v>1.0200000542681664E-4</c:v>
                </c:pt>
                <c:pt idx="151">
                  <c:v>2.1190000043134205E-3</c:v>
                </c:pt>
                <c:pt idx="152">
                  <c:v>1.1800000065704808E-3</c:v>
                </c:pt>
                <c:pt idx="153">
                  <c:v>1.1800000065704808E-3</c:v>
                </c:pt>
                <c:pt idx="154">
                  <c:v>3.1100000342121348E-4</c:v>
                </c:pt>
                <c:pt idx="155">
                  <c:v>6.4550000024610199E-3</c:v>
                </c:pt>
                <c:pt idx="156">
                  <c:v>-1.2829999905079603E-3</c:v>
                </c:pt>
                <c:pt idx="157">
                  <c:v>-4.1519999940646812E-3</c:v>
                </c:pt>
                <c:pt idx="158">
                  <c:v>-6.0999998822808266E-5</c:v>
                </c:pt>
                <c:pt idx="159">
                  <c:v>-1.6679999971529469E-3</c:v>
                </c:pt>
                <c:pt idx="160">
                  <c:v>-1.0959999999613501E-3</c:v>
                </c:pt>
                <c:pt idx="161">
                  <c:v>-1.7899999511428177E-4</c:v>
                </c:pt>
                <c:pt idx="162">
                  <c:v>-4.8209999949904159E-3</c:v>
                </c:pt>
                <c:pt idx="163">
                  <c:v>4.4100000377511606E-4</c:v>
                </c:pt>
                <c:pt idx="164">
                  <c:v>-6.9999994593672454E-5</c:v>
                </c:pt>
                <c:pt idx="165">
                  <c:v>9.3000000197207555E-4</c:v>
                </c:pt>
                <c:pt idx="166">
                  <c:v>-4.9389999912818894E-3</c:v>
                </c:pt>
                <c:pt idx="167">
                  <c:v>-1.5419999981531873E-3</c:v>
                </c:pt>
                <c:pt idx="168">
                  <c:v>-8.259999958681874E-4</c:v>
                </c:pt>
                <c:pt idx="169">
                  <c:v>-2.9439999998430721E-3</c:v>
                </c:pt>
                <c:pt idx="170">
                  <c:v>-2.9660000000149012E-3</c:v>
                </c:pt>
                <c:pt idx="171">
                  <c:v>-1.9659999961731955E-3</c:v>
                </c:pt>
                <c:pt idx="172">
                  <c:v>-5.438000000140164E-3</c:v>
                </c:pt>
                <c:pt idx="173">
                  <c:v>-2.0799999983864836E-3</c:v>
                </c:pt>
                <c:pt idx="174">
                  <c:v>-3.1979999912437052E-3</c:v>
                </c:pt>
                <c:pt idx="175">
                  <c:v>5.0500000361353159E-4</c:v>
                </c:pt>
                <c:pt idx="176">
                  <c:v>-1.2101999993319623E-2</c:v>
                </c:pt>
                <c:pt idx="178">
                  <c:v>1.6000000323401764E-4</c:v>
                </c:pt>
                <c:pt idx="179">
                  <c:v>-6.7090000011376105E-3</c:v>
                </c:pt>
                <c:pt idx="180">
                  <c:v>-2.7090000003227033E-3</c:v>
                </c:pt>
                <c:pt idx="181">
                  <c:v>-2.3509999955422245E-3</c:v>
                </c:pt>
                <c:pt idx="182">
                  <c:v>-2.2000000171829015E-4</c:v>
                </c:pt>
                <c:pt idx="183">
                  <c:v>1.7799999986891635E-3</c:v>
                </c:pt>
                <c:pt idx="184">
                  <c:v>-1.2419999911799096E-3</c:v>
                </c:pt>
                <c:pt idx="185">
                  <c:v>7.5800000922754407E-4</c:v>
                </c:pt>
                <c:pt idx="186">
                  <c:v>-1.9539999993867241E-3</c:v>
                </c:pt>
                <c:pt idx="187">
                  <c:v>1.5500000881729648E-4</c:v>
                </c:pt>
                <c:pt idx="188">
                  <c:v>-1.7139999981736764E-3</c:v>
                </c:pt>
                <c:pt idx="189">
                  <c:v>-1.4519999967887998E-3</c:v>
                </c:pt>
                <c:pt idx="190">
                  <c:v>1.251000001502689E-3</c:v>
                </c:pt>
                <c:pt idx="191">
                  <c:v>-1.7359999983455054E-3</c:v>
                </c:pt>
                <c:pt idx="192">
                  <c:v>-4.7399999311892316E-4</c:v>
                </c:pt>
                <c:pt idx="193">
                  <c:v>5.2600000344682485E-4</c:v>
                </c:pt>
                <c:pt idx="194">
                  <c:v>7.0150000028661452E-3</c:v>
                </c:pt>
                <c:pt idx="195">
                  <c:v>-7.626999999047257E-3</c:v>
                </c:pt>
                <c:pt idx="196">
                  <c:v>-3.4959999975399114E-3</c:v>
                </c:pt>
                <c:pt idx="197">
                  <c:v>-3.6499999987427145E-4</c:v>
                </c:pt>
                <c:pt idx="198">
                  <c:v>-1.4569999984814785E-3</c:v>
                </c:pt>
                <c:pt idx="199">
                  <c:v>-1.0989999937009998E-3</c:v>
                </c:pt>
                <c:pt idx="200">
                  <c:v>3.2000003557186574E-5</c:v>
                </c:pt>
                <c:pt idx="201">
                  <c:v>2.0320000039646402E-3</c:v>
                </c:pt>
                <c:pt idx="202">
                  <c:v>3.9000000106170774E-4</c:v>
                </c:pt>
                <c:pt idx="203">
                  <c:v>2.4990000019897707E-3</c:v>
                </c:pt>
                <c:pt idx="204">
                  <c:v>-3.6999999429099262E-4</c:v>
                </c:pt>
                <c:pt idx="205">
                  <c:v>2.630000002682209E-3</c:v>
                </c:pt>
                <c:pt idx="206">
                  <c:v>2.7259999988018535E-3</c:v>
                </c:pt>
                <c:pt idx="207">
                  <c:v>9.8799999977927655E-4</c:v>
                </c:pt>
                <c:pt idx="208">
                  <c:v>1.1190000077476725E-3</c:v>
                </c:pt>
                <c:pt idx="209">
                  <c:v>2.1190000043134205E-3</c:v>
                </c:pt>
                <c:pt idx="210">
                  <c:v>2.2500000050058588E-3</c:v>
                </c:pt>
                <c:pt idx="211">
                  <c:v>1.7389999993611127E-3</c:v>
                </c:pt>
                <c:pt idx="212">
                  <c:v>5.0790000022971071E-3</c:v>
                </c:pt>
                <c:pt idx="213">
                  <c:v>9.0920000075129792E-3</c:v>
                </c:pt>
                <c:pt idx="214">
                  <c:v>4.2230000035488047E-3</c:v>
                </c:pt>
                <c:pt idx="215">
                  <c:v>4.2230000035488047E-3</c:v>
                </c:pt>
                <c:pt idx="217">
                  <c:v>6.2230000039562583E-3</c:v>
                </c:pt>
                <c:pt idx="218">
                  <c:v>7.2230000077979639E-3</c:v>
                </c:pt>
                <c:pt idx="219">
                  <c:v>-1.6459999969811179E-3</c:v>
                </c:pt>
                <c:pt idx="220">
                  <c:v>5.354000000806991E-3</c:v>
                </c:pt>
                <c:pt idx="221">
                  <c:v>5.9739999996963888E-3</c:v>
                </c:pt>
                <c:pt idx="222">
                  <c:v>8.4800000040559098E-3</c:v>
                </c:pt>
                <c:pt idx="223">
                  <c:v>1.0969000002660323E-2</c:v>
                </c:pt>
                <c:pt idx="224">
                  <c:v>1.0100000006787013E-2</c:v>
                </c:pt>
                <c:pt idx="225">
                  <c:v>8.231000007071998E-3</c:v>
                </c:pt>
                <c:pt idx="226">
                  <c:v>-8.0399999569635838E-4</c:v>
                </c:pt>
                <c:pt idx="227">
                  <c:v>3.2700000156182796E-4</c:v>
                </c:pt>
                <c:pt idx="228">
                  <c:v>1.0327000003599096E-2</c:v>
                </c:pt>
                <c:pt idx="229">
                  <c:v>1.2291999999433756E-2</c:v>
                </c:pt>
                <c:pt idx="230">
                  <c:v>1.1423000003560446E-2</c:v>
                </c:pt>
                <c:pt idx="231">
                  <c:v>7.078000002366025E-3</c:v>
                </c:pt>
                <c:pt idx="232">
                  <c:v>1.5680000004067551E-2</c:v>
                </c:pt>
                <c:pt idx="233">
                  <c:v>-5.9269999983371235E-3</c:v>
                </c:pt>
                <c:pt idx="234">
                  <c:v>1.2072999998054001E-2</c:v>
                </c:pt>
                <c:pt idx="235">
                  <c:v>1.6072999998868909E-2</c:v>
                </c:pt>
                <c:pt idx="236">
                  <c:v>1.4204000006429851E-2</c:v>
                </c:pt>
                <c:pt idx="237">
                  <c:v>1.2693000004219357E-2</c:v>
                </c:pt>
                <c:pt idx="238">
                  <c:v>1.0181999998167157E-2</c:v>
                </c:pt>
                <c:pt idx="239">
                  <c:v>1.7177000008814503E-2</c:v>
                </c:pt>
                <c:pt idx="240">
                  <c:v>1.2154999996710103E-2</c:v>
                </c:pt>
                <c:pt idx="241">
                  <c:v>1.0416999997687526E-2</c:v>
                </c:pt>
                <c:pt idx="242">
                  <c:v>1.8416999999317341E-2</c:v>
                </c:pt>
                <c:pt idx="243">
                  <c:v>1.9548000003851485E-2</c:v>
                </c:pt>
                <c:pt idx="244">
                  <c:v>2.025100000173552E-2</c:v>
                </c:pt>
                <c:pt idx="245">
                  <c:v>1.8382000002020504E-2</c:v>
                </c:pt>
                <c:pt idx="246">
                  <c:v>1.6906000004382804E-2</c:v>
                </c:pt>
                <c:pt idx="247">
                  <c:v>2.2906000005605165E-2</c:v>
                </c:pt>
                <c:pt idx="248">
                  <c:v>1.9740000003366731E-2</c:v>
                </c:pt>
                <c:pt idx="249">
                  <c:v>1.9434000001638196E-2</c:v>
                </c:pt>
                <c:pt idx="250">
                  <c:v>2.2411999998439569E-2</c:v>
                </c:pt>
                <c:pt idx="251">
                  <c:v>2.3901000007754192E-2</c:v>
                </c:pt>
                <c:pt idx="252">
                  <c:v>1.6163000000233296E-2</c:v>
                </c:pt>
                <c:pt idx="253">
                  <c:v>2.7390000002924353E-2</c:v>
                </c:pt>
                <c:pt idx="254">
                  <c:v>2.2521000006236136E-2</c:v>
                </c:pt>
                <c:pt idx="255">
                  <c:v>3.0049000000872184E-2</c:v>
                </c:pt>
                <c:pt idx="256">
                  <c:v>3.2646999999997206E-2</c:v>
                </c:pt>
                <c:pt idx="257">
                  <c:v>2.3136000003432855E-2</c:v>
                </c:pt>
                <c:pt idx="258">
                  <c:v>2.5135999996564351E-2</c:v>
                </c:pt>
                <c:pt idx="259">
                  <c:v>2.5135999996564351E-2</c:v>
                </c:pt>
                <c:pt idx="260">
                  <c:v>2.7135999996971805E-2</c:v>
                </c:pt>
                <c:pt idx="261">
                  <c:v>2.813600000081351E-2</c:v>
                </c:pt>
                <c:pt idx="262">
                  <c:v>4.3136000000231434E-2</c:v>
                </c:pt>
                <c:pt idx="263">
                  <c:v>3.0101000003924128E-2</c:v>
                </c:pt>
                <c:pt idx="264">
                  <c:v>3.2756000000517815E-2</c:v>
                </c:pt>
                <c:pt idx="265">
                  <c:v>3.1458999997994397E-2</c:v>
                </c:pt>
                <c:pt idx="266">
                  <c:v>1.8245000006572809E-2</c:v>
                </c:pt>
                <c:pt idx="267">
                  <c:v>3.3375999999407213E-2</c:v>
                </c:pt>
                <c:pt idx="268">
                  <c:v>3.3393000005162321E-2</c:v>
                </c:pt>
                <c:pt idx="269">
                  <c:v>3.688200000760844E-2</c:v>
                </c:pt>
                <c:pt idx="270">
                  <c:v>3.2847000009496696E-2</c:v>
                </c:pt>
                <c:pt idx="271">
                  <c:v>3.0240000007324852E-2</c:v>
                </c:pt>
                <c:pt idx="272">
                  <c:v>2.8694000000541564E-2</c:v>
                </c:pt>
                <c:pt idx="273">
                  <c:v>3.1824999998207204E-2</c:v>
                </c:pt>
                <c:pt idx="274">
                  <c:v>3.4825000002456363E-2</c:v>
                </c:pt>
                <c:pt idx="275">
                  <c:v>3.0349000000569504E-2</c:v>
                </c:pt>
                <c:pt idx="276">
                  <c:v>3.361100000620354E-2</c:v>
                </c:pt>
                <c:pt idx="277">
                  <c:v>3.0969000006734859E-2</c:v>
                </c:pt>
                <c:pt idx="278">
                  <c:v>3.4100000004400499E-2</c:v>
                </c:pt>
                <c:pt idx="279">
                  <c:v>2.5497000002360437E-2</c:v>
                </c:pt>
                <c:pt idx="280">
                  <c:v>3.5248000007413793E-2</c:v>
                </c:pt>
                <c:pt idx="281">
                  <c:v>3.8737000002583954E-2</c:v>
                </c:pt>
                <c:pt idx="282">
                  <c:v>3.0226000002585351E-2</c:v>
                </c:pt>
                <c:pt idx="283">
                  <c:v>3.3226000006834511E-2</c:v>
                </c:pt>
                <c:pt idx="284">
                  <c:v>3.145300000323914E-2</c:v>
                </c:pt>
                <c:pt idx="285">
                  <c:v>3.3584000004339032E-2</c:v>
                </c:pt>
                <c:pt idx="286">
                  <c:v>2.8623000005609356E-2</c:v>
                </c:pt>
                <c:pt idx="287">
                  <c:v>3.2483000002685003E-2</c:v>
                </c:pt>
                <c:pt idx="288">
                  <c:v>3.4483000003092457E-2</c:v>
                </c:pt>
                <c:pt idx="289">
                  <c:v>3.4185999997134786E-2</c:v>
                </c:pt>
                <c:pt idx="290">
                  <c:v>3.2579000006080605E-2</c:v>
                </c:pt>
                <c:pt idx="291">
                  <c:v>3.3579000002646353E-2</c:v>
                </c:pt>
                <c:pt idx="292">
                  <c:v>3.1972000004316214E-2</c:v>
                </c:pt>
                <c:pt idx="293">
                  <c:v>3.1675000005634502E-2</c:v>
                </c:pt>
                <c:pt idx="294">
                  <c:v>3.2199000008404255E-2</c:v>
                </c:pt>
                <c:pt idx="295">
                  <c:v>3.046100000210572E-2</c:v>
                </c:pt>
                <c:pt idx="296">
                  <c:v>3.2295000004523899E-2</c:v>
                </c:pt>
                <c:pt idx="297">
                  <c:v>3.1819000003451947E-2</c:v>
                </c:pt>
                <c:pt idx="298">
                  <c:v>3.1670000003941823E-2</c:v>
                </c:pt>
                <c:pt idx="299">
                  <c:v>2.9325000003154855E-2</c:v>
                </c:pt>
                <c:pt idx="300">
                  <c:v>2.8718000001390465E-2</c:v>
                </c:pt>
                <c:pt idx="301">
                  <c:v>2.9909999997471459E-2</c:v>
                </c:pt>
                <c:pt idx="302">
                  <c:v>3.0434000000241213E-2</c:v>
                </c:pt>
                <c:pt idx="303">
                  <c:v>2.9398999999102671E-2</c:v>
                </c:pt>
                <c:pt idx="304">
                  <c:v>3.3398999999917578E-2</c:v>
                </c:pt>
                <c:pt idx="305">
                  <c:v>2.9529999999795109E-2</c:v>
                </c:pt>
                <c:pt idx="306">
                  <c:v>2.890500000648899E-2</c:v>
                </c:pt>
                <c:pt idx="307">
                  <c:v>3.382199999759905E-2</c:v>
                </c:pt>
                <c:pt idx="308">
                  <c:v>2.914500000042608E-2</c:v>
                </c:pt>
                <c:pt idx="309">
                  <c:v>2.6669000006222632E-2</c:v>
                </c:pt>
                <c:pt idx="310">
                  <c:v>2.7800000003480818E-2</c:v>
                </c:pt>
                <c:pt idx="311">
                  <c:v>2.5420000005397014E-2</c:v>
                </c:pt>
                <c:pt idx="312">
                  <c:v>2.9123000000254251E-2</c:v>
                </c:pt>
                <c:pt idx="313">
                  <c:v>2.7890999997907784E-2</c:v>
                </c:pt>
                <c:pt idx="314">
                  <c:v>2.6546000000962522E-2</c:v>
                </c:pt>
                <c:pt idx="315">
                  <c:v>2.777300000161631E-2</c:v>
                </c:pt>
                <c:pt idx="316">
                  <c:v>2.9035000006842893E-2</c:v>
                </c:pt>
                <c:pt idx="317">
                  <c:v>2.7476000002934597E-2</c:v>
                </c:pt>
                <c:pt idx="318">
                  <c:v>2.3882000001322012E-2</c:v>
                </c:pt>
                <c:pt idx="319">
                  <c:v>2.6716000000305939E-2</c:v>
                </c:pt>
                <c:pt idx="320">
                  <c:v>2.4161000001186039E-2</c:v>
                </c:pt>
                <c:pt idx="321">
                  <c:v>2.4353000000701286E-2</c:v>
                </c:pt>
                <c:pt idx="322">
                  <c:v>2.5877000000036787E-2</c:v>
                </c:pt>
                <c:pt idx="323">
                  <c:v>2.5842000002739951E-2</c:v>
                </c:pt>
                <c:pt idx="324">
                  <c:v>2.1759000002930406E-2</c:v>
                </c:pt>
                <c:pt idx="325">
                  <c:v>2.6462000001629349E-2</c:v>
                </c:pt>
                <c:pt idx="326">
                  <c:v>2.4117000000842381E-2</c:v>
                </c:pt>
                <c:pt idx="327">
                  <c:v>2.3025000002235174E-2</c:v>
                </c:pt>
                <c:pt idx="328">
                  <c:v>2.7457000003778376E-2</c:v>
                </c:pt>
                <c:pt idx="329">
                  <c:v>2.5849999998172279E-2</c:v>
                </c:pt>
                <c:pt idx="330">
                  <c:v>2.6815000004717149E-2</c:v>
                </c:pt>
                <c:pt idx="331">
                  <c:v>2.8815000005124602E-2</c:v>
                </c:pt>
                <c:pt idx="332">
                  <c:v>2.3207999998703599E-2</c:v>
                </c:pt>
                <c:pt idx="333">
                  <c:v>2.9601000009279232E-2</c:v>
                </c:pt>
                <c:pt idx="334">
                  <c:v>2.6732000005722512E-2</c:v>
                </c:pt>
                <c:pt idx="335">
                  <c:v>2.8862999999546446E-2</c:v>
                </c:pt>
                <c:pt idx="336">
                  <c:v>2.569700000458397E-2</c:v>
                </c:pt>
                <c:pt idx="337">
                  <c:v>2.3090000002412125E-2</c:v>
                </c:pt>
                <c:pt idx="338">
                  <c:v>2.7841000002808869E-2</c:v>
                </c:pt>
                <c:pt idx="339">
                  <c:v>2.5845000003755558E-2</c:v>
                </c:pt>
                <c:pt idx="340">
                  <c:v>2.9500000004190952E-2</c:v>
                </c:pt>
                <c:pt idx="341">
                  <c:v>2.495400000771042E-2</c:v>
                </c:pt>
                <c:pt idx="342">
                  <c:v>2.4312000001373235E-2</c:v>
                </c:pt>
                <c:pt idx="343">
                  <c:v>2.4836000004142988E-2</c:v>
                </c:pt>
                <c:pt idx="344">
                  <c:v>2.267000000574626E-2</c:v>
                </c:pt>
                <c:pt idx="345">
                  <c:v>2.3931999996420927E-2</c:v>
                </c:pt>
                <c:pt idx="346">
                  <c:v>2.4455999999190681E-2</c:v>
                </c:pt>
                <c:pt idx="347">
                  <c:v>1.9604000000981614E-2</c:v>
                </c:pt>
                <c:pt idx="354">
                  <c:v>1.8284999998286366E-2</c:v>
                </c:pt>
                <c:pt idx="356">
                  <c:v>1.8904999997175764E-2</c:v>
                </c:pt>
                <c:pt idx="357">
                  <c:v>1.9800000001851004E-2</c:v>
                </c:pt>
                <c:pt idx="358">
                  <c:v>1.4066000003367662E-2</c:v>
                </c:pt>
                <c:pt idx="391">
                  <c:v>-9.9119999940739945E-3</c:v>
                </c:pt>
                <c:pt idx="393">
                  <c:v>-9.6770000018295832E-3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3C-4CBA-8F11-D7C624D6E2C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Active!$J$21:$J$4490</c:f>
              <c:numCache>
                <c:formatCode>0.0000</c:formatCode>
                <c:ptCount val="4470"/>
                <c:pt idx="110">
                  <c:v>-7.670999999390915E-3</c:v>
                </c:pt>
                <c:pt idx="123">
                  <c:v>-8.7120000025606714E-3</c:v>
                </c:pt>
                <c:pt idx="124">
                  <c:v>-8.7120000025606714E-3</c:v>
                </c:pt>
                <c:pt idx="125">
                  <c:v>-1.0919999986072071E-3</c:v>
                </c:pt>
                <c:pt idx="130">
                  <c:v>-8.5699999908683822E-4</c:v>
                </c:pt>
                <c:pt idx="131">
                  <c:v>2.143000005162321E-3</c:v>
                </c:pt>
                <c:pt idx="177">
                  <c:v>-2.1019999985583127E-3</c:v>
                </c:pt>
                <c:pt idx="216">
                  <c:v>5.2230000073905103E-3</c:v>
                </c:pt>
                <c:pt idx="348">
                  <c:v>1.7182000003231224E-2</c:v>
                </c:pt>
                <c:pt idx="349">
                  <c:v>1.918199999636272E-2</c:v>
                </c:pt>
                <c:pt idx="350">
                  <c:v>2.1981999998388346E-2</c:v>
                </c:pt>
                <c:pt idx="351">
                  <c:v>2.6182000001426786E-2</c:v>
                </c:pt>
                <c:pt idx="352">
                  <c:v>2.6182000001426786E-2</c:v>
                </c:pt>
                <c:pt idx="353">
                  <c:v>2.6182000001426786E-2</c:v>
                </c:pt>
                <c:pt idx="355">
                  <c:v>1.8846999999368563E-2</c:v>
                </c:pt>
                <c:pt idx="359">
                  <c:v>1.5292999996745493E-2</c:v>
                </c:pt>
                <c:pt idx="360">
                  <c:v>1.6717000005883165E-2</c:v>
                </c:pt>
                <c:pt idx="361">
                  <c:v>1.811699999962002E-2</c:v>
                </c:pt>
                <c:pt idx="362">
                  <c:v>1.8817000003764406E-2</c:v>
                </c:pt>
                <c:pt idx="363">
                  <c:v>2.3616999998921528E-2</c:v>
                </c:pt>
                <c:pt idx="364">
                  <c:v>1.0306000003765803E-2</c:v>
                </c:pt>
                <c:pt idx="365">
                  <c:v>1.4878000001772307E-2</c:v>
                </c:pt>
                <c:pt idx="366">
                  <c:v>1.400899999862304E-2</c:v>
                </c:pt>
                <c:pt idx="367">
                  <c:v>1.5140000003157184E-2</c:v>
                </c:pt>
                <c:pt idx="368">
                  <c:v>1.5140000003157184E-2</c:v>
                </c:pt>
                <c:pt idx="369">
                  <c:v>1.1029000001144595E-2</c:v>
                </c:pt>
                <c:pt idx="398">
                  <c:v>-3.277900000102818E-2</c:v>
                </c:pt>
                <c:pt idx="413">
                  <c:v>-3.1038999994052574E-2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3C-4CBA-8F11-D7C624D6E2C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Active!$F$21:$F$853</c:f>
              <c:numCache>
                <c:formatCode>General</c:formatCode>
                <c:ptCount val="833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Active!$K$21:$K$853</c:f>
              <c:numCache>
                <c:formatCode>0.0000</c:formatCode>
                <c:ptCount val="833"/>
                <c:pt idx="63">
                  <c:v>0</c:v>
                </c:pt>
                <c:pt idx="370">
                  <c:v>7.9430000041611493E-3</c:v>
                </c:pt>
                <c:pt idx="371">
                  <c:v>8.4320000023581088E-3</c:v>
                </c:pt>
                <c:pt idx="372">
                  <c:v>1.1528000002726912E-2</c:v>
                </c:pt>
                <c:pt idx="374">
                  <c:v>5.9640000035869889E-3</c:v>
                </c:pt>
                <c:pt idx="375">
                  <c:v>5.9950000068056397E-3</c:v>
                </c:pt>
                <c:pt idx="376">
                  <c:v>6.5190000022994354E-3</c:v>
                </c:pt>
                <c:pt idx="377">
                  <c:v>-3.3299999631708488E-4</c:v>
                </c:pt>
                <c:pt idx="378">
                  <c:v>1.6320000067935325E-3</c:v>
                </c:pt>
                <c:pt idx="379">
                  <c:v>3.0000082915648818E-6</c:v>
                </c:pt>
                <c:pt idx="380">
                  <c:v>-7.9009999972186051E-3</c:v>
                </c:pt>
                <c:pt idx="381">
                  <c:v>1.2300000016693957E-3</c:v>
                </c:pt>
                <c:pt idx="382">
                  <c:v>-1.3599999947473407E-3</c:v>
                </c:pt>
                <c:pt idx="383">
                  <c:v>-7.5479999941308051E-3</c:v>
                </c:pt>
                <c:pt idx="384">
                  <c:v>-4.2860000030486844E-3</c:v>
                </c:pt>
                <c:pt idx="385">
                  <c:v>-7.6529999932972714E-3</c:v>
                </c:pt>
                <c:pt idx="386">
                  <c:v>-8.1430000063846819E-3</c:v>
                </c:pt>
                <c:pt idx="387">
                  <c:v>-7.1819999939179979E-3</c:v>
                </c:pt>
                <c:pt idx="388">
                  <c:v>-7.5269999942975119E-3</c:v>
                </c:pt>
                <c:pt idx="389">
                  <c:v>-7.7030000029481016E-3</c:v>
                </c:pt>
                <c:pt idx="390">
                  <c:v>-7.7729999975417741E-3</c:v>
                </c:pt>
                <c:pt idx="392">
                  <c:v>-9.8269999944022857E-3</c:v>
                </c:pt>
                <c:pt idx="394">
                  <c:v>-1.2804999998479616E-2</c:v>
                </c:pt>
                <c:pt idx="395">
                  <c:v>-2.329299999109935E-2</c:v>
                </c:pt>
                <c:pt idx="396">
                  <c:v>-2.9879999994591344E-2</c:v>
                </c:pt>
                <c:pt idx="399">
                  <c:v>-3.2837999999173917E-2</c:v>
                </c:pt>
                <c:pt idx="400">
                  <c:v>-3.3155999997688923E-2</c:v>
                </c:pt>
                <c:pt idx="401">
                  <c:v>-3.3380999993823934E-2</c:v>
                </c:pt>
                <c:pt idx="402">
                  <c:v>-3.9240500002051704E-2</c:v>
                </c:pt>
                <c:pt idx="403">
                  <c:v>-3.5143999994033948E-2</c:v>
                </c:pt>
                <c:pt idx="404">
                  <c:v>-3.6731000000145286E-2</c:v>
                </c:pt>
                <c:pt idx="405">
                  <c:v>-3.7381000001914799E-2</c:v>
                </c:pt>
                <c:pt idx="406">
                  <c:v>-3.7280999997165054E-2</c:v>
                </c:pt>
                <c:pt idx="407">
                  <c:v>-3.9347000005363952E-2</c:v>
                </c:pt>
                <c:pt idx="408">
                  <c:v>-3.7217999990389217E-2</c:v>
                </c:pt>
                <c:pt idx="409">
                  <c:v>-3.5084000002825633E-2</c:v>
                </c:pt>
                <c:pt idx="410">
                  <c:v>-3.5023999997065403E-2</c:v>
                </c:pt>
                <c:pt idx="411">
                  <c:v>-3.4883000000263564E-2</c:v>
                </c:pt>
                <c:pt idx="412">
                  <c:v>-3.4833000005164649E-2</c:v>
                </c:pt>
                <c:pt idx="414">
                  <c:v>-2.5396999997610692E-2</c:v>
                </c:pt>
                <c:pt idx="415">
                  <c:v>-2.3829999990994111E-2</c:v>
                </c:pt>
                <c:pt idx="416">
                  <c:v>-2.0595999994839076E-2</c:v>
                </c:pt>
                <c:pt idx="417">
                  <c:v>-1.9000000000232831E-2</c:v>
                </c:pt>
                <c:pt idx="418">
                  <c:v>-1.8164000000979286E-2</c:v>
                </c:pt>
                <c:pt idx="419">
                  <c:v>-1.4622999995481223E-2</c:v>
                </c:pt>
                <c:pt idx="420">
                  <c:v>-1.5319999998610001E-2</c:v>
                </c:pt>
                <c:pt idx="421">
                  <c:v>-1.3264999994134996E-2</c:v>
                </c:pt>
                <c:pt idx="423">
                  <c:v>-1.3237999999546446E-2</c:v>
                </c:pt>
                <c:pt idx="425">
                  <c:v>-1.3544999994337559E-2</c:v>
                </c:pt>
                <c:pt idx="426">
                  <c:v>-1.338699999905657E-2</c:v>
                </c:pt>
                <c:pt idx="427">
                  <c:v>-1.8411999997624662E-2</c:v>
                </c:pt>
                <c:pt idx="428">
                  <c:v>-1.2518999996245839E-2</c:v>
                </c:pt>
                <c:pt idx="429">
                  <c:v>-1.3140999995812308E-2</c:v>
                </c:pt>
                <c:pt idx="430">
                  <c:v>-1.3031999995291699E-2</c:v>
                </c:pt>
                <c:pt idx="431">
                  <c:v>-1.1514999998325948E-2</c:v>
                </c:pt>
                <c:pt idx="432">
                  <c:v>-1.1483999995107297E-2</c:v>
                </c:pt>
                <c:pt idx="433">
                  <c:v>-1.2208999993163161E-2</c:v>
                </c:pt>
                <c:pt idx="434">
                  <c:v>-1.0285999996995088E-2</c:v>
                </c:pt>
                <c:pt idx="435">
                  <c:v>-3.6599999948521145E-3</c:v>
                </c:pt>
                <c:pt idx="436">
                  <c:v>-5.4359999994630925E-3</c:v>
                </c:pt>
                <c:pt idx="437">
                  <c:v>-2.8929999971296638E-3</c:v>
                </c:pt>
                <c:pt idx="438">
                  <c:v>2.644000000145752E-3</c:v>
                </c:pt>
                <c:pt idx="439">
                  <c:v>3.2190000056289136E-3</c:v>
                </c:pt>
                <c:pt idx="440">
                  <c:v>3.8530000019818544E-3</c:v>
                </c:pt>
                <c:pt idx="441">
                  <c:v>1.0572000006504823E-2</c:v>
                </c:pt>
                <c:pt idx="442">
                  <c:v>1.8252000001666602E-2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3C-4CBA-8F11-D7C624D6E2C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Active!$F$21:$F$700</c:f>
              <c:numCache>
                <c:formatCode>General</c:formatCode>
                <c:ptCount val="68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Active!$L$21:$L$700</c:f>
              <c:numCache>
                <c:formatCode>0.0000</c:formatCode>
                <c:ptCount val="680"/>
                <c:pt idx="397">
                  <c:v>-3.2315999997081235E-2</c:v>
                </c:pt>
                <c:pt idx="422">
                  <c:v>-1.3237999999546446E-2</c:v>
                </c:pt>
                <c:pt idx="424">
                  <c:v>-1.4041499998711515E-2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3C-4CBA-8F11-D7C624D6E2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Active!$M$21:$M$4490</c:f>
              <c:numCache>
                <c:formatCode>0.0000</c:formatCode>
                <c:ptCount val="44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3C-4CBA-8F11-D7C624D6E2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Active!$N$21:$N$4490</c:f>
              <c:numCache>
                <c:formatCode>0.0000</c:formatCode>
                <c:ptCount val="4470"/>
                <c:pt idx="63">
                  <c:v>-0.25347197658770432</c:v>
                </c:pt>
                <c:pt idx="338">
                  <c:v>-9.9192262296923212E-2</c:v>
                </c:pt>
                <c:pt idx="339">
                  <c:v>-9.7443578448532214E-2</c:v>
                </c:pt>
                <c:pt idx="340">
                  <c:v>-9.7339490124223244E-2</c:v>
                </c:pt>
                <c:pt idx="341">
                  <c:v>-9.663168951892212E-2</c:v>
                </c:pt>
                <c:pt idx="342">
                  <c:v>-9.6256971551409776E-2</c:v>
                </c:pt>
                <c:pt idx="343">
                  <c:v>-9.6173700891962588E-2</c:v>
                </c:pt>
                <c:pt idx="344">
                  <c:v>-9.5882253583897403E-2</c:v>
                </c:pt>
                <c:pt idx="345">
                  <c:v>-9.5840618254173809E-2</c:v>
                </c:pt>
                <c:pt idx="346">
                  <c:v>-9.5757347594726622E-2</c:v>
                </c:pt>
                <c:pt idx="347">
                  <c:v>-9.3509039789652498E-2</c:v>
                </c:pt>
                <c:pt idx="348">
                  <c:v>-9.2717968524904187E-2</c:v>
                </c:pt>
                <c:pt idx="349">
                  <c:v>-9.2717968524904187E-2</c:v>
                </c:pt>
                <c:pt idx="350">
                  <c:v>-9.2717968524904187E-2</c:v>
                </c:pt>
                <c:pt idx="351">
                  <c:v>-9.2717968524904187E-2</c:v>
                </c:pt>
                <c:pt idx="352">
                  <c:v>-9.2717968524904187E-2</c:v>
                </c:pt>
                <c:pt idx="353">
                  <c:v>-9.2717968524904187E-2</c:v>
                </c:pt>
                <c:pt idx="354">
                  <c:v>-9.2447338881700841E-2</c:v>
                </c:pt>
                <c:pt idx="355">
                  <c:v>-9.2405703551977247E-2</c:v>
                </c:pt>
                <c:pt idx="356">
                  <c:v>-9.2030985584464875E-2</c:v>
                </c:pt>
                <c:pt idx="357">
                  <c:v>-9.1094190665683999E-2</c:v>
                </c:pt>
                <c:pt idx="358">
                  <c:v>-8.9303871487569408E-2</c:v>
                </c:pt>
                <c:pt idx="359">
                  <c:v>-8.8949971184918847E-2</c:v>
                </c:pt>
                <c:pt idx="360">
                  <c:v>-8.8866700525471659E-2</c:v>
                </c:pt>
                <c:pt idx="361">
                  <c:v>-8.8866700525471659E-2</c:v>
                </c:pt>
                <c:pt idx="362">
                  <c:v>-8.8866700525471659E-2</c:v>
                </c:pt>
                <c:pt idx="363">
                  <c:v>-8.8866700525471659E-2</c:v>
                </c:pt>
                <c:pt idx="364">
                  <c:v>-8.8471164893097504E-2</c:v>
                </c:pt>
                <c:pt idx="365">
                  <c:v>-8.8221352914755941E-2</c:v>
                </c:pt>
                <c:pt idx="366">
                  <c:v>-8.8200535249894157E-2</c:v>
                </c:pt>
                <c:pt idx="367">
                  <c:v>-8.8179717585032347E-2</c:v>
                </c:pt>
                <c:pt idx="368">
                  <c:v>-8.8179717585032347E-2</c:v>
                </c:pt>
                <c:pt idx="369">
                  <c:v>-8.7784181952658191E-2</c:v>
                </c:pt>
                <c:pt idx="370">
                  <c:v>-8.5827321455649225E-2</c:v>
                </c:pt>
                <c:pt idx="371">
                  <c:v>-8.5431785823275069E-2</c:v>
                </c:pt>
                <c:pt idx="372">
                  <c:v>-8.5098703185486319E-2</c:v>
                </c:pt>
                <c:pt idx="373">
                  <c:v>-8.4952979531453726E-2</c:v>
                </c:pt>
                <c:pt idx="374">
                  <c:v>-8.3932913953225663E-2</c:v>
                </c:pt>
                <c:pt idx="375">
                  <c:v>-8.3912096288363852E-2</c:v>
                </c:pt>
                <c:pt idx="376">
                  <c:v>-8.3828825628916664E-2</c:v>
                </c:pt>
                <c:pt idx="377">
                  <c:v>-8.1580517823842541E-2</c:v>
                </c:pt>
                <c:pt idx="378">
                  <c:v>-8.1268252850915573E-2</c:v>
                </c:pt>
                <c:pt idx="379">
                  <c:v>-8.0414728591581885E-2</c:v>
                </c:pt>
                <c:pt idx="380">
                  <c:v>-8.0081645953793135E-2</c:v>
                </c:pt>
                <c:pt idx="381">
                  <c:v>-8.0060828288931324E-2</c:v>
                </c:pt>
                <c:pt idx="382">
                  <c:v>-7.7770885154133607E-2</c:v>
                </c:pt>
                <c:pt idx="383">
                  <c:v>-7.6688366581320139E-2</c:v>
                </c:pt>
                <c:pt idx="384">
                  <c:v>-7.6646731251596545E-2</c:v>
                </c:pt>
                <c:pt idx="385">
                  <c:v>-7.5751571662539263E-2</c:v>
                </c:pt>
                <c:pt idx="386">
                  <c:v>-7.3461628527741518E-2</c:v>
                </c:pt>
                <c:pt idx="387">
                  <c:v>-7.28162809170258E-2</c:v>
                </c:pt>
                <c:pt idx="388">
                  <c:v>-7.2712192592716829E-2</c:v>
                </c:pt>
                <c:pt idx="389">
                  <c:v>-7.2628921933269641E-2</c:v>
                </c:pt>
                <c:pt idx="390">
                  <c:v>-7.2004391987415706E-2</c:v>
                </c:pt>
                <c:pt idx="391">
                  <c:v>-6.9277277890520239E-2</c:v>
                </c:pt>
                <c:pt idx="392">
                  <c:v>-6.8548659620357333E-2</c:v>
                </c:pt>
                <c:pt idx="393">
                  <c:v>-6.5426009891087711E-2</c:v>
                </c:pt>
                <c:pt idx="394">
                  <c:v>-6.5176197912746148E-2</c:v>
                </c:pt>
                <c:pt idx="395">
                  <c:v>-5.7848379881393436E-2</c:v>
                </c:pt>
                <c:pt idx="396">
                  <c:v>-5.3206040617212597E-2</c:v>
                </c:pt>
                <c:pt idx="397">
                  <c:v>-5.0208296877113756E-2</c:v>
                </c:pt>
                <c:pt idx="398">
                  <c:v>-4.9646219925845225E-2</c:v>
                </c:pt>
                <c:pt idx="399">
                  <c:v>-4.9417225612365445E-2</c:v>
                </c:pt>
                <c:pt idx="400">
                  <c:v>-4.8959236985405913E-2</c:v>
                </c:pt>
                <c:pt idx="401">
                  <c:v>-4.8438795363860976E-2</c:v>
                </c:pt>
                <c:pt idx="402">
                  <c:v>-4.5826178423705372E-2</c:v>
                </c:pt>
                <c:pt idx="403">
                  <c:v>-4.1631418954053201E-2</c:v>
                </c:pt>
                <c:pt idx="404">
                  <c:v>-4.1152612662231858E-2</c:v>
                </c:pt>
                <c:pt idx="405">
                  <c:v>-4.0736259364995892E-2</c:v>
                </c:pt>
                <c:pt idx="406">
                  <c:v>-4.0736259364995892E-2</c:v>
                </c:pt>
                <c:pt idx="407">
                  <c:v>-3.7322162327661113E-2</c:v>
                </c:pt>
                <c:pt idx="408">
                  <c:v>-3.4428506911871271E-2</c:v>
                </c:pt>
                <c:pt idx="409">
                  <c:v>-3.3096176360716212E-2</c:v>
                </c:pt>
                <c:pt idx="410">
                  <c:v>-3.3096176360716212E-2</c:v>
                </c:pt>
                <c:pt idx="411">
                  <c:v>-3.2659005398618463E-2</c:v>
                </c:pt>
                <c:pt idx="412">
                  <c:v>-3.2659005398618463E-2</c:v>
                </c:pt>
                <c:pt idx="413">
                  <c:v>-3.0077614955755588E-2</c:v>
                </c:pt>
                <c:pt idx="414">
                  <c:v>-2.6288799950908437E-2</c:v>
                </c:pt>
                <c:pt idx="415">
                  <c:v>-2.5102193053785998E-2</c:v>
                </c:pt>
                <c:pt idx="416">
                  <c:v>-2.2728979259541066E-2</c:v>
                </c:pt>
                <c:pt idx="417">
                  <c:v>-2.2395896621752315E-2</c:v>
                </c:pt>
                <c:pt idx="418">
                  <c:v>-2.1230107389491659E-2</c:v>
                </c:pt>
                <c:pt idx="419">
                  <c:v>-1.8919346589832131E-2</c:v>
                </c:pt>
                <c:pt idx="420">
                  <c:v>-1.8648716946628785E-2</c:v>
                </c:pt>
                <c:pt idx="421">
                  <c:v>-1.438109564996029E-2</c:v>
                </c:pt>
                <c:pt idx="422">
                  <c:v>-1.4027195347309729E-2</c:v>
                </c:pt>
                <c:pt idx="423">
                  <c:v>-1.4027195347309729E-2</c:v>
                </c:pt>
                <c:pt idx="424">
                  <c:v>-1.3995968850017027E-2</c:v>
                </c:pt>
                <c:pt idx="425">
                  <c:v>-1.3964742352724352E-2</c:v>
                </c:pt>
                <c:pt idx="426">
                  <c:v>-1.359002438521198E-2</c:v>
                </c:pt>
                <c:pt idx="427">
                  <c:v>-1.0987816277487295E-2</c:v>
                </c:pt>
                <c:pt idx="428">
                  <c:v>-1.0925363282901918E-2</c:v>
                </c:pt>
                <c:pt idx="429">
                  <c:v>-1.0134292018153607E-2</c:v>
                </c:pt>
                <c:pt idx="430">
                  <c:v>-9.3224030885435127E-3</c:v>
                </c:pt>
                <c:pt idx="431">
                  <c:v>-7.0949129483311724E-3</c:v>
                </c:pt>
                <c:pt idx="432">
                  <c:v>-7.0740952834693616E-3</c:v>
                </c:pt>
                <c:pt idx="433">
                  <c:v>-6.5536536619244246E-3</c:v>
                </c:pt>
                <c:pt idx="434">
                  <c:v>-5.8666707214851121E-3</c:v>
                </c:pt>
                <c:pt idx="435">
                  <c:v>-2.8272916516626778E-3</c:v>
                </c:pt>
                <c:pt idx="436">
                  <c:v>-2.7440209922154901E-3</c:v>
                </c:pt>
                <c:pt idx="437">
                  <c:v>-1.6406847545402115E-3</c:v>
                </c:pt>
                <c:pt idx="438">
                  <c:v>1.0031586829080674E-3</c:v>
                </c:pt>
                <c:pt idx="439">
                  <c:v>1.5236003044529767E-3</c:v>
                </c:pt>
                <c:pt idx="440">
                  <c:v>1.8150476125181614E-3</c:v>
                </c:pt>
                <c:pt idx="441">
                  <c:v>4.9168796769259449E-3</c:v>
                </c:pt>
                <c:pt idx="442">
                  <c:v>8.6640593520495024E-3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3C-4CBA-8F11-D7C624D6E2C3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Active!$F$21:$F$4490</c:f>
              <c:numCache>
                <c:formatCode>General</c:formatCode>
                <c:ptCount val="4470"/>
                <c:pt idx="0">
                  <c:v>-10703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-1537</c:v>
                </c:pt>
                <c:pt idx="31">
                  <c:v>-866</c:v>
                </c:pt>
                <c:pt idx="32">
                  <c:v>-866</c:v>
                </c:pt>
                <c:pt idx="33">
                  <c:v>-702</c:v>
                </c:pt>
                <c:pt idx="34">
                  <c:v>-702</c:v>
                </c:pt>
                <c:pt idx="35">
                  <c:v>-700</c:v>
                </c:pt>
                <c:pt idx="36">
                  <c:v>-683</c:v>
                </c:pt>
                <c:pt idx="37">
                  <c:v>-682</c:v>
                </c:pt>
                <c:pt idx="38">
                  <c:v>-682</c:v>
                </c:pt>
                <c:pt idx="39">
                  <c:v>-681</c:v>
                </c:pt>
                <c:pt idx="40">
                  <c:v>-574</c:v>
                </c:pt>
                <c:pt idx="41">
                  <c:v>-519</c:v>
                </c:pt>
                <c:pt idx="42">
                  <c:v>-476</c:v>
                </c:pt>
                <c:pt idx="43">
                  <c:v>-392</c:v>
                </c:pt>
                <c:pt idx="44">
                  <c:v>-352</c:v>
                </c:pt>
                <c:pt idx="45">
                  <c:v>-351</c:v>
                </c:pt>
                <c:pt idx="46">
                  <c:v>-334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0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74</c:v>
                </c:pt>
                <c:pt idx="68">
                  <c:v>75</c:v>
                </c:pt>
                <c:pt idx="69">
                  <c:v>76</c:v>
                </c:pt>
                <c:pt idx="70">
                  <c:v>185</c:v>
                </c:pt>
                <c:pt idx="71">
                  <c:v>238</c:v>
                </c:pt>
                <c:pt idx="72">
                  <c:v>238</c:v>
                </c:pt>
                <c:pt idx="73">
                  <c:v>238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239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242</c:v>
                </c:pt>
                <c:pt idx="88">
                  <c:v>425</c:v>
                </c:pt>
                <c:pt idx="89">
                  <c:v>608</c:v>
                </c:pt>
                <c:pt idx="90">
                  <c:v>608</c:v>
                </c:pt>
                <c:pt idx="91">
                  <c:v>608</c:v>
                </c:pt>
                <c:pt idx="92">
                  <c:v>609</c:v>
                </c:pt>
                <c:pt idx="93">
                  <c:v>941</c:v>
                </c:pt>
                <c:pt idx="94">
                  <c:v>960</c:v>
                </c:pt>
                <c:pt idx="95">
                  <c:v>999</c:v>
                </c:pt>
                <c:pt idx="96">
                  <c:v>1000</c:v>
                </c:pt>
                <c:pt idx="97">
                  <c:v>1182</c:v>
                </c:pt>
                <c:pt idx="98">
                  <c:v>1202</c:v>
                </c:pt>
                <c:pt idx="99">
                  <c:v>1222</c:v>
                </c:pt>
                <c:pt idx="100">
                  <c:v>1310</c:v>
                </c:pt>
                <c:pt idx="101">
                  <c:v>1310</c:v>
                </c:pt>
                <c:pt idx="102">
                  <c:v>1368</c:v>
                </c:pt>
                <c:pt idx="103">
                  <c:v>1514</c:v>
                </c:pt>
                <c:pt idx="104">
                  <c:v>1698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2291</c:v>
                </c:pt>
                <c:pt idx="109">
                  <c:v>2640</c:v>
                </c:pt>
                <c:pt idx="110">
                  <c:v>2659</c:v>
                </c:pt>
                <c:pt idx="111">
                  <c:v>2660</c:v>
                </c:pt>
                <c:pt idx="112">
                  <c:v>2679</c:v>
                </c:pt>
                <c:pt idx="113">
                  <c:v>2699</c:v>
                </c:pt>
                <c:pt idx="114">
                  <c:v>2700</c:v>
                </c:pt>
                <c:pt idx="115">
                  <c:v>2717</c:v>
                </c:pt>
                <c:pt idx="116">
                  <c:v>2827</c:v>
                </c:pt>
                <c:pt idx="117">
                  <c:v>2863</c:v>
                </c:pt>
                <c:pt idx="118">
                  <c:v>2864</c:v>
                </c:pt>
                <c:pt idx="119">
                  <c:v>2883</c:v>
                </c:pt>
                <c:pt idx="120">
                  <c:v>2883</c:v>
                </c:pt>
                <c:pt idx="121">
                  <c:v>3011</c:v>
                </c:pt>
                <c:pt idx="122">
                  <c:v>3011</c:v>
                </c:pt>
                <c:pt idx="123">
                  <c:v>3048</c:v>
                </c:pt>
                <c:pt idx="124">
                  <c:v>3048</c:v>
                </c:pt>
                <c:pt idx="125">
                  <c:v>3068</c:v>
                </c:pt>
                <c:pt idx="126">
                  <c:v>3068</c:v>
                </c:pt>
                <c:pt idx="127">
                  <c:v>3069</c:v>
                </c:pt>
                <c:pt idx="128">
                  <c:v>3087</c:v>
                </c:pt>
                <c:pt idx="129">
                  <c:v>3231</c:v>
                </c:pt>
                <c:pt idx="130">
                  <c:v>3253</c:v>
                </c:pt>
                <c:pt idx="131">
                  <c:v>3253</c:v>
                </c:pt>
                <c:pt idx="132">
                  <c:v>3398</c:v>
                </c:pt>
                <c:pt idx="133">
                  <c:v>3415</c:v>
                </c:pt>
                <c:pt idx="134">
                  <c:v>3417</c:v>
                </c:pt>
                <c:pt idx="135">
                  <c:v>3438</c:v>
                </c:pt>
                <c:pt idx="136">
                  <c:v>3439</c:v>
                </c:pt>
                <c:pt idx="137">
                  <c:v>3457</c:v>
                </c:pt>
                <c:pt idx="138">
                  <c:v>3458</c:v>
                </c:pt>
                <c:pt idx="139">
                  <c:v>3544</c:v>
                </c:pt>
                <c:pt idx="140">
                  <c:v>3563</c:v>
                </c:pt>
                <c:pt idx="141">
                  <c:v>3565</c:v>
                </c:pt>
                <c:pt idx="142">
                  <c:v>3565</c:v>
                </c:pt>
                <c:pt idx="143">
                  <c:v>3583</c:v>
                </c:pt>
                <c:pt idx="144">
                  <c:v>3583</c:v>
                </c:pt>
                <c:pt idx="145">
                  <c:v>3601</c:v>
                </c:pt>
                <c:pt idx="146">
                  <c:v>3601</c:v>
                </c:pt>
                <c:pt idx="147">
                  <c:v>3602</c:v>
                </c:pt>
                <c:pt idx="148">
                  <c:v>3614</c:v>
                </c:pt>
                <c:pt idx="149">
                  <c:v>3614</c:v>
                </c:pt>
                <c:pt idx="150">
                  <c:v>3642</c:v>
                </c:pt>
                <c:pt idx="151">
                  <c:v>3749</c:v>
                </c:pt>
                <c:pt idx="152">
                  <c:v>3780</c:v>
                </c:pt>
                <c:pt idx="153">
                  <c:v>3780</c:v>
                </c:pt>
                <c:pt idx="154">
                  <c:v>3781</c:v>
                </c:pt>
                <c:pt idx="155">
                  <c:v>3805</c:v>
                </c:pt>
                <c:pt idx="156">
                  <c:v>3807</c:v>
                </c:pt>
                <c:pt idx="157">
                  <c:v>3808</c:v>
                </c:pt>
                <c:pt idx="158">
                  <c:v>3969</c:v>
                </c:pt>
                <c:pt idx="159">
                  <c:v>3972</c:v>
                </c:pt>
                <c:pt idx="160">
                  <c:v>3984</c:v>
                </c:pt>
                <c:pt idx="161">
                  <c:v>3991</c:v>
                </c:pt>
                <c:pt idx="162">
                  <c:v>4009</c:v>
                </c:pt>
                <c:pt idx="163">
                  <c:v>4011</c:v>
                </c:pt>
                <c:pt idx="164">
                  <c:v>4030</c:v>
                </c:pt>
                <c:pt idx="165">
                  <c:v>4030</c:v>
                </c:pt>
                <c:pt idx="166">
                  <c:v>4031</c:v>
                </c:pt>
                <c:pt idx="167">
                  <c:v>4118</c:v>
                </c:pt>
                <c:pt idx="168">
                  <c:v>4154</c:v>
                </c:pt>
                <c:pt idx="169">
                  <c:v>4176</c:v>
                </c:pt>
                <c:pt idx="170">
                  <c:v>4214</c:v>
                </c:pt>
                <c:pt idx="171">
                  <c:v>4214</c:v>
                </c:pt>
                <c:pt idx="172">
                  <c:v>4302</c:v>
                </c:pt>
                <c:pt idx="173">
                  <c:v>4320</c:v>
                </c:pt>
                <c:pt idx="174">
                  <c:v>4342</c:v>
                </c:pt>
                <c:pt idx="175">
                  <c:v>4355</c:v>
                </c:pt>
                <c:pt idx="176">
                  <c:v>4358</c:v>
                </c:pt>
                <c:pt idx="177">
                  <c:v>4358</c:v>
                </c:pt>
                <c:pt idx="178">
                  <c:v>4360</c:v>
                </c:pt>
                <c:pt idx="179">
                  <c:v>4361</c:v>
                </c:pt>
                <c:pt idx="180">
                  <c:v>4361</c:v>
                </c:pt>
                <c:pt idx="181">
                  <c:v>4379</c:v>
                </c:pt>
                <c:pt idx="182">
                  <c:v>4380</c:v>
                </c:pt>
                <c:pt idx="183">
                  <c:v>4380</c:v>
                </c:pt>
                <c:pt idx="184">
                  <c:v>4418</c:v>
                </c:pt>
                <c:pt idx="185">
                  <c:v>4418</c:v>
                </c:pt>
                <c:pt idx="186">
                  <c:v>4466</c:v>
                </c:pt>
                <c:pt idx="187">
                  <c:v>4505</c:v>
                </c:pt>
                <c:pt idx="188">
                  <c:v>4506</c:v>
                </c:pt>
                <c:pt idx="189">
                  <c:v>4508</c:v>
                </c:pt>
                <c:pt idx="190">
                  <c:v>4521</c:v>
                </c:pt>
                <c:pt idx="191">
                  <c:v>4544</c:v>
                </c:pt>
                <c:pt idx="192">
                  <c:v>4546</c:v>
                </c:pt>
                <c:pt idx="193">
                  <c:v>4546</c:v>
                </c:pt>
                <c:pt idx="194">
                  <c:v>4565</c:v>
                </c:pt>
                <c:pt idx="195">
                  <c:v>4583</c:v>
                </c:pt>
                <c:pt idx="196">
                  <c:v>4584</c:v>
                </c:pt>
                <c:pt idx="197">
                  <c:v>4585</c:v>
                </c:pt>
                <c:pt idx="198">
                  <c:v>4653</c:v>
                </c:pt>
                <c:pt idx="199">
                  <c:v>4671</c:v>
                </c:pt>
                <c:pt idx="200">
                  <c:v>4672</c:v>
                </c:pt>
                <c:pt idx="201">
                  <c:v>4672</c:v>
                </c:pt>
                <c:pt idx="202">
                  <c:v>4690</c:v>
                </c:pt>
                <c:pt idx="203">
                  <c:v>4729</c:v>
                </c:pt>
                <c:pt idx="204">
                  <c:v>4730</c:v>
                </c:pt>
                <c:pt idx="205">
                  <c:v>4730</c:v>
                </c:pt>
                <c:pt idx="206">
                  <c:v>4746</c:v>
                </c:pt>
                <c:pt idx="207">
                  <c:v>4748</c:v>
                </c:pt>
                <c:pt idx="208">
                  <c:v>4749</c:v>
                </c:pt>
                <c:pt idx="209">
                  <c:v>4749</c:v>
                </c:pt>
                <c:pt idx="210">
                  <c:v>4750</c:v>
                </c:pt>
                <c:pt idx="211">
                  <c:v>4769</c:v>
                </c:pt>
                <c:pt idx="212">
                  <c:v>4909</c:v>
                </c:pt>
                <c:pt idx="213">
                  <c:v>4932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4933</c:v>
                </c:pt>
                <c:pt idx="219">
                  <c:v>4934</c:v>
                </c:pt>
                <c:pt idx="220">
                  <c:v>4934</c:v>
                </c:pt>
                <c:pt idx="221">
                  <c:v>4954</c:v>
                </c:pt>
                <c:pt idx="222">
                  <c:v>5080</c:v>
                </c:pt>
                <c:pt idx="223">
                  <c:v>5099</c:v>
                </c:pt>
                <c:pt idx="224">
                  <c:v>5100</c:v>
                </c:pt>
                <c:pt idx="225">
                  <c:v>5101</c:v>
                </c:pt>
                <c:pt idx="226">
                  <c:v>5116</c:v>
                </c:pt>
                <c:pt idx="227">
                  <c:v>5117</c:v>
                </c:pt>
                <c:pt idx="228">
                  <c:v>5117</c:v>
                </c:pt>
                <c:pt idx="229">
                  <c:v>5132</c:v>
                </c:pt>
                <c:pt idx="230">
                  <c:v>5133</c:v>
                </c:pt>
                <c:pt idx="231">
                  <c:v>5138</c:v>
                </c:pt>
                <c:pt idx="232">
                  <c:v>5280</c:v>
                </c:pt>
                <c:pt idx="233">
                  <c:v>5283</c:v>
                </c:pt>
                <c:pt idx="234">
                  <c:v>5283</c:v>
                </c:pt>
                <c:pt idx="235">
                  <c:v>5283</c:v>
                </c:pt>
                <c:pt idx="236">
                  <c:v>5284</c:v>
                </c:pt>
                <c:pt idx="237">
                  <c:v>5303</c:v>
                </c:pt>
                <c:pt idx="238">
                  <c:v>5322</c:v>
                </c:pt>
                <c:pt idx="239">
                  <c:v>5467</c:v>
                </c:pt>
                <c:pt idx="240">
                  <c:v>5505</c:v>
                </c:pt>
                <c:pt idx="241">
                  <c:v>5507</c:v>
                </c:pt>
                <c:pt idx="242">
                  <c:v>5507</c:v>
                </c:pt>
                <c:pt idx="243">
                  <c:v>5508</c:v>
                </c:pt>
                <c:pt idx="244">
                  <c:v>5521</c:v>
                </c:pt>
                <c:pt idx="245">
                  <c:v>5522</c:v>
                </c:pt>
                <c:pt idx="246">
                  <c:v>5526</c:v>
                </c:pt>
                <c:pt idx="247">
                  <c:v>5526</c:v>
                </c:pt>
                <c:pt idx="248">
                  <c:v>5540</c:v>
                </c:pt>
                <c:pt idx="249">
                  <c:v>5614</c:v>
                </c:pt>
                <c:pt idx="250">
                  <c:v>5652</c:v>
                </c:pt>
                <c:pt idx="251">
                  <c:v>5671</c:v>
                </c:pt>
                <c:pt idx="252">
                  <c:v>5673</c:v>
                </c:pt>
                <c:pt idx="253">
                  <c:v>5690</c:v>
                </c:pt>
                <c:pt idx="254">
                  <c:v>5691</c:v>
                </c:pt>
                <c:pt idx="255">
                  <c:v>5779</c:v>
                </c:pt>
                <c:pt idx="256">
                  <c:v>5837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5856</c:v>
                </c:pt>
                <c:pt idx="263">
                  <c:v>5871</c:v>
                </c:pt>
                <c:pt idx="264">
                  <c:v>5876</c:v>
                </c:pt>
                <c:pt idx="265">
                  <c:v>5889</c:v>
                </c:pt>
                <c:pt idx="266">
                  <c:v>5895</c:v>
                </c:pt>
                <c:pt idx="267">
                  <c:v>5896</c:v>
                </c:pt>
                <c:pt idx="268">
                  <c:v>6003</c:v>
                </c:pt>
                <c:pt idx="269">
                  <c:v>6022</c:v>
                </c:pt>
                <c:pt idx="270">
                  <c:v>6037</c:v>
                </c:pt>
                <c:pt idx="271">
                  <c:v>6040</c:v>
                </c:pt>
                <c:pt idx="272">
                  <c:v>6074</c:v>
                </c:pt>
                <c:pt idx="273">
                  <c:v>6075</c:v>
                </c:pt>
                <c:pt idx="274">
                  <c:v>6075</c:v>
                </c:pt>
                <c:pt idx="275">
                  <c:v>6079</c:v>
                </c:pt>
                <c:pt idx="276">
                  <c:v>6081</c:v>
                </c:pt>
                <c:pt idx="277">
                  <c:v>6099</c:v>
                </c:pt>
                <c:pt idx="278">
                  <c:v>6100</c:v>
                </c:pt>
                <c:pt idx="279">
                  <c:v>6187</c:v>
                </c:pt>
                <c:pt idx="280">
                  <c:v>6208</c:v>
                </c:pt>
                <c:pt idx="281">
                  <c:v>6227</c:v>
                </c:pt>
                <c:pt idx="282">
                  <c:v>6246</c:v>
                </c:pt>
                <c:pt idx="283">
                  <c:v>6246</c:v>
                </c:pt>
                <c:pt idx="284">
                  <c:v>6263</c:v>
                </c:pt>
                <c:pt idx="285">
                  <c:v>6264</c:v>
                </c:pt>
                <c:pt idx="286">
                  <c:v>6333</c:v>
                </c:pt>
                <c:pt idx="287">
                  <c:v>6393</c:v>
                </c:pt>
                <c:pt idx="288">
                  <c:v>6393</c:v>
                </c:pt>
                <c:pt idx="289">
                  <c:v>6406</c:v>
                </c:pt>
                <c:pt idx="290">
                  <c:v>6409</c:v>
                </c:pt>
                <c:pt idx="291">
                  <c:v>6409</c:v>
                </c:pt>
                <c:pt idx="292">
                  <c:v>6412</c:v>
                </c:pt>
                <c:pt idx="293">
                  <c:v>6425</c:v>
                </c:pt>
                <c:pt idx="294">
                  <c:v>6429</c:v>
                </c:pt>
                <c:pt idx="295">
                  <c:v>6431</c:v>
                </c:pt>
                <c:pt idx="296">
                  <c:v>6445</c:v>
                </c:pt>
                <c:pt idx="297">
                  <c:v>6449</c:v>
                </c:pt>
                <c:pt idx="298">
                  <c:v>6570</c:v>
                </c:pt>
                <c:pt idx="299">
                  <c:v>6575</c:v>
                </c:pt>
                <c:pt idx="300">
                  <c:v>6578</c:v>
                </c:pt>
                <c:pt idx="301">
                  <c:v>6610</c:v>
                </c:pt>
                <c:pt idx="302">
                  <c:v>6614</c:v>
                </c:pt>
                <c:pt idx="303">
                  <c:v>6629</c:v>
                </c:pt>
                <c:pt idx="304">
                  <c:v>6629</c:v>
                </c:pt>
                <c:pt idx="305">
                  <c:v>6630</c:v>
                </c:pt>
                <c:pt idx="306">
                  <c:v>6755</c:v>
                </c:pt>
                <c:pt idx="307">
                  <c:v>6762</c:v>
                </c:pt>
                <c:pt idx="308">
                  <c:v>6795</c:v>
                </c:pt>
                <c:pt idx="309">
                  <c:v>6799</c:v>
                </c:pt>
                <c:pt idx="310">
                  <c:v>6800</c:v>
                </c:pt>
                <c:pt idx="311">
                  <c:v>6820</c:v>
                </c:pt>
                <c:pt idx="312">
                  <c:v>6833</c:v>
                </c:pt>
                <c:pt idx="313">
                  <c:v>6961</c:v>
                </c:pt>
                <c:pt idx="314">
                  <c:v>6966</c:v>
                </c:pt>
                <c:pt idx="315">
                  <c:v>6983</c:v>
                </c:pt>
                <c:pt idx="316">
                  <c:v>6985</c:v>
                </c:pt>
                <c:pt idx="317">
                  <c:v>6996</c:v>
                </c:pt>
                <c:pt idx="318">
                  <c:v>7022</c:v>
                </c:pt>
                <c:pt idx="319">
                  <c:v>7036</c:v>
                </c:pt>
                <c:pt idx="320">
                  <c:v>7131</c:v>
                </c:pt>
                <c:pt idx="321">
                  <c:v>7163</c:v>
                </c:pt>
                <c:pt idx="322">
                  <c:v>7167</c:v>
                </c:pt>
                <c:pt idx="323">
                  <c:v>7182</c:v>
                </c:pt>
                <c:pt idx="324">
                  <c:v>7189</c:v>
                </c:pt>
                <c:pt idx="325">
                  <c:v>7202</c:v>
                </c:pt>
                <c:pt idx="326">
                  <c:v>7207</c:v>
                </c:pt>
                <c:pt idx="327">
                  <c:v>7275</c:v>
                </c:pt>
                <c:pt idx="328">
                  <c:v>7347</c:v>
                </c:pt>
                <c:pt idx="329">
                  <c:v>7350</c:v>
                </c:pt>
                <c:pt idx="330">
                  <c:v>7365</c:v>
                </c:pt>
                <c:pt idx="331">
                  <c:v>7365</c:v>
                </c:pt>
                <c:pt idx="332">
                  <c:v>7368</c:v>
                </c:pt>
                <c:pt idx="333">
                  <c:v>7371</c:v>
                </c:pt>
                <c:pt idx="334">
                  <c:v>7372</c:v>
                </c:pt>
                <c:pt idx="335">
                  <c:v>7373</c:v>
                </c:pt>
                <c:pt idx="336">
                  <c:v>7387</c:v>
                </c:pt>
                <c:pt idx="337">
                  <c:v>7390</c:v>
                </c:pt>
                <c:pt idx="338">
                  <c:v>7411</c:v>
                </c:pt>
                <c:pt idx="339">
                  <c:v>7495</c:v>
                </c:pt>
                <c:pt idx="340">
                  <c:v>7500</c:v>
                </c:pt>
                <c:pt idx="341">
                  <c:v>7534</c:v>
                </c:pt>
                <c:pt idx="342">
                  <c:v>7552</c:v>
                </c:pt>
                <c:pt idx="343">
                  <c:v>7556</c:v>
                </c:pt>
                <c:pt idx="344">
                  <c:v>7570</c:v>
                </c:pt>
                <c:pt idx="345">
                  <c:v>7572</c:v>
                </c:pt>
                <c:pt idx="346">
                  <c:v>7576</c:v>
                </c:pt>
                <c:pt idx="347">
                  <c:v>7684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7722</c:v>
                </c:pt>
                <c:pt idx="354">
                  <c:v>7735</c:v>
                </c:pt>
                <c:pt idx="355">
                  <c:v>7737</c:v>
                </c:pt>
                <c:pt idx="356">
                  <c:v>7755</c:v>
                </c:pt>
                <c:pt idx="357">
                  <c:v>7800</c:v>
                </c:pt>
                <c:pt idx="358">
                  <c:v>7886</c:v>
                </c:pt>
                <c:pt idx="359">
                  <c:v>7903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7907</c:v>
                </c:pt>
                <c:pt idx="364">
                  <c:v>7926</c:v>
                </c:pt>
                <c:pt idx="365">
                  <c:v>7938</c:v>
                </c:pt>
                <c:pt idx="366">
                  <c:v>7939</c:v>
                </c:pt>
                <c:pt idx="367">
                  <c:v>7940</c:v>
                </c:pt>
                <c:pt idx="368">
                  <c:v>7940</c:v>
                </c:pt>
                <c:pt idx="369">
                  <c:v>7959</c:v>
                </c:pt>
                <c:pt idx="370">
                  <c:v>8053</c:v>
                </c:pt>
                <c:pt idx="371">
                  <c:v>8072</c:v>
                </c:pt>
                <c:pt idx="372">
                  <c:v>8088</c:v>
                </c:pt>
                <c:pt idx="373">
                  <c:v>8095</c:v>
                </c:pt>
                <c:pt idx="374">
                  <c:v>8144</c:v>
                </c:pt>
                <c:pt idx="375">
                  <c:v>8145</c:v>
                </c:pt>
                <c:pt idx="376">
                  <c:v>8149</c:v>
                </c:pt>
                <c:pt idx="377">
                  <c:v>8257</c:v>
                </c:pt>
                <c:pt idx="378">
                  <c:v>8272</c:v>
                </c:pt>
                <c:pt idx="379">
                  <c:v>8313</c:v>
                </c:pt>
                <c:pt idx="380">
                  <c:v>8329</c:v>
                </c:pt>
                <c:pt idx="381">
                  <c:v>8330</c:v>
                </c:pt>
                <c:pt idx="382">
                  <c:v>8440</c:v>
                </c:pt>
                <c:pt idx="383">
                  <c:v>8492</c:v>
                </c:pt>
                <c:pt idx="384">
                  <c:v>8494</c:v>
                </c:pt>
                <c:pt idx="385">
                  <c:v>8537</c:v>
                </c:pt>
                <c:pt idx="386">
                  <c:v>8647</c:v>
                </c:pt>
                <c:pt idx="387">
                  <c:v>8678</c:v>
                </c:pt>
                <c:pt idx="388">
                  <c:v>8683</c:v>
                </c:pt>
                <c:pt idx="389">
                  <c:v>8687</c:v>
                </c:pt>
                <c:pt idx="390">
                  <c:v>8717</c:v>
                </c:pt>
                <c:pt idx="391">
                  <c:v>8848</c:v>
                </c:pt>
                <c:pt idx="392">
                  <c:v>8883</c:v>
                </c:pt>
                <c:pt idx="393">
                  <c:v>9033</c:v>
                </c:pt>
                <c:pt idx="394">
                  <c:v>9045</c:v>
                </c:pt>
                <c:pt idx="395">
                  <c:v>9397</c:v>
                </c:pt>
                <c:pt idx="396">
                  <c:v>9620</c:v>
                </c:pt>
                <c:pt idx="397">
                  <c:v>9764</c:v>
                </c:pt>
                <c:pt idx="398">
                  <c:v>9791</c:v>
                </c:pt>
                <c:pt idx="399">
                  <c:v>9802</c:v>
                </c:pt>
                <c:pt idx="400">
                  <c:v>9824</c:v>
                </c:pt>
                <c:pt idx="401">
                  <c:v>9849</c:v>
                </c:pt>
                <c:pt idx="402">
                  <c:v>9974.5</c:v>
                </c:pt>
                <c:pt idx="403">
                  <c:v>10176</c:v>
                </c:pt>
                <c:pt idx="404">
                  <c:v>10199</c:v>
                </c:pt>
                <c:pt idx="405">
                  <c:v>10219</c:v>
                </c:pt>
                <c:pt idx="406">
                  <c:v>10219</c:v>
                </c:pt>
                <c:pt idx="407">
                  <c:v>10383</c:v>
                </c:pt>
                <c:pt idx="408">
                  <c:v>10522</c:v>
                </c:pt>
                <c:pt idx="409">
                  <c:v>10586</c:v>
                </c:pt>
                <c:pt idx="410">
                  <c:v>10586</c:v>
                </c:pt>
                <c:pt idx="411">
                  <c:v>10607</c:v>
                </c:pt>
                <c:pt idx="412">
                  <c:v>10607</c:v>
                </c:pt>
                <c:pt idx="413">
                  <c:v>10731</c:v>
                </c:pt>
                <c:pt idx="414">
                  <c:v>10913</c:v>
                </c:pt>
                <c:pt idx="415">
                  <c:v>10970</c:v>
                </c:pt>
                <c:pt idx="416">
                  <c:v>11084</c:v>
                </c:pt>
                <c:pt idx="417">
                  <c:v>11100</c:v>
                </c:pt>
                <c:pt idx="418">
                  <c:v>11156</c:v>
                </c:pt>
                <c:pt idx="419">
                  <c:v>11267</c:v>
                </c:pt>
                <c:pt idx="420">
                  <c:v>11280</c:v>
                </c:pt>
                <c:pt idx="421">
                  <c:v>11485</c:v>
                </c:pt>
                <c:pt idx="422">
                  <c:v>11502</c:v>
                </c:pt>
                <c:pt idx="423">
                  <c:v>11502</c:v>
                </c:pt>
                <c:pt idx="424">
                  <c:v>11503.5</c:v>
                </c:pt>
                <c:pt idx="425">
                  <c:v>11505</c:v>
                </c:pt>
                <c:pt idx="426">
                  <c:v>11523</c:v>
                </c:pt>
                <c:pt idx="427">
                  <c:v>11648</c:v>
                </c:pt>
                <c:pt idx="428">
                  <c:v>11651</c:v>
                </c:pt>
                <c:pt idx="429">
                  <c:v>11689</c:v>
                </c:pt>
                <c:pt idx="430">
                  <c:v>11728</c:v>
                </c:pt>
                <c:pt idx="431">
                  <c:v>11835</c:v>
                </c:pt>
                <c:pt idx="432">
                  <c:v>11836</c:v>
                </c:pt>
                <c:pt idx="433">
                  <c:v>11861</c:v>
                </c:pt>
                <c:pt idx="434">
                  <c:v>11894</c:v>
                </c:pt>
                <c:pt idx="435">
                  <c:v>12040</c:v>
                </c:pt>
                <c:pt idx="436">
                  <c:v>12044</c:v>
                </c:pt>
                <c:pt idx="437">
                  <c:v>12097</c:v>
                </c:pt>
                <c:pt idx="438">
                  <c:v>12224</c:v>
                </c:pt>
                <c:pt idx="439">
                  <c:v>12249</c:v>
                </c:pt>
                <c:pt idx="440">
                  <c:v>12263</c:v>
                </c:pt>
                <c:pt idx="441">
                  <c:v>12412</c:v>
                </c:pt>
                <c:pt idx="442">
                  <c:v>12592</c:v>
                </c:pt>
              </c:numCache>
            </c:numRef>
          </c:xVal>
          <c:yVal>
            <c:numRef>
              <c:f>Active!$U$21:$U$4490</c:f>
              <c:numCache>
                <c:formatCode>General</c:formatCode>
                <c:ptCount val="4470"/>
                <c:pt idx="373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3C-4CBA-8F11-D7C624D6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64176"/>
        <c:axId val="1"/>
      </c:scatterChart>
      <c:valAx>
        <c:axId val="886764176"/>
        <c:scaling>
          <c:orientation val="minMax"/>
          <c:max val="15000"/>
          <c:min val="-11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16986706056133"/>
              <c:y val="0.90361445783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0"/>
        <c:minorUnit val="5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725258493353029E-2"/>
              <c:y val="0.412650602409638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64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06942392909898"/>
          <c:y val="0.92168674698795183"/>
          <c:w val="0.66912850812407676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133350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058D550-ACAC-11E9-70EB-DDC8CA1DE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161925</xdr:colOff>
      <xdr:row>0</xdr:row>
      <xdr:rowOff>0</xdr:rowOff>
    </xdr:from>
    <xdr:to>
      <xdr:col>26</xdr:col>
      <xdr:colOff>438150</xdr:colOff>
      <xdr:row>18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D65A23E-BBE1-A3EE-C2CD-0AEEFE0F3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25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592" TargetMode="External"/><Relationship Id="rId7" Type="http://schemas.openxmlformats.org/officeDocument/2006/relationships/hyperlink" Target="http://www.konkoly.hu/cgi-bin/IBVS?5929" TargetMode="External"/><Relationship Id="rId12" Type="http://schemas.openxmlformats.org/officeDocument/2006/relationships/hyperlink" Target="http://www.bav-astro.de/sfs/BAVM_link.php?BAVMnr=225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79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88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2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8"/>
  <sheetViews>
    <sheetView tabSelected="1" workbookViewId="0">
      <pane xSplit="14" ySplit="22" topLeftCell="O44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7" style="1" customWidth="1"/>
    <col min="2" max="2" width="4.140625" style="2" customWidth="1"/>
    <col min="3" max="3" width="13.85546875" style="3" customWidth="1"/>
    <col min="4" max="4" width="9.42578125" style="3" customWidth="1"/>
    <col min="5" max="5" width="13" style="4" customWidth="1"/>
    <col min="6" max="6" width="16.85546875" style="1" customWidth="1"/>
    <col min="7" max="7" width="8.140625" style="3" customWidth="1"/>
    <col min="8" max="13" width="8.5703125" style="3" customWidth="1"/>
    <col min="14" max="14" width="8" style="3" customWidth="1"/>
    <col min="15" max="15" width="7.7109375" style="3" customWidth="1"/>
    <col min="16" max="16" width="10.42578125" style="5" customWidth="1"/>
    <col min="17" max="16384" width="10.28515625" style="1"/>
  </cols>
  <sheetData>
    <row r="1" spans="1:7" s="1" customFormat="1" ht="20.25">
      <c r="A1" s="6" t="s">
        <v>0</v>
      </c>
      <c r="B1" s="7"/>
    </row>
    <row r="2" spans="1:7" s="1" customFormat="1">
      <c r="A2" s="1" t="s">
        <v>1</v>
      </c>
      <c r="B2" s="8" t="s">
        <v>2</v>
      </c>
    </row>
    <row r="3" spans="1:7" s="1" customFormat="1">
      <c r="B3" s="2"/>
    </row>
    <row r="4" spans="1:7" s="1" customFormat="1">
      <c r="A4" s="9" t="s">
        <v>3</v>
      </c>
      <c r="B4" s="10"/>
      <c r="C4" s="11">
        <v>35989.430999999997</v>
      </c>
      <c r="D4" s="12">
        <v>1.9458690000000001</v>
      </c>
    </row>
    <row r="5" spans="1:7" s="1" customFormat="1">
      <c r="A5" s="13" t="s">
        <v>4</v>
      </c>
      <c r="B5"/>
      <c r="C5" s="14">
        <v>-9.5</v>
      </c>
      <c r="D5" t="s">
        <v>5</v>
      </c>
    </row>
    <row r="6" spans="1:7" s="1" customFormat="1">
      <c r="A6" s="9" t="s">
        <v>6</v>
      </c>
      <c r="B6" s="10"/>
      <c r="C6" s="1">
        <v>244</v>
      </c>
    </row>
    <row r="7" spans="1:7" s="1" customFormat="1">
      <c r="A7" s="1" t="s">
        <v>7</v>
      </c>
      <c r="B7" s="2"/>
      <c r="C7" s="3">
        <v>35989.430999999997</v>
      </c>
      <c r="D7" s="1" t="s">
        <v>1343</v>
      </c>
      <c r="E7" s="1">
        <v>35989.430999999997</v>
      </c>
    </row>
    <row r="8" spans="1:7" s="1" customFormat="1">
      <c r="A8" s="1" t="s">
        <v>8</v>
      </c>
      <c r="B8" s="2"/>
      <c r="C8" s="1">
        <v>1.9458690000000001</v>
      </c>
      <c r="D8" s="1" t="s">
        <v>1343</v>
      </c>
      <c r="E8" s="1">
        <v>1.9458386999999999</v>
      </c>
    </row>
    <row r="9" spans="1:7" s="1" customFormat="1">
      <c r="A9" s="15" t="s">
        <v>9</v>
      </c>
      <c r="B9" s="16">
        <v>425</v>
      </c>
      <c r="C9" s="17" t="str">
        <f>"F"&amp;B9</f>
        <v>F425</v>
      </c>
      <c r="D9" s="18" t="str">
        <f>"G"&amp;B9</f>
        <v>G425</v>
      </c>
      <c r="E9" s="4"/>
    </row>
    <row r="10" spans="1:7" s="1" customFormat="1">
      <c r="A10"/>
      <c r="B10"/>
      <c r="C10" s="19" t="s">
        <v>10</v>
      </c>
      <c r="D10" s="19" t="s">
        <v>11</v>
      </c>
      <c r="E10"/>
    </row>
    <row r="11" spans="1:7" s="1" customFormat="1">
      <c r="A11" t="s">
        <v>12</v>
      </c>
      <c r="B11"/>
      <c r="C11" s="20">
        <f ca="1">INTERCEPT(INDIRECT($D$9):G974,INDIRECT($C$9):F974)</f>
        <v>-0.25347197658770432</v>
      </c>
      <c r="D11" s="2"/>
      <c r="E11"/>
      <c r="G11" s="3"/>
    </row>
    <row r="12" spans="1:7" s="1" customFormat="1">
      <c r="A12" t="s">
        <v>13</v>
      </c>
      <c r="B12"/>
      <c r="C12" s="20">
        <f ca="1">SLOPE(INDIRECT($D$9):G974,INDIRECT($C$9):F974)</f>
        <v>2.0817664861797477E-5</v>
      </c>
      <c r="D12" s="2"/>
      <c r="E12" s="94" t="s">
        <v>1342</v>
      </c>
      <c r="F12" s="95" t="s">
        <v>1341</v>
      </c>
    </row>
    <row r="13" spans="1:7" s="1" customFormat="1">
      <c r="A13" t="s">
        <v>14</v>
      </c>
      <c r="B13"/>
      <c r="C13" s="2" t="s">
        <v>15</v>
      </c>
      <c r="D13" s="3"/>
      <c r="E13" s="91" t="s">
        <v>17</v>
      </c>
      <c r="F13" s="96">
        <v>1</v>
      </c>
    </row>
    <row r="14" spans="1:7" s="1" customFormat="1">
      <c r="A14"/>
      <c r="B14"/>
      <c r="C14"/>
      <c r="D14" s="3"/>
      <c r="E14" s="91" t="s">
        <v>19</v>
      </c>
      <c r="F14" s="97">
        <f ca="1">NOW()+15018.5+$C$5/24</f>
        <v>60685.878703472219</v>
      </c>
    </row>
    <row r="15" spans="1:7" s="1" customFormat="1">
      <c r="A15" s="21" t="s">
        <v>16</v>
      </c>
      <c r="B15"/>
      <c r="C15" s="22">
        <f ca="1">(C7+C11)+(C8+C12)*INT(MAX(F21:F3515))</f>
        <v>60491.822112059352</v>
      </c>
      <c r="D15" s="3"/>
      <c r="E15" s="92" t="s">
        <v>21</v>
      </c>
      <c r="F15" s="97">
        <f ca="1">ROUND(2*($F$14-$C$7)/$C$8,0)/2+$F$13</f>
        <v>12692.5</v>
      </c>
    </row>
    <row r="16" spans="1:7" s="1" customFormat="1">
      <c r="A16" s="21" t="s">
        <v>18</v>
      </c>
      <c r="B16"/>
      <c r="C16" s="22">
        <f ca="1">+C8+C12</f>
        <v>1.9458898176648618</v>
      </c>
      <c r="D16" s="3"/>
      <c r="E16" s="92" t="s">
        <v>23</v>
      </c>
      <c r="F16" s="97">
        <f ca="1">ROUND(2*($F$14-$C$15)/$C$16,0)/2+$F$13</f>
        <v>100.5</v>
      </c>
    </row>
    <row r="17" spans="1:21">
      <c r="A17" s="15" t="s">
        <v>20</v>
      </c>
      <c r="B17"/>
      <c r="C17">
        <f>COUNT(C21:C2173)</f>
        <v>443</v>
      </c>
      <c r="E17" s="92" t="s">
        <v>1339</v>
      </c>
      <c r="F17" s="99">
        <f ca="1">+$C$15+$C$16*$F$16-15018.5-$C$5/24</f>
        <v>45669.279872068008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>
      <c r="A18" s="21" t="s">
        <v>22</v>
      </c>
      <c r="B18"/>
      <c r="C18" s="23">
        <f ca="1">+C15</f>
        <v>60491.822112059352</v>
      </c>
      <c r="D18" s="90">
        <f ca="1">+C16</f>
        <v>1.9458898176648618</v>
      </c>
      <c r="E18" s="93" t="s">
        <v>1340</v>
      </c>
      <c r="F18" s="100">
        <f ca="1">+($C$15+$C$16*$F$16)-($C$16/2)-15018.5-$C$5/24</f>
        <v>45668.306927159174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1">
      <c r="E19" s="15"/>
      <c r="F19" s="98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1">
      <c r="A20" s="19" t="s">
        <v>24</v>
      </c>
      <c r="B20" s="19" t="s">
        <v>25</v>
      </c>
      <c r="C20" s="19" t="s">
        <v>26</v>
      </c>
      <c r="D20" s="19" t="s">
        <v>27</v>
      </c>
      <c r="E20" s="19" t="s">
        <v>28</v>
      </c>
      <c r="F20" s="19" t="s">
        <v>29</v>
      </c>
      <c r="G20" s="19" t="s">
        <v>30</v>
      </c>
      <c r="H20" s="24" t="s">
        <v>31</v>
      </c>
      <c r="I20" s="24" t="s">
        <v>32</v>
      </c>
      <c r="J20" s="24" t="s">
        <v>33</v>
      </c>
      <c r="K20" s="24" t="s">
        <v>34</v>
      </c>
      <c r="L20" s="24" t="s">
        <v>35</v>
      </c>
      <c r="M20" s="24" t="s">
        <v>36</v>
      </c>
      <c r="N20" s="24" t="s">
        <v>37</v>
      </c>
      <c r="O20" s="24" t="s">
        <v>38</v>
      </c>
      <c r="P20" s="19" t="s">
        <v>39</v>
      </c>
      <c r="U20" s="24" t="s">
        <v>40</v>
      </c>
    </row>
    <row r="21" spans="1:21">
      <c r="A21" s="25" t="s">
        <v>41</v>
      </c>
      <c r="B21" s="26" t="s">
        <v>42</v>
      </c>
      <c r="C21" s="27">
        <v>15162.4</v>
      </c>
      <c r="D21" s="28"/>
      <c r="E21" s="29">
        <f>+(C21-C$7)/C$8</f>
        <v>-10703.203041931391</v>
      </c>
      <c r="F21" s="1">
        <f>ROUND(2*E21,0)/2</f>
        <v>-10703</v>
      </c>
      <c r="G21" s="3">
        <f>+C21-(C$7+F21*C$8)</f>
        <v>-0.39509299999735958</v>
      </c>
      <c r="H21" s="3">
        <f>G21</f>
        <v>-0.39509299999735958</v>
      </c>
      <c r="P21" s="79">
        <f>+C21-15018.5</f>
        <v>143.89999999999964</v>
      </c>
    </row>
    <row r="22" spans="1:21">
      <c r="A22" s="25" t="s">
        <v>43</v>
      </c>
      <c r="B22" s="26" t="s">
        <v>42</v>
      </c>
      <c r="C22" s="27">
        <v>27304.803</v>
      </c>
      <c r="D22" s="28"/>
      <c r="E22" s="29">
        <f>+(C22-C$7)/C$8</f>
        <v>-4463.1103121535916</v>
      </c>
      <c r="F22" s="1">
        <f>ROUND(2*E22,0)/2</f>
        <v>-4463</v>
      </c>
      <c r="G22" s="3">
        <f>+C22-(C$7+F22*C$8)</f>
        <v>-0.21465299999545095</v>
      </c>
      <c r="H22" s="3">
        <f>G22</f>
        <v>-0.21465299999545095</v>
      </c>
      <c r="P22" s="79">
        <f>+C22-15018.5</f>
        <v>12286.303</v>
      </c>
    </row>
    <row r="23" spans="1:21">
      <c r="A23" s="1" t="s">
        <v>44</v>
      </c>
      <c r="C23" s="28">
        <v>27304.9</v>
      </c>
      <c r="D23" s="28"/>
      <c r="E23" s="4">
        <f>+(C23-C$7)/C$8</f>
        <v>-4463.0604629602485</v>
      </c>
      <c r="F23" s="1">
        <f>ROUND(2*E23,0)/2</f>
        <v>-4463</v>
      </c>
      <c r="G23" s="3">
        <f>+C23-(C$7+F23*C$8)</f>
        <v>-0.11765299999387935</v>
      </c>
      <c r="H23" s="3">
        <f>G23</f>
        <v>-0.11765299999387935</v>
      </c>
      <c r="P23" s="79">
        <f>+C23-15018.5</f>
        <v>12286.400000000001</v>
      </c>
    </row>
    <row r="24" spans="1:21">
      <c r="A24" s="25" t="s">
        <v>45</v>
      </c>
      <c r="B24" s="26" t="s">
        <v>42</v>
      </c>
      <c r="C24" s="27">
        <v>28065.651000000002</v>
      </c>
      <c r="D24" s="28"/>
      <c r="E24" s="29">
        <f>+(C24-C$7)/C$8</f>
        <v>-4072.1035177599288</v>
      </c>
      <c r="F24" s="1">
        <f>ROUND(2*E24,0)/2</f>
        <v>-4072</v>
      </c>
      <c r="G24" s="3">
        <f>+C24-(C$7+F24*C$8)</f>
        <v>-0.20143199999438366</v>
      </c>
      <c r="H24" s="3">
        <f>G24</f>
        <v>-0.20143199999438366</v>
      </c>
      <c r="P24" s="79">
        <f>+C24-15018.5</f>
        <v>13047.151000000002</v>
      </c>
    </row>
    <row r="25" spans="1:21">
      <c r="A25" s="25" t="s">
        <v>46</v>
      </c>
      <c r="B25" s="26" t="s">
        <v>42</v>
      </c>
      <c r="C25" s="27">
        <v>29984.331999999999</v>
      </c>
      <c r="D25" s="28"/>
      <c r="E25" s="29">
        <f>+(C25-C$7)/C$8</f>
        <v>-3086.0756813536768</v>
      </c>
      <c r="F25" s="1">
        <f>ROUND(2*E25,0)/2</f>
        <v>-3086</v>
      </c>
      <c r="G25" s="3">
        <f>+C25-(C$7+F25*C$8)</f>
        <v>-0.14726599999630707</v>
      </c>
      <c r="H25" s="3">
        <f>G25</f>
        <v>-0.14726599999630707</v>
      </c>
      <c r="P25" s="79">
        <f>+C25-15018.5</f>
        <v>14965.831999999999</v>
      </c>
    </row>
    <row r="26" spans="1:21">
      <c r="A26" s="25" t="s">
        <v>47</v>
      </c>
      <c r="B26" s="26" t="s">
        <v>42</v>
      </c>
      <c r="C26" s="27">
        <v>30313.276999999998</v>
      </c>
      <c r="D26" s="28"/>
      <c r="E26" s="29">
        <f>+(C26-C$7)/C$8</f>
        <v>-2917.0278163637936</v>
      </c>
      <c r="F26" s="1">
        <f>ROUND(2*E26,0)/2</f>
        <v>-2917</v>
      </c>
      <c r="G26" s="3">
        <f>+C26-(C$7+F26*C$8)</f>
        <v>-5.4126999999425607E-2</v>
      </c>
      <c r="H26" s="3">
        <f>G26</f>
        <v>-5.4126999999425607E-2</v>
      </c>
      <c r="P26" s="79">
        <f>+C26-15018.5</f>
        <v>15294.776999999998</v>
      </c>
    </row>
    <row r="27" spans="1:21">
      <c r="A27" s="25" t="s">
        <v>47</v>
      </c>
      <c r="B27" s="26" t="s">
        <v>42</v>
      </c>
      <c r="C27" s="27">
        <v>31671.453000000001</v>
      </c>
      <c r="D27" s="28"/>
      <c r="E27" s="29">
        <f>+(C27-C$7)/C$8</f>
        <v>-2219.0486615491563</v>
      </c>
      <c r="F27" s="1">
        <f>ROUND(2*E27,0)/2</f>
        <v>-2219</v>
      </c>
      <c r="G27" s="3">
        <f>+C27-(C$7+F27*C$8)</f>
        <v>-9.4688999994104961E-2</v>
      </c>
      <c r="H27" s="3">
        <f>G27</f>
        <v>-9.4688999994104961E-2</v>
      </c>
      <c r="P27" s="79">
        <f>+C27-15018.5</f>
        <v>16652.953000000001</v>
      </c>
    </row>
    <row r="28" spans="1:21">
      <c r="A28" s="25" t="s">
        <v>48</v>
      </c>
      <c r="B28" s="26" t="s">
        <v>42</v>
      </c>
      <c r="C28" s="27">
        <v>32379.766</v>
      </c>
      <c r="D28" s="28"/>
      <c r="E28" s="29">
        <f>+(C28-C$7)/C$8</f>
        <v>-1855.0400874879024</v>
      </c>
      <c r="F28" s="1">
        <f>ROUND(2*E28,0)/2</f>
        <v>-1855</v>
      </c>
      <c r="G28" s="3">
        <f>+C28-(C$7+F28*C$8)</f>
        <v>-7.8004999995755497E-2</v>
      </c>
      <c r="H28" s="3">
        <f>G28</f>
        <v>-7.8004999995755497E-2</v>
      </c>
      <c r="P28" s="79">
        <f>+C28-15018.5</f>
        <v>17361.266</v>
      </c>
    </row>
    <row r="29" spans="1:21">
      <c r="A29" s="25" t="s">
        <v>48</v>
      </c>
      <c r="B29" s="26" t="s">
        <v>42</v>
      </c>
      <c r="C29" s="27">
        <v>32381.726999999999</v>
      </c>
      <c r="D29" s="28"/>
      <c r="E29" s="29">
        <f>+(C29-C$7)/C$8</f>
        <v>-1854.0323115276506</v>
      </c>
      <c r="F29" s="1">
        <f>ROUND(2*E29,0)/2</f>
        <v>-1854</v>
      </c>
      <c r="G29" s="3">
        <f>+C29-(C$7+F29*C$8)</f>
        <v>-6.2873999999283114E-2</v>
      </c>
      <c r="H29" s="3">
        <f>G29</f>
        <v>-6.2873999999283114E-2</v>
      </c>
      <c r="P29" s="79">
        <f>+C29-15018.5</f>
        <v>17363.226999999999</v>
      </c>
    </row>
    <row r="30" spans="1:21">
      <c r="A30" s="25" t="s">
        <v>48</v>
      </c>
      <c r="B30" s="26" t="s">
        <v>42</v>
      </c>
      <c r="C30" s="27">
        <v>32416.728999999999</v>
      </c>
      <c r="D30" s="28"/>
      <c r="E30" s="29">
        <f>+(C30-C$7)/C$8</f>
        <v>-1836.0444613691864</v>
      </c>
      <c r="F30" s="1">
        <f>ROUND(2*E30,0)/2</f>
        <v>-1836</v>
      </c>
      <c r="G30" s="3">
        <f>+C30-(C$7+F30*C$8)</f>
        <v>-8.65159999957541E-2</v>
      </c>
      <c r="H30" s="3">
        <f>G30</f>
        <v>-8.65159999957541E-2</v>
      </c>
      <c r="P30" s="79">
        <f>+C30-15018.5</f>
        <v>17398.228999999999</v>
      </c>
    </row>
    <row r="31" spans="1:21">
      <c r="A31" s="25" t="s">
        <v>48</v>
      </c>
      <c r="B31" s="26" t="s">
        <v>42</v>
      </c>
      <c r="C31" s="27">
        <v>32463.437999999998</v>
      </c>
      <c r="D31" s="28"/>
      <c r="E31" s="29">
        <f>+(C31-C$7)/C$8</f>
        <v>-1812.0402760925831</v>
      </c>
      <c r="F31" s="1">
        <f>ROUND(2*E31,0)/2</f>
        <v>-1812</v>
      </c>
      <c r="G31" s="3">
        <f>+C31-(C$7+F31*C$8)</f>
        <v>-7.8371999999944819E-2</v>
      </c>
      <c r="H31" s="3">
        <f>G31</f>
        <v>-7.8371999999944819E-2</v>
      </c>
      <c r="P31" s="79">
        <f>+C31-15018.5</f>
        <v>17444.937999999998</v>
      </c>
    </row>
    <row r="32" spans="1:21">
      <c r="A32" s="25" t="s">
        <v>48</v>
      </c>
      <c r="B32" s="26" t="s">
        <v>42</v>
      </c>
      <c r="C32" s="27">
        <v>32500.419000000002</v>
      </c>
      <c r="D32" s="28"/>
      <c r="E32" s="29">
        <f>+(C32-C$7)/C$8</f>
        <v>-1793.0353996080903</v>
      </c>
      <c r="F32" s="1">
        <f>ROUND(2*E32,0)/2</f>
        <v>-1793</v>
      </c>
      <c r="G32" s="3">
        <f>+C32-(C$7+F32*C$8)</f>
        <v>-6.888299999627634E-2</v>
      </c>
      <c r="H32" s="3">
        <f>G32</f>
        <v>-6.888299999627634E-2</v>
      </c>
      <c r="P32" s="79">
        <f>+C32-15018.5</f>
        <v>17481.919000000002</v>
      </c>
    </row>
    <row r="33" spans="1:16">
      <c r="A33" s="25" t="s">
        <v>47</v>
      </c>
      <c r="B33" s="26" t="s">
        <v>42</v>
      </c>
      <c r="C33" s="27">
        <v>32710.5</v>
      </c>
      <c r="D33" s="28"/>
      <c r="E33" s="29">
        <f>+(C33-C$7)/C$8</f>
        <v>-1685.0728389218373</v>
      </c>
      <c r="F33" s="1">
        <f>ROUND(2*E33,0)/2</f>
        <v>-1685</v>
      </c>
      <c r="G33" s="3">
        <f>+C33-(C$7+F33*C$8)</f>
        <v>-0.14173499999742489</v>
      </c>
      <c r="H33" s="3">
        <f>G33</f>
        <v>-0.14173499999742489</v>
      </c>
      <c r="P33" s="79">
        <f>+C33-15018.5</f>
        <v>17692</v>
      </c>
    </row>
    <row r="34" spans="1:16">
      <c r="A34" s="25" t="s">
        <v>47</v>
      </c>
      <c r="B34" s="26" t="s">
        <v>42</v>
      </c>
      <c r="C34" s="27">
        <v>32998.622000000003</v>
      </c>
      <c r="D34" s="28"/>
      <c r="E34" s="29">
        <f>+(C34-C$7)/C$8</f>
        <v>-1537.0042896001703</v>
      </c>
      <c r="F34" s="1">
        <f>ROUND(2*E34,0)/2</f>
        <v>-1537</v>
      </c>
      <c r="G34" s="3">
        <f>+C34-(C$7+F34*C$8)</f>
        <v>-8.3469999954104424E-3</v>
      </c>
      <c r="H34" s="3">
        <f>G34</f>
        <v>-8.3469999954104424E-3</v>
      </c>
      <c r="P34" s="79">
        <f>+C34-15018.5</f>
        <v>17980.122000000003</v>
      </c>
    </row>
    <row r="35" spans="1:16">
      <c r="A35" s="25" t="s">
        <v>48</v>
      </c>
      <c r="B35" s="26" t="s">
        <v>42</v>
      </c>
      <c r="C35" s="27">
        <v>33060.847999999998</v>
      </c>
      <c r="D35" s="28"/>
      <c r="E35" s="29">
        <f>+(C35-C$7)/C$8</f>
        <v>-1505.0257751164127</v>
      </c>
      <c r="F35" s="1">
        <f>ROUND(2*E35,0)/2</f>
        <v>-1505</v>
      </c>
      <c r="G35" s="3">
        <f>+C35-(C$7+F35*C$8)</f>
        <v>-5.0154999997175764E-2</v>
      </c>
      <c r="H35" s="3">
        <f>G35</f>
        <v>-5.0154999997175764E-2</v>
      </c>
      <c r="P35" s="79">
        <f>+C35-15018.5</f>
        <v>18042.347999999998</v>
      </c>
    </row>
    <row r="36" spans="1:16">
      <c r="A36" s="25" t="s">
        <v>48</v>
      </c>
      <c r="B36" s="26" t="s">
        <v>42</v>
      </c>
      <c r="C36" s="27">
        <v>33099.767</v>
      </c>
      <c r="D36" s="28"/>
      <c r="E36" s="29">
        <f>+(C36-C$7)/C$8</f>
        <v>-1485.024942583492</v>
      </c>
      <c r="F36" s="1">
        <f>ROUND(2*E36,0)/2</f>
        <v>-1485</v>
      </c>
      <c r="G36" s="3">
        <f>+C36-(C$7+F36*C$8)</f>
        <v>-4.8534999994444661E-2</v>
      </c>
      <c r="H36" s="3">
        <f>G36</f>
        <v>-4.8534999994444661E-2</v>
      </c>
      <c r="P36" s="79">
        <f>+C36-15018.5</f>
        <v>18081.267</v>
      </c>
    </row>
    <row r="37" spans="1:16">
      <c r="A37" s="25" t="s">
        <v>47</v>
      </c>
      <c r="B37" s="26" t="s">
        <v>42</v>
      </c>
      <c r="C37" s="27">
        <v>33185.298999999999</v>
      </c>
      <c r="D37" s="28"/>
      <c r="E37" s="29">
        <f>+(C37-C$7)/C$8</f>
        <v>-1441.0692600581015</v>
      </c>
      <c r="F37" s="1">
        <f>ROUND(2*E37,0)/2</f>
        <v>-1441</v>
      </c>
      <c r="G37" s="3">
        <f>+C37-(C$7+F37*C$8)</f>
        <v>-0.13477099999727216</v>
      </c>
      <c r="H37" s="3">
        <f>G37</f>
        <v>-0.13477099999727216</v>
      </c>
      <c r="P37" s="79">
        <f>+C37-15018.5</f>
        <v>18166.798999999999</v>
      </c>
    </row>
    <row r="38" spans="1:16">
      <c r="A38" s="25" t="s">
        <v>48</v>
      </c>
      <c r="B38" s="26" t="s">
        <v>42</v>
      </c>
      <c r="C38" s="27">
        <v>33461.701999999997</v>
      </c>
      <c r="D38" s="28"/>
      <c r="E38" s="29">
        <f>+(C38-C$7)/C$8</f>
        <v>-1299.0232127650934</v>
      </c>
      <c r="F38" s="1">
        <f>ROUND(2*E38,0)/2</f>
        <v>-1299</v>
      </c>
      <c r="G38" s="3">
        <f>+C38-(C$7+F38*C$8)</f>
        <v>-4.5168999997258652E-2</v>
      </c>
      <c r="H38" s="3">
        <f>G38</f>
        <v>-4.5168999997258652E-2</v>
      </c>
      <c r="P38" s="79">
        <f>+C38-15018.5</f>
        <v>18443.201999999997</v>
      </c>
    </row>
    <row r="39" spans="1:16">
      <c r="A39" s="25" t="s">
        <v>47</v>
      </c>
      <c r="B39" s="26" t="s">
        <v>42</v>
      </c>
      <c r="C39" s="27">
        <v>33506.476999999999</v>
      </c>
      <c r="D39" s="28"/>
      <c r="E39" s="29">
        <f>+(C39-C$7)/C$8</f>
        <v>-1276.0129279000785</v>
      </c>
      <c r="F39" s="1">
        <f>ROUND(2*E39,0)/2</f>
        <v>-1276</v>
      </c>
      <c r="G39" s="3">
        <f>+C39-(C$7+F39*C$8)</f>
        <v>-2.5155999996059109E-2</v>
      </c>
      <c r="H39" s="3">
        <f>G39</f>
        <v>-2.5155999996059109E-2</v>
      </c>
      <c r="P39" s="79">
        <f>+C39-15018.5</f>
        <v>18487.976999999999</v>
      </c>
    </row>
    <row r="40" spans="1:16">
      <c r="A40" s="25" t="s">
        <v>47</v>
      </c>
      <c r="B40" s="26" t="s">
        <v>42</v>
      </c>
      <c r="C40" s="27">
        <v>33586.258000000002</v>
      </c>
      <c r="D40" s="28"/>
      <c r="E40" s="29">
        <f>+(C40-C$7)/C$8</f>
        <v>-1235.0127372397603</v>
      </c>
      <c r="F40" s="1">
        <f>ROUND(2*E40,0)/2</f>
        <v>-1235</v>
      </c>
      <c r="G40" s="3">
        <f>+C40-(C$7+F40*C$8)</f>
        <v>-2.4784999994153623E-2</v>
      </c>
      <c r="H40" s="3">
        <f>G40</f>
        <v>-2.4784999994153623E-2</v>
      </c>
      <c r="P40" s="79">
        <f>+C40-15018.5</f>
        <v>18567.758000000002</v>
      </c>
    </row>
    <row r="41" spans="1:16">
      <c r="A41" s="25" t="s">
        <v>49</v>
      </c>
      <c r="B41" s="26" t="s">
        <v>42</v>
      </c>
      <c r="C41" s="27">
        <v>33792.499000000003</v>
      </c>
      <c r="D41" s="28"/>
      <c r="E41" s="29">
        <f>+(C41-C$7)/C$8</f>
        <v>-1129.0235879188133</v>
      </c>
      <c r="F41" s="1">
        <f>ROUND(2*E41,0)/2</f>
        <v>-1129</v>
      </c>
      <c r="G41" s="3">
        <f>+C41-(C$7+F41*C$8)</f>
        <v>-4.5898999997007195E-2</v>
      </c>
      <c r="H41" s="3">
        <f>G41</f>
        <v>-4.5898999997007195E-2</v>
      </c>
      <c r="P41" s="79">
        <f>+C41-15018.5</f>
        <v>18773.999000000003</v>
      </c>
    </row>
    <row r="42" spans="1:16">
      <c r="A42" s="25" t="s">
        <v>47</v>
      </c>
      <c r="B42" s="26" t="s">
        <v>42</v>
      </c>
      <c r="C42" s="27">
        <v>33827.489000000001</v>
      </c>
      <c r="D42" s="28"/>
      <c r="E42" s="29">
        <f>+(C42-C$7)/C$8</f>
        <v>-1111.0419046708671</v>
      </c>
      <c r="F42" s="1">
        <f>ROUND(2*E42,0)/2</f>
        <v>-1111</v>
      </c>
      <c r="G42" s="3">
        <f>+C42-(C$7+F42*C$8)</f>
        <v>-8.1540999992284924E-2</v>
      </c>
      <c r="H42" s="3">
        <f>G42</f>
        <v>-8.1540999992284924E-2</v>
      </c>
      <c r="P42" s="79">
        <f>+C42-15018.5</f>
        <v>18808.989000000001</v>
      </c>
    </row>
    <row r="43" spans="1:16">
      <c r="A43" s="25" t="s">
        <v>47</v>
      </c>
      <c r="B43" s="26" t="s">
        <v>42</v>
      </c>
      <c r="C43" s="27">
        <v>33831.464999999997</v>
      </c>
      <c r="D43" s="28"/>
      <c r="E43" s="29">
        <f>+(C43-C$7)/C$8</f>
        <v>-1108.9986016530404</v>
      </c>
      <c r="F43" s="1">
        <f>ROUND(2*E43,0)/2</f>
        <v>-1109</v>
      </c>
      <c r="G43" s="3">
        <f>+C43-(C$7+F43*C$8)</f>
        <v>2.7209999971091747E-3</v>
      </c>
      <c r="H43" s="3">
        <f>G43</f>
        <v>2.7209999971091747E-3</v>
      </c>
      <c r="P43" s="79">
        <f>+C43-15018.5</f>
        <v>18812.964999999997</v>
      </c>
    </row>
    <row r="44" spans="1:16">
      <c r="A44" s="25" t="s">
        <v>47</v>
      </c>
      <c r="B44" s="26" t="s">
        <v>42</v>
      </c>
      <c r="C44" s="27">
        <v>34150.517999999996</v>
      </c>
      <c r="D44" s="28"/>
      <c r="E44" s="29">
        <f>+(C44-C$7)/C$8</f>
        <v>-945.03432656566315</v>
      </c>
      <c r="F44" s="1">
        <f>ROUND(2*E44,0)/2</f>
        <v>-945</v>
      </c>
      <c r="G44" s="3">
        <f>+C44-(C$7+F44*C$8)</f>
        <v>-6.6794999998819549E-2</v>
      </c>
      <c r="H44" s="3">
        <f>G44</f>
        <v>-6.6794999998819549E-2</v>
      </c>
      <c r="P44" s="79">
        <f>+C44-15018.5</f>
        <v>19132.017999999996</v>
      </c>
    </row>
    <row r="45" spans="1:16">
      <c r="A45" s="25" t="s">
        <v>47</v>
      </c>
      <c r="B45" s="26" t="s">
        <v>42</v>
      </c>
      <c r="C45" s="27">
        <v>34152.523000000001</v>
      </c>
      <c r="D45" s="28"/>
      <c r="E45" s="29">
        <f>+(C45-C$7)/C$8</f>
        <v>-944.00393860018107</v>
      </c>
      <c r="F45" s="1">
        <f>ROUND(2*E45,0)/2</f>
        <v>-944</v>
      </c>
      <c r="G45" s="3">
        <f>+C45-(C$7+F45*C$8)</f>
        <v>-7.6639999970211647E-3</v>
      </c>
      <c r="H45" s="3">
        <f>G45</f>
        <v>-7.6639999970211647E-3</v>
      </c>
      <c r="P45" s="79">
        <f>+C45-15018.5</f>
        <v>19134.023000000001</v>
      </c>
    </row>
    <row r="46" spans="1:16">
      <c r="A46" s="25" t="s">
        <v>50</v>
      </c>
      <c r="B46" s="26" t="s">
        <v>42</v>
      </c>
      <c r="C46" s="27">
        <v>34183.635000000002</v>
      </c>
      <c r="D46" s="28"/>
      <c r="E46" s="29">
        <f>+(C46-C$7)/C$8</f>
        <v>-928.01519526751019</v>
      </c>
      <c r="F46" s="1">
        <f>ROUND(2*E46,0)/2</f>
        <v>-928</v>
      </c>
      <c r="G46" s="3">
        <f>+C46-(C$7+F46*C$8)</f>
        <v>-2.9567999998107553E-2</v>
      </c>
      <c r="H46" s="3">
        <f>G46</f>
        <v>-2.9567999998107553E-2</v>
      </c>
      <c r="P46" s="79">
        <f>+C46-15018.5</f>
        <v>19165.135000000002</v>
      </c>
    </row>
    <row r="47" spans="1:16">
      <c r="A47" s="25" t="s">
        <v>47</v>
      </c>
      <c r="B47" s="26" t="s">
        <v>42</v>
      </c>
      <c r="C47" s="27">
        <v>34191.466999999997</v>
      </c>
      <c r="D47" s="28"/>
      <c r="E47" s="29">
        <f>+(C47-C$7)/C$8</f>
        <v>-923.99025833702058</v>
      </c>
      <c r="F47" s="1">
        <f>ROUND(2*E47,0)/2</f>
        <v>-924</v>
      </c>
      <c r="G47" s="3">
        <f>+C47-(C$7+F47*C$8)</f>
        <v>1.8955999999889173E-2</v>
      </c>
      <c r="H47" s="3">
        <f>G47</f>
        <v>1.8955999999889173E-2</v>
      </c>
      <c r="P47" s="79">
        <f>+C47-15018.5</f>
        <v>19172.966999999997</v>
      </c>
    </row>
    <row r="48" spans="1:16">
      <c r="A48" s="25" t="s">
        <v>47</v>
      </c>
      <c r="B48" s="26" t="s">
        <v>42</v>
      </c>
      <c r="C48" s="27">
        <v>34224.47</v>
      </c>
      <c r="D48" s="28"/>
      <c r="E48" s="29">
        <f>+(C48-C$7)/C$8</f>
        <v>-907.02971268877593</v>
      </c>
      <c r="F48" s="1">
        <f>ROUND(2*E48,0)/2</f>
        <v>-907</v>
      </c>
      <c r="G48" s="3">
        <f>+C48-(C$7+F48*C$8)</f>
        <v>-5.7816999993519858E-2</v>
      </c>
      <c r="H48" s="3">
        <f>G48</f>
        <v>-5.7816999993519858E-2</v>
      </c>
      <c r="P48" s="79">
        <f>+C48-15018.5</f>
        <v>19205.97</v>
      </c>
    </row>
    <row r="49" spans="1:16">
      <c r="A49" s="25" t="s">
        <v>51</v>
      </c>
      <c r="B49" s="26" t="s">
        <v>42</v>
      </c>
      <c r="C49" s="27">
        <v>34224.506000000001</v>
      </c>
      <c r="D49" s="28"/>
      <c r="E49" s="29">
        <f>+(C49-C$7)/C$8</f>
        <v>-907.01121195722612</v>
      </c>
      <c r="F49" s="1">
        <f>ROUND(2*E49,0)/2</f>
        <v>-907</v>
      </c>
      <c r="G49" s="3">
        <f>+C49-(C$7+F49*C$8)</f>
        <v>-2.181699999346165E-2</v>
      </c>
      <c r="H49" s="3">
        <f>G49</f>
        <v>-2.181699999346165E-2</v>
      </c>
      <c r="P49" s="79">
        <f>+C49-15018.5</f>
        <v>19206.006000000001</v>
      </c>
    </row>
    <row r="50" spans="1:16">
      <c r="A50" s="25" t="s">
        <v>50</v>
      </c>
      <c r="B50" s="26" t="s">
        <v>42</v>
      </c>
      <c r="C50" s="27">
        <v>34290.654999999999</v>
      </c>
      <c r="D50" s="28"/>
      <c r="E50" s="29">
        <f>+(C50-C$7)/C$8</f>
        <v>-873.01663164375293</v>
      </c>
      <c r="F50" s="1">
        <f>ROUND(2*E50,0)/2</f>
        <v>-873</v>
      </c>
      <c r="G50" s="3">
        <f>+C50-(C$7+F50*C$8)</f>
        <v>-3.23629999984405E-2</v>
      </c>
      <c r="H50" s="3">
        <f>G50</f>
        <v>-3.23629999984405E-2</v>
      </c>
      <c r="P50" s="79">
        <f>+C50-15018.5</f>
        <v>19272.154999999999</v>
      </c>
    </row>
    <row r="51" spans="1:16">
      <c r="A51" s="1" t="s">
        <v>60</v>
      </c>
      <c r="C51" s="28">
        <f>+C34</f>
        <v>32998.622000000003</v>
      </c>
      <c r="D51" s="28" t="s">
        <v>15</v>
      </c>
      <c r="E51" s="4">
        <f>+(C51-C$7)/C$8</f>
        <v>-1537.0042896001703</v>
      </c>
      <c r="F51" s="1">
        <f>ROUND(2*E51,0)/2</f>
        <v>-1537</v>
      </c>
      <c r="G51" s="3">
        <f>+C51-(C$7+F51*C$8)</f>
        <v>-8.3469999954104424E-3</v>
      </c>
      <c r="H51" s="3">
        <f>G51</f>
        <v>-8.3469999954104424E-3</v>
      </c>
      <c r="P51" s="79">
        <f>+C51-15018.5</f>
        <v>17980.122000000003</v>
      </c>
    </row>
    <row r="52" spans="1:16">
      <c r="A52" s="25" t="s">
        <v>47</v>
      </c>
      <c r="B52" s="26" t="s">
        <v>42</v>
      </c>
      <c r="C52" s="27">
        <v>34304.275999999998</v>
      </c>
      <c r="D52" s="28"/>
      <c r="E52" s="29">
        <f>+(C52-C$7)/C$8</f>
        <v>-866.01667429821782</v>
      </c>
      <c r="F52" s="1">
        <f>ROUND(2*E52,0)/2</f>
        <v>-866</v>
      </c>
      <c r="G52" s="3">
        <f>+C52-(C$7+F52*C$8)</f>
        <v>-3.2445999997435138E-2</v>
      </c>
      <c r="H52" s="3">
        <f>G52</f>
        <v>-3.2445999997435138E-2</v>
      </c>
      <c r="P52" s="79">
        <f>+C52-15018.5</f>
        <v>19285.775999999998</v>
      </c>
    </row>
    <row r="53" spans="1:16">
      <c r="A53" s="25" t="s">
        <v>47</v>
      </c>
      <c r="B53" s="26" t="s">
        <v>42</v>
      </c>
      <c r="C53" s="27">
        <v>34304.311999999998</v>
      </c>
      <c r="D53" s="28"/>
      <c r="E53" s="29">
        <f>+(C53-C$7)/C$8</f>
        <v>-865.99817356666802</v>
      </c>
      <c r="F53" s="1">
        <f>ROUND(2*E53,0)/2</f>
        <v>-866</v>
      </c>
      <c r="G53" s="3">
        <f>+C53-(C$7+F53*C$8)</f>
        <v>3.55400000262307E-3</v>
      </c>
      <c r="H53" s="3">
        <f>G53</f>
        <v>3.55400000262307E-3</v>
      </c>
      <c r="P53" s="79">
        <f>+C53-15018.5</f>
        <v>19285.811999999998</v>
      </c>
    </row>
    <row r="54" spans="1:16">
      <c r="A54" s="25" t="s">
        <v>47</v>
      </c>
      <c r="B54" s="26" t="s">
        <v>42</v>
      </c>
      <c r="C54" s="27">
        <v>34623.374000000003</v>
      </c>
      <c r="D54" s="28"/>
      <c r="E54" s="29">
        <f>+(C54-C$7)/C$8</f>
        <v>-702.02927329640045</v>
      </c>
      <c r="F54" s="1">
        <f>ROUND(2*E54,0)/2</f>
        <v>-702</v>
      </c>
      <c r="G54" s="3">
        <f>+C54-(C$7+F54*C$8)</f>
        <v>-5.6961999995110091E-2</v>
      </c>
      <c r="H54" s="3">
        <f>G54</f>
        <v>-5.6961999995110091E-2</v>
      </c>
      <c r="P54" s="79">
        <f>+C54-15018.5</f>
        <v>19604.874000000003</v>
      </c>
    </row>
    <row r="55" spans="1:16">
      <c r="A55" s="25" t="s">
        <v>52</v>
      </c>
      <c r="B55" s="26" t="s">
        <v>42</v>
      </c>
      <c r="C55" s="27">
        <v>34623.411999999997</v>
      </c>
      <c r="D55" s="28"/>
      <c r="E55" s="29">
        <f>+(C55-C$7)/C$8</f>
        <v>-702.00974474643476</v>
      </c>
      <c r="F55" s="1">
        <f>ROUND(2*E55,0)/2</f>
        <v>-702</v>
      </c>
      <c r="G55" s="3">
        <f>+C55-(C$7+F55*C$8)</f>
        <v>-1.8962000001920387E-2</v>
      </c>
      <c r="H55" s="3">
        <f>G55</f>
        <v>-1.8962000001920387E-2</v>
      </c>
      <c r="P55" s="79">
        <f>+C55-15018.5</f>
        <v>19604.911999999997</v>
      </c>
    </row>
    <row r="56" spans="1:16">
      <c r="A56" s="25" t="s">
        <v>47</v>
      </c>
      <c r="B56" s="26" t="s">
        <v>42</v>
      </c>
      <c r="C56" s="27">
        <v>34627.362000000001</v>
      </c>
      <c r="D56" s="28"/>
      <c r="E56" s="29">
        <f>+(C56-C$7)/C$8</f>
        <v>-699.97980336805608</v>
      </c>
      <c r="F56" s="1">
        <f>ROUND(2*E56,0)/2</f>
        <v>-700</v>
      </c>
      <c r="G56" s="3">
        <f>+C56-(C$7+F56*C$8)</f>
        <v>3.9300000004004687E-2</v>
      </c>
      <c r="H56" s="3">
        <f>G56</f>
        <v>3.9300000004004687E-2</v>
      </c>
      <c r="P56" s="79">
        <f>+C56-15018.5</f>
        <v>19608.862000000001</v>
      </c>
    </row>
    <row r="57" spans="1:16">
      <c r="A57" s="25" t="s">
        <v>47</v>
      </c>
      <c r="B57" s="26" t="s">
        <v>42</v>
      </c>
      <c r="C57" s="27">
        <v>34660.305999999997</v>
      </c>
      <c r="D57" s="28"/>
      <c r="E57" s="29">
        <f>+(C57-C$7)/C$8</f>
        <v>-683.04957836318886</v>
      </c>
      <c r="F57" s="1">
        <f>ROUND(2*E57,0)/2</f>
        <v>-683</v>
      </c>
      <c r="G57" s="3">
        <f>+C57-(C$7+F57*C$8)</f>
        <v>-9.6472999997786246E-2</v>
      </c>
      <c r="H57" s="3">
        <f>G57</f>
        <v>-9.6472999997786246E-2</v>
      </c>
      <c r="P57" s="79">
        <f>+C57-15018.5</f>
        <v>19641.805999999997</v>
      </c>
    </row>
    <row r="58" spans="1:16">
      <c r="A58" s="25" t="s">
        <v>47</v>
      </c>
      <c r="B58" s="26" t="s">
        <v>42</v>
      </c>
      <c r="C58" s="27">
        <v>34662.311999999998</v>
      </c>
      <c r="D58" s="28"/>
      <c r="E58" s="29">
        <f>+(C58-C$7)/C$8</f>
        <v>-682.01867648849884</v>
      </c>
      <c r="F58" s="1">
        <f>ROUND(2*E58,0)/2</f>
        <v>-682</v>
      </c>
      <c r="G58" s="3">
        <f>+C58-(C$7+F58*C$8)</f>
        <v>-3.6341999999422114E-2</v>
      </c>
      <c r="H58" s="3">
        <f>G58</f>
        <v>-3.6341999999422114E-2</v>
      </c>
      <c r="P58" s="79">
        <f>+C58-15018.5</f>
        <v>19643.811999999998</v>
      </c>
    </row>
    <row r="59" spans="1:16">
      <c r="A59" s="25" t="s">
        <v>47</v>
      </c>
      <c r="B59" s="26" t="s">
        <v>42</v>
      </c>
      <c r="C59" s="27">
        <v>34662.347999999998</v>
      </c>
      <c r="D59" s="28"/>
      <c r="E59" s="29">
        <f>+(C59-C$7)/C$8</f>
        <v>-682.00017575694903</v>
      </c>
      <c r="F59" s="1">
        <f>ROUND(2*E59,0)/2</f>
        <v>-682</v>
      </c>
      <c r="G59" s="3">
        <f>+C59-(C$7+F59*C$8)</f>
        <v>-3.4199999936390668E-4</v>
      </c>
      <c r="H59" s="3">
        <f>G59</f>
        <v>-3.4199999936390668E-4</v>
      </c>
      <c r="P59" s="79">
        <f>+C59-15018.5</f>
        <v>19643.847999999998</v>
      </c>
    </row>
    <row r="60" spans="1:16">
      <c r="A60" s="25" t="s">
        <v>47</v>
      </c>
      <c r="B60" s="26" t="s">
        <v>42</v>
      </c>
      <c r="C60" s="27">
        <v>34664.311000000002</v>
      </c>
      <c r="D60" s="28"/>
      <c r="E60" s="29">
        <f>+(C60-C$7)/C$8</f>
        <v>-680.99137197827565</v>
      </c>
      <c r="F60" s="1">
        <f>ROUND(2*E60,0)/2</f>
        <v>-681</v>
      </c>
      <c r="G60" s="3">
        <f>+C60-(C$7+F60*C$8)</f>
        <v>1.6789000001153909E-2</v>
      </c>
      <c r="H60" s="3">
        <f>G60</f>
        <v>1.6789000001153909E-2</v>
      </c>
      <c r="P60" s="79">
        <f>+C60-15018.5</f>
        <v>19645.811000000002</v>
      </c>
    </row>
    <row r="61" spans="1:16">
      <c r="A61" s="25" t="s">
        <v>47</v>
      </c>
      <c r="B61" s="26" t="s">
        <v>42</v>
      </c>
      <c r="C61" s="27">
        <v>34872.546999999999</v>
      </c>
      <c r="D61" s="28"/>
      <c r="E61" s="29">
        <f>+(C61-C$7)/C$8</f>
        <v>-573.97697378394855</v>
      </c>
      <c r="F61" s="1">
        <f>ROUND(2*E61,0)/2</f>
        <v>-574</v>
      </c>
      <c r="G61" s="3">
        <f>+C61-(C$7+F61*C$8)</f>
        <v>4.480600000533741E-2</v>
      </c>
      <c r="H61" s="3">
        <f>G61</f>
        <v>4.480600000533741E-2</v>
      </c>
      <c r="P61" s="79">
        <f>+C61-15018.5</f>
        <v>19854.046999999999</v>
      </c>
    </row>
    <row r="62" spans="1:16">
      <c r="A62" s="25" t="s">
        <v>53</v>
      </c>
      <c r="B62" s="26" t="s">
        <v>42</v>
      </c>
      <c r="C62" s="27">
        <v>34979.514000000003</v>
      </c>
      <c r="D62" s="28"/>
      <c r="E62" s="29">
        <f>+(C62-C$7)/C$8</f>
        <v>-519.00564734830243</v>
      </c>
      <c r="F62" s="1">
        <f>ROUND(2*E62,0)/2</f>
        <v>-519</v>
      </c>
      <c r="G62" s="3">
        <f>+C62-(C$7+F62*C$8)</f>
        <v>-1.0988999994879123E-2</v>
      </c>
      <c r="H62" s="3">
        <f>G62</f>
        <v>-1.0988999994879123E-2</v>
      </c>
      <c r="P62" s="79">
        <f>+C62-15018.5</f>
        <v>19961.014000000003</v>
      </c>
    </row>
    <row r="63" spans="1:16">
      <c r="A63" s="25" t="s">
        <v>47</v>
      </c>
      <c r="B63" s="26" t="s">
        <v>42</v>
      </c>
      <c r="C63" s="27">
        <v>35063.24</v>
      </c>
      <c r="D63" s="28"/>
      <c r="E63" s="29">
        <f>+(C63-C$7)/C$8</f>
        <v>-475.97808485566031</v>
      </c>
      <c r="F63" s="1">
        <f>ROUND(2*E63,0)/2</f>
        <v>-476</v>
      </c>
      <c r="G63" s="3">
        <f>+C63-(C$7+F63*C$8)</f>
        <v>4.2644000001018867E-2</v>
      </c>
      <c r="H63" s="3">
        <f>G63</f>
        <v>4.2644000001018867E-2</v>
      </c>
      <c r="P63" s="79">
        <f>+C63-15018.5</f>
        <v>20044.739999999998</v>
      </c>
    </row>
    <row r="64" spans="1:16">
      <c r="A64" s="25" t="s">
        <v>47</v>
      </c>
      <c r="B64" s="26" t="s">
        <v>42</v>
      </c>
      <c r="C64" s="27">
        <v>35226.576000000001</v>
      </c>
      <c r="D64" s="28"/>
      <c r="E64" s="29">
        <f>+(C64-C$7)/C$8</f>
        <v>-392.03821017755865</v>
      </c>
      <c r="F64" s="1">
        <f>ROUND(2*E64,0)/2</f>
        <v>-392</v>
      </c>
      <c r="G64" s="3">
        <f>+C64-(C$7+F64*C$8)</f>
        <v>-7.4351999995997176E-2</v>
      </c>
      <c r="H64" s="3">
        <f>G64</f>
        <v>-7.4351999995997176E-2</v>
      </c>
      <c r="P64" s="79">
        <f>+C64-15018.5</f>
        <v>20208.076000000001</v>
      </c>
    </row>
    <row r="65" spans="1:16">
      <c r="A65" s="25" t="s">
        <v>47</v>
      </c>
      <c r="B65" s="26" t="s">
        <v>42</v>
      </c>
      <c r="C65" s="27">
        <v>35304.442000000003</v>
      </c>
      <c r="D65" s="28"/>
      <c r="E65" s="29">
        <f>+(C65-C$7)/C$8</f>
        <v>-352.0221556538462</v>
      </c>
      <c r="F65" s="1">
        <f>ROUND(2*E65,0)/2</f>
        <v>-352</v>
      </c>
      <c r="G65" s="3">
        <f>+C65-(C$7+F65*C$8)</f>
        <v>-4.3111999992106576E-2</v>
      </c>
      <c r="H65" s="3">
        <f>G65</f>
        <v>-4.3111999992106576E-2</v>
      </c>
      <c r="P65" s="79">
        <f>+C65-15018.5</f>
        <v>20285.942000000003</v>
      </c>
    </row>
    <row r="66" spans="1:16">
      <c r="A66" s="25" t="s">
        <v>47</v>
      </c>
      <c r="B66" s="26" t="s">
        <v>42</v>
      </c>
      <c r="C66" s="27">
        <v>35306.445</v>
      </c>
      <c r="D66" s="28"/>
      <c r="E66" s="29">
        <f>+(C66-C$7)/C$8</f>
        <v>-350.9927955067875</v>
      </c>
      <c r="F66" s="1">
        <f>ROUND(2*E66,0)/2</f>
        <v>-351</v>
      </c>
      <c r="G66" s="3">
        <f>+C66-(C$7+F66*C$8)</f>
        <v>1.4019000002008397E-2</v>
      </c>
      <c r="H66" s="3">
        <f>G66</f>
        <v>1.4019000002008397E-2</v>
      </c>
      <c r="P66" s="79">
        <f>+C66-15018.5</f>
        <v>20287.945</v>
      </c>
    </row>
    <row r="67" spans="1:16">
      <c r="A67" s="25" t="s">
        <v>54</v>
      </c>
      <c r="B67" s="26" t="s">
        <v>42</v>
      </c>
      <c r="C67" s="27">
        <v>35339.506999999998</v>
      </c>
      <c r="D67" s="28"/>
      <c r="E67" s="29">
        <f>+(C67-C$7)/C$8</f>
        <v>-334.00192921517277</v>
      </c>
      <c r="F67" s="1">
        <f>ROUND(2*E67,0)/2</f>
        <v>-334</v>
      </c>
      <c r="G67" s="3">
        <f>+C67-(C$7+F67*C$8)</f>
        <v>-3.7539999975706451E-3</v>
      </c>
      <c r="H67" s="3">
        <f>G67</f>
        <v>-3.7539999975706451E-3</v>
      </c>
      <c r="P67" s="79">
        <f>+C67-15018.5</f>
        <v>20321.006999999998</v>
      </c>
    </row>
    <row r="68" spans="1:16">
      <c r="A68" s="25" t="s">
        <v>47</v>
      </c>
      <c r="B68" s="26" t="s">
        <v>42</v>
      </c>
      <c r="C68" s="27">
        <v>35343.366999999998</v>
      </c>
      <c r="D68" s="28"/>
      <c r="E68" s="29">
        <f>+(C68-C$7)/C$8</f>
        <v>-332.01823966567042</v>
      </c>
      <c r="F68" s="1">
        <f>ROUND(2*E68,0)/2</f>
        <v>-332</v>
      </c>
      <c r="G68" s="3">
        <f>+C68-(C$7+F68*C$8)</f>
        <v>-3.5491999995429069E-2</v>
      </c>
      <c r="H68" s="3">
        <f>G68</f>
        <v>-3.5491999995429069E-2</v>
      </c>
      <c r="P68" s="79">
        <f>+C68-15018.5</f>
        <v>20324.866999999998</v>
      </c>
    </row>
    <row r="69" spans="1:16">
      <c r="A69" s="25" t="s">
        <v>54</v>
      </c>
      <c r="B69" s="26" t="s">
        <v>42</v>
      </c>
      <c r="C69" s="27">
        <v>35376.474000000002</v>
      </c>
      <c r="D69" s="28"/>
      <c r="E69" s="29">
        <f>+(C69-C$7)/C$8</f>
        <v>-315.00424745961567</v>
      </c>
      <c r="F69" s="1">
        <f>ROUND(2*E69,0)/2</f>
        <v>-315</v>
      </c>
      <c r="G69" s="3">
        <f>+C69-(C$7+F69*C$8)</f>
        <v>-8.2649999967543408E-3</v>
      </c>
      <c r="H69" s="3">
        <f>G69</f>
        <v>-8.2649999967543408E-3</v>
      </c>
      <c r="P69" s="79">
        <f>+C69-15018.5</f>
        <v>20357.974000000002</v>
      </c>
    </row>
    <row r="70" spans="1:16">
      <c r="A70" s="25" t="s">
        <v>47</v>
      </c>
      <c r="B70" s="26" t="s">
        <v>42</v>
      </c>
      <c r="C70" s="27">
        <v>35419.267</v>
      </c>
      <c r="D70" s="28"/>
      <c r="E70" s="29">
        <f>+(C70-C$7)/C$8</f>
        <v>-293.01253064825897</v>
      </c>
      <c r="F70" s="1">
        <f>ROUND(2*E70,0)/2</f>
        <v>-293</v>
      </c>
      <c r="G70" s="3">
        <f>+C70-(C$7+F70*C$8)</f>
        <v>-2.4382999996305443E-2</v>
      </c>
      <c r="H70" s="3">
        <f>G70</f>
        <v>-2.4382999996305443E-2</v>
      </c>
      <c r="P70" s="79">
        <f>+C70-15018.5</f>
        <v>20400.767</v>
      </c>
    </row>
    <row r="71" spans="1:16">
      <c r="A71" s="25" t="s">
        <v>47</v>
      </c>
      <c r="B71" s="26" t="s">
        <v>42</v>
      </c>
      <c r="C71" s="27">
        <v>35551.627</v>
      </c>
      <c r="D71" s="28"/>
      <c r="E71" s="29">
        <f>+(C71-C$7)/C$8</f>
        <v>-224.99150765030762</v>
      </c>
      <c r="F71" s="1">
        <f>ROUND(2*E71,0)/2</f>
        <v>-225</v>
      </c>
      <c r="G71" s="3">
        <f>+C71-(C$7+F71*C$8)</f>
        <v>1.6525000006367918E-2</v>
      </c>
      <c r="H71" s="3">
        <f>G71</f>
        <v>1.6525000006367918E-2</v>
      </c>
      <c r="P71" s="79">
        <f>+C71-15018.5</f>
        <v>20533.127</v>
      </c>
    </row>
    <row r="72" spans="1:16">
      <c r="A72" s="25" t="s">
        <v>47</v>
      </c>
      <c r="B72" s="26" t="s">
        <v>42</v>
      </c>
      <c r="C72" s="27">
        <v>35664.464999999997</v>
      </c>
      <c r="D72" s="28"/>
      <c r="E72" s="29">
        <f>+(C72-C$7)/C$8</f>
        <v>-167.00302024442567</v>
      </c>
      <c r="F72" s="1">
        <f>ROUND(2*E72,0)/2</f>
        <v>-167</v>
      </c>
      <c r="G72" s="3">
        <f>+C72-(C$7+F72*C$8)</f>
        <v>-5.8770000032382086E-3</v>
      </c>
      <c r="H72" s="3">
        <f>G72</f>
        <v>-5.8770000032382086E-3</v>
      </c>
      <c r="P72" s="79">
        <f>+C72-15018.5</f>
        <v>20645.964999999997</v>
      </c>
    </row>
    <row r="73" spans="1:16">
      <c r="A73" s="25" t="s">
        <v>55</v>
      </c>
      <c r="B73" s="26" t="s">
        <v>42</v>
      </c>
      <c r="C73" s="27">
        <v>35701.436999999998</v>
      </c>
      <c r="D73" s="28"/>
      <c r="E73" s="29">
        <f>+(C73-C$7)/C$8</f>
        <v>-148.00276894282132</v>
      </c>
      <c r="F73" s="1">
        <f>ROUND(2*E73,0)/2</f>
        <v>-148</v>
      </c>
      <c r="G73" s="3">
        <f>+C73-(C$7+F73*C$8)</f>
        <v>-5.3879999977652915E-3</v>
      </c>
      <c r="H73" s="3">
        <f>G73</f>
        <v>-5.3879999977652915E-3</v>
      </c>
      <c r="P73" s="79">
        <f>+C73-15018.5</f>
        <v>20682.936999999998</v>
      </c>
    </row>
    <row r="74" spans="1:16">
      <c r="A74" s="25" t="s">
        <v>56</v>
      </c>
      <c r="B74" s="26" t="s">
        <v>42</v>
      </c>
      <c r="C74" s="27">
        <v>35701.438000000002</v>
      </c>
      <c r="D74" s="28"/>
      <c r="E74" s="29">
        <f>+(C74-C$7)/C$8</f>
        <v>-148.00225503360963</v>
      </c>
      <c r="F74" s="1">
        <f>ROUND(2*E74,0)/2</f>
        <v>-148</v>
      </c>
      <c r="G74" s="3">
        <f>+C74-(C$7+F74*C$8)</f>
        <v>-4.3879999939235859E-3</v>
      </c>
      <c r="H74" s="3">
        <f>G74</f>
        <v>-4.3879999939235859E-3</v>
      </c>
      <c r="P74" s="79">
        <f>+C74-15018.5</f>
        <v>20682.938000000002</v>
      </c>
    </row>
    <row r="75" spans="1:16">
      <c r="A75" s="25" t="s">
        <v>47</v>
      </c>
      <c r="B75" s="26" t="s">
        <v>42</v>
      </c>
      <c r="C75" s="27">
        <v>35701.491999999998</v>
      </c>
      <c r="D75" s="28"/>
      <c r="E75" s="29">
        <f>+(C75-C$7)/C$8</f>
        <v>-147.97450393628682</v>
      </c>
      <c r="F75" s="1">
        <f>ROUND(2*E75,0)/2</f>
        <v>-148</v>
      </c>
      <c r="G75" s="3">
        <f>+C75-(C$7+F75*C$8)</f>
        <v>4.9612000002525747E-2</v>
      </c>
      <c r="H75" s="3">
        <f>G75</f>
        <v>4.9612000002525747E-2</v>
      </c>
      <c r="P75" s="79">
        <f>+C75-15018.5</f>
        <v>20682.991999999998</v>
      </c>
    </row>
    <row r="76" spans="1:16">
      <c r="A76" s="25" t="s">
        <v>55</v>
      </c>
      <c r="B76" s="26" t="s">
        <v>42</v>
      </c>
      <c r="C76" s="27">
        <v>35703.379000000001</v>
      </c>
      <c r="D76" s="28"/>
      <c r="E76" s="29">
        <f>+(C76-C$7)/C$8</f>
        <v>-147.00475725755228</v>
      </c>
      <c r="F76" s="1">
        <f>ROUND(2*E76,0)/2</f>
        <v>-147</v>
      </c>
      <c r="G76" s="3">
        <f>+C76-(C$7+F76*C$8)</f>
        <v>-9.2569999978877604E-3</v>
      </c>
      <c r="H76" s="3">
        <f>G76</f>
        <v>-9.2569999978877604E-3</v>
      </c>
      <c r="P76" s="79">
        <f>+C76-15018.5</f>
        <v>20684.879000000001</v>
      </c>
    </row>
    <row r="77" spans="1:16">
      <c r="A77" s="25" t="s">
        <v>57</v>
      </c>
      <c r="B77" s="26" t="s">
        <v>42</v>
      </c>
      <c r="C77" s="27">
        <v>35742.298999999999</v>
      </c>
      <c r="D77" s="28"/>
      <c r="E77" s="29">
        <f>+(C77-C$7)/C$8</f>
        <v>-127.00341081542373</v>
      </c>
      <c r="F77" s="1">
        <f>ROUND(2*E77,0)/2</f>
        <v>-127</v>
      </c>
      <c r="G77" s="3">
        <f>+C77-(C$7+F77*C$8)</f>
        <v>-6.6369999985909089E-3</v>
      </c>
      <c r="H77" s="3">
        <f>G77</f>
        <v>-6.6369999985909089E-3</v>
      </c>
      <c r="P77" s="79">
        <f>+C77-15018.5</f>
        <v>20723.798999999999</v>
      </c>
    </row>
    <row r="78" spans="1:16">
      <c r="A78" s="25" t="s">
        <v>47</v>
      </c>
      <c r="B78" s="26" t="s">
        <v>42</v>
      </c>
      <c r="C78" s="27">
        <v>35742.303</v>
      </c>
      <c r="D78" s="28"/>
      <c r="E78" s="29">
        <f>+(C78-C$7)/C$8</f>
        <v>-127.00135517858446</v>
      </c>
      <c r="F78" s="1">
        <f>ROUND(2*E78,0)/2</f>
        <v>-127</v>
      </c>
      <c r="G78" s="3">
        <f>+C78-(C$7+F78*C$8)</f>
        <v>-2.6369999977760017E-3</v>
      </c>
      <c r="H78" s="3">
        <f>G78</f>
        <v>-2.6369999977760017E-3</v>
      </c>
      <c r="P78" s="79">
        <f>+C78-15018.5</f>
        <v>20723.803</v>
      </c>
    </row>
    <row r="79" spans="1:16">
      <c r="A79" s="25" t="s">
        <v>47</v>
      </c>
      <c r="B79" s="26" t="s">
        <v>42</v>
      </c>
      <c r="C79" s="27">
        <v>35779.286999999997</v>
      </c>
      <c r="D79" s="28"/>
      <c r="E79" s="29">
        <f>+(C79-C$7)/C$8</f>
        <v>-107.994936966466</v>
      </c>
      <c r="F79" s="1">
        <f>ROUND(2*E79,0)/2</f>
        <v>-108</v>
      </c>
      <c r="G79" s="3">
        <f>+C79-(C$7+F79*C$8)</f>
        <v>9.8520000028656796E-3</v>
      </c>
      <c r="H79" s="3">
        <f>G79</f>
        <v>9.8520000028656796E-3</v>
      </c>
      <c r="P79" s="79">
        <f>+C79-15018.5</f>
        <v>20760.786999999997</v>
      </c>
    </row>
    <row r="80" spans="1:16">
      <c r="A80" s="25" t="s">
        <v>47</v>
      </c>
      <c r="B80" s="26" t="s">
        <v>42</v>
      </c>
      <c r="C80" s="27">
        <v>35781.281999999999</v>
      </c>
      <c r="D80" s="28"/>
      <c r="E80" s="29">
        <f>+(C80-C$7)/C$8</f>
        <v>-106.96968809308211</v>
      </c>
      <c r="F80" s="1">
        <f>ROUND(2*E80,0)/2</f>
        <v>-107</v>
      </c>
      <c r="G80" s="3">
        <f>+C80-(C$7+F80*C$8)</f>
        <v>5.8983000002626795E-2</v>
      </c>
      <c r="H80" s="3">
        <f>G80</f>
        <v>5.8983000002626795E-2</v>
      </c>
      <c r="P80" s="79">
        <f>+C80-15018.5</f>
        <v>20762.781999999999</v>
      </c>
    </row>
    <row r="81" spans="1:16">
      <c r="A81" s="25" t="s">
        <v>47</v>
      </c>
      <c r="B81" s="26" t="s">
        <v>42</v>
      </c>
      <c r="C81" s="27">
        <v>35985.508000000002</v>
      </c>
      <c r="D81" s="28"/>
      <c r="E81" s="29">
        <f>+(C81-C$7)/C$8</f>
        <v>-2.0160658297116747</v>
      </c>
      <c r="F81" s="1">
        <f>ROUND(2*E81,0)/2</f>
        <v>-2</v>
      </c>
      <c r="G81" s="3">
        <f>+C81-(C$7+F81*C$8)</f>
        <v>-3.1261999996786471E-2</v>
      </c>
      <c r="H81" s="3">
        <f>G81</f>
        <v>-3.1261999996786471E-2</v>
      </c>
      <c r="P81" s="79">
        <f>+C81-15018.5</f>
        <v>20967.008000000002</v>
      </c>
    </row>
    <row r="82" spans="1:16">
      <c r="A82" s="25" t="s">
        <v>58</v>
      </c>
      <c r="B82" s="26" t="s">
        <v>42</v>
      </c>
      <c r="C82" s="27">
        <v>35985.51</v>
      </c>
      <c r="D82" s="28"/>
      <c r="E82" s="29">
        <f>+(C82-C$7)/C$8</f>
        <v>-2.0150380112920341</v>
      </c>
      <c r="F82" s="1">
        <f>ROUND(2*E82,0)/2</f>
        <v>-2</v>
      </c>
      <c r="G82" s="3">
        <f>+C82-(C$7+F82*C$8)</f>
        <v>-2.9261999996379018E-2</v>
      </c>
      <c r="H82" s="3">
        <f>G82</f>
        <v>-2.9261999996379018E-2</v>
      </c>
      <c r="P82" s="79">
        <f>+C82-15018.5</f>
        <v>20967.010000000002</v>
      </c>
    </row>
    <row r="83" spans="1:16">
      <c r="A83" s="25" t="s">
        <v>59</v>
      </c>
      <c r="B83" s="26" t="s">
        <v>42</v>
      </c>
      <c r="C83" s="27">
        <v>35989.428999999996</v>
      </c>
      <c r="D83" s="28"/>
      <c r="E83" s="29">
        <f>+(C83-C$7)/C$8</f>
        <v>-1.0278184196405068E-3</v>
      </c>
      <c r="F83" s="1">
        <f>ROUND(2*E83,0)/2</f>
        <v>0</v>
      </c>
      <c r="G83" s="3">
        <f>+C83-(C$7+F83*C$8)</f>
        <v>-2.0000000004074536E-3</v>
      </c>
      <c r="H83" s="3">
        <f>G83</f>
        <v>-2.0000000004074536E-3</v>
      </c>
      <c r="P83" s="79">
        <f>+C83-15018.5</f>
        <v>20970.928999999996</v>
      </c>
    </row>
    <row r="84" spans="1:16">
      <c r="A84" s="1" t="s">
        <v>1343</v>
      </c>
      <c r="C84" s="28">
        <v>35989.430999999997</v>
      </c>
      <c r="D84" s="28"/>
      <c r="E84" s="29">
        <f>+(C84-C$7)/C$8</f>
        <v>0</v>
      </c>
      <c r="F84" s="1">
        <f>ROUND(2*E84,0)/2</f>
        <v>0</v>
      </c>
      <c r="G84" s="3">
        <f>+C84-(C$7+F84*C$8)</f>
        <v>0</v>
      </c>
      <c r="K84" s="3">
        <f>G84</f>
        <v>0</v>
      </c>
      <c r="N84" s="3">
        <f ca="1">+C$11+C$12*F84</f>
        <v>-0.25347197658770432</v>
      </c>
      <c r="P84" s="79">
        <f>+C84-15018.5</f>
        <v>20970.930999999997</v>
      </c>
    </row>
    <row r="85" spans="1:16">
      <c r="A85" s="25" t="s">
        <v>47</v>
      </c>
      <c r="B85" s="26" t="s">
        <v>42</v>
      </c>
      <c r="C85" s="27">
        <v>36022.493999999999</v>
      </c>
      <c r="D85" s="28"/>
      <c r="E85" s="29">
        <f>+(C85-C$7)/C$8</f>
        <v>16.991380200826427</v>
      </c>
      <c r="F85" s="1">
        <f>ROUND(2*E85,0)/2</f>
        <v>17</v>
      </c>
      <c r="G85" s="3">
        <f>+C85-(C$7+F85*C$8)</f>
        <v>-1.6772999995737337E-2</v>
      </c>
      <c r="H85" s="3">
        <f>G85</f>
        <v>-1.6772999995737337E-2</v>
      </c>
      <c r="P85" s="79">
        <f>+C85-15018.5</f>
        <v>21003.993999999999</v>
      </c>
    </row>
    <row r="86" spans="1:16">
      <c r="A86" s="25" t="s">
        <v>47</v>
      </c>
      <c r="B86" s="26" t="s">
        <v>42</v>
      </c>
      <c r="C86" s="27">
        <v>36024.447</v>
      </c>
      <c r="D86" s="28"/>
      <c r="E86" s="29">
        <f>+(C86-C$7)/C$8</f>
        <v>17.995044887401598</v>
      </c>
      <c r="F86" s="1">
        <f>ROUND(2*E86,0)/2</f>
        <v>18</v>
      </c>
      <c r="G86" s="3">
        <f>+C86-(C$7+F86*C$8)</f>
        <v>-9.6419999972567894E-3</v>
      </c>
      <c r="H86" s="3">
        <f>G86</f>
        <v>-9.6419999972567894E-3</v>
      </c>
      <c r="P86" s="79">
        <f>+C86-15018.5</f>
        <v>21005.947</v>
      </c>
    </row>
    <row r="87" spans="1:16">
      <c r="A87" s="25" t="s">
        <v>58</v>
      </c>
      <c r="B87" s="26" t="s">
        <v>42</v>
      </c>
      <c r="C87" s="27">
        <v>36024.480000000003</v>
      </c>
      <c r="D87" s="28"/>
      <c r="E87" s="29">
        <f>+(C87-C$7)/C$8</f>
        <v>18.012003891323797</v>
      </c>
      <c r="F87" s="1">
        <f>ROUND(2*E87,0)/2</f>
        <v>18</v>
      </c>
      <c r="G87" s="3">
        <f>+C87-(C$7+F87*C$8)</f>
        <v>2.3358000005828217E-2</v>
      </c>
      <c r="H87" s="3">
        <f>G87</f>
        <v>2.3358000005828217E-2</v>
      </c>
      <c r="P87" s="79">
        <f>+C87-15018.5</f>
        <v>21005.980000000003</v>
      </c>
    </row>
    <row r="88" spans="1:16">
      <c r="A88" s="25" t="s">
        <v>59</v>
      </c>
      <c r="B88" s="26" t="s">
        <v>42</v>
      </c>
      <c r="C88" s="27">
        <v>36133.421000000002</v>
      </c>
      <c r="D88" s="28"/>
      <c r="E88" s="29">
        <f>+(C88-C$7)/C$8</f>
        <v>73.997787106945651</v>
      </c>
      <c r="F88" s="1">
        <f>ROUND(2*E88,0)/2</f>
        <v>74</v>
      </c>
      <c r="G88" s="3">
        <f>+C88-(C$7+F88*C$8)</f>
        <v>-4.3059999952674843E-3</v>
      </c>
      <c r="H88" s="3">
        <f>G88</f>
        <v>-4.3059999952674843E-3</v>
      </c>
      <c r="P88" s="79">
        <f>+C88-15018.5</f>
        <v>21114.921000000002</v>
      </c>
    </row>
    <row r="89" spans="1:16">
      <c r="A89" s="25" t="s">
        <v>47</v>
      </c>
      <c r="B89" s="26" t="s">
        <v>42</v>
      </c>
      <c r="C89" s="27">
        <v>36135.328999999998</v>
      </c>
      <c r="D89" s="28"/>
      <c r="E89" s="29">
        <f>+(C89-C$7)/C$8</f>
        <v>74.978325879080785</v>
      </c>
      <c r="F89" s="1">
        <f>ROUND(2*E89,0)/2</f>
        <v>75</v>
      </c>
      <c r="G89" s="3">
        <f>+C89-(C$7+F89*C$8)</f>
        <v>-4.2175000002316665E-2</v>
      </c>
      <c r="H89" s="3">
        <f>G89</f>
        <v>-4.2175000002316665E-2</v>
      </c>
      <c r="P89" s="79">
        <f>+C89-15018.5</f>
        <v>21116.828999999998</v>
      </c>
    </row>
    <row r="90" spans="1:16">
      <c r="A90" s="25" t="s">
        <v>58</v>
      </c>
      <c r="B90" s="26" t="s">
        <v>42</v>
      </c>
      <c r="C90" s="27">
        <v>36137.292999999998</v>
      </c>
      <c r="D90" s="28"/>
      <c r="E90" s="29">
        <f>+(C90-C$7)/C$8</f>
        <v>75.987643566962106</v>
      </c>
      <c r="F90" s="1">
        <f>ROUND(2*E90,0)/2</f>
        <v>76</v>
      </c>
      <c r="G90" s="3">
        <f>+C90-(C$7+F90*C$8)</f>
        <v>-2.4043999997957144E-2</v>
      </c>
      <c r="H90" s="3">
        <f>G90</f>
        <v>-2.4043999997957144E-2</v>
      </c>
      <c r="P90" s="79">
        <f>+C90-15018.5</f>
        <v>21118.792999999998</v>
      </c>
    </row>
    <row r="91" spans="1:16">
      <c r="A91" s="25" t="s">
        <v>61</v>
      </c>
      <c r="B91" s="26" t="s">
        <v>42</v>
      </c>
      <c r="C91" s="27">
        <v>36349.417000000001</v>
      </c>
      <c r="D91" s="28"/>
      <c r="E91" s="29">
        <f>+(C91-C$7)/C$8</f>
        <v>185.00012076866656</v>
      </c>
      <c r="F91" s="1">
        <f>ROUND(2*E91,0)/2</f>
        <v>185</v>
      </c>
      <c r="G91" s="3">
        <f>+C91-(C$7+F91*C$8)</f>
        <v>2.3500000679632649E-4</v>
      </c>
      <c r="H91" s="3">
        <f>G91</f>
        <v>2.3500000679632649E-4</v>
      </c>
      <c r="P91" s="79">
        <f>+C91-15018.5</f>
        <v>21330.917000000001</v>
      </c>
    </row>
    <row r="92" spans="1:16">
      <c r="A92" s="25" t="s">
        <v>56</v>
      </c>
      <c r="B92" s="26" t="s">
        <v>42</v>
      </c>
      <c r="C92" s="27">
        <v>36452.546000000002</v>
      </c>
      <c r="D92" s="28"/>
      <c r="E92" s="29">
        <f>+(C92-C$7)/C$8</f>
        <v>237.9990636574226</v>
      </c>
      <c r="F92" s="1">
        <f>ROUND(2*E92,0)/2</f>
        <v>238</v>
      </c>
      <c r="G92" s="3">
        <f>+C92-(C$7+F92*C$8)</f>
        <v>-1.82199999835575E-3</v>
      </c>
      <c r="H92" s="3">
        <f>G92</f>
        <v>-1.82199999835575E-3</v>
      </c>
      <c r="P92" s="79">
        <f>+C92-15018.5</f>
        <v>21434.046000000002</v>
      </c>
    </row>
    <row r="93" spans="1:16">
      <c r="A93" s="25" t="s">
        <v>62</v>
      </c>
      <c r="B93" s="26" t="s">
        <v>42</v>
      </c>
      <c r="C93" s="27">
        <v>36452.547599999998</v>
      </c>
      <c r="D93" s="28"/>
      <c r="E93" s="29">
        <f>+(C93-C$7)/C$8</f>
        <v>237.99988591215606</v>
      </c>
      <c r="F93" s="1">
        <f>ROUND(2*E93,0)/2</f>
        <v>238</v>
      </c>
      <c r="G93" s="3">
        <f>+C93-(C$7+F93*C$8)</f>
        <v>-2.2200000239536166E-4</v>
      </c>
      <c r="H93" s="3">
        <f>G93</f>
        <v>-2.2200000239536166E-4</v>
      </c>
      <c r="P93" s="79">
        <f>+C93-15018.5</f>
        <v>21434.047599999998</v>
      </c>
    </row>
    <row r="94" spans="1:16">
      <c r="A94" s="25" t="s">
        <v>56</v>
      </c>
      <c r="B94" s="26" t="s">
        <v>42</v>
      </c>
      <c r="C94" s="27">
        <v>36452.550300000003</v>
      </c>
      <c r="D94" s="28"/>
      <c r="E94" s="29">
        <f>+(C94-C$7)/C$8</f>
        <v>238.00127346702462</v>
      </c>
      <c r="F94" s="1">
        <f>ROUND(2*E94,0)/2</f>
        <v>238</v>
      </c>
      <c r="G94" s="3">
        <f>+C94-(C$7+F94*C$8)</f>
        <v>2.4780000021564774E-3</v>
      </c>
      <c r="H94" s="3">
        <f>G94</f>
        <v>2.4780000021564774E-3</v>
      </c>
      <c r="P94" s="79">
        <f>+C94-15018.5</f>
        <v>21434.050300000003</v>
      </c>
    </row>
    <row r="95" spans="1:16">
      <c r="A95" s="25" t="s">
        <v>56</v>
      </c>
      <c r="B95" s="26" t="s">
        <v>42</v>
      </c>
      <c r="C95" s="27">
        <v>36454.4948</v>
      </c>
      <c r="D95" s="28"/>
      <c r="E95" s="29">
        <f>+(C95-C$7)/C$8</f>
        <v>239.00056992531538</v>
      </c>
      <c r="F95" s="1">
        <f>ROUND(2*E95,0)/2</f>
        <v>239</v>
      </c>
      <c r="G95" s="3">
        <f>+C95-(C$7+F95*C$8)</f>
        <v>1.1090000043623149E-3</v>
      </c>
      <c r="H95" s="3">
        <f>G95</f>
        <v>1.1090000043623149E-3</v>
      </c>
      <c r="P95" s="79">
        <f>+C95-15018.5</f>
        <v>21435.9948</v>
      </c>
    </row>
    <row r="96" spans="1:16">
      <c r="A96" s="25" t="s">
        <v>56</v>
      </c>
      <c r="B96" s="26" t="s">
        <v>42</v>
      </c>
      <c r="C96" s="27">
        <v>36454.4948</v>
      </c>
      <c r="D96" s="28"/>
      <c r="E96" s="29">
        <f>+(C96-C$7)/C$8</f>
        <v>239.00056992531538</v>
      </c>
      <c r="F96" s="1">
        <f>ROUND(2*E96,0)/2</f>
        <v>239</v>
      </c>
      <c r="G96" s="3">
        <f>+C96-(C$7+F96*C$8)</f>
        <v>1.1090000043623149E-3</v>
      </c>
      <c r="H96" s="3">
        <f>G96</f>
        <v>1.1090000043623149E-3</v>
      </c>
      <c r="P96" s="79">
        <f>+C96-15018.5</f>
        <v>21435.9948</v>
      </c>
    </row>
    <row r="97" spans="1:16">
      <c r="A97" s="25" t="s">
        <v>63</v>
      </c>
      <c r="B97" s="26" t="s">
        <v>42</v>
      </c>
      <c r="C97" s="27">
        <v>36454.495000000003</v>
      </c>
      <c r="D97" s="28"/>
      <c r="E97" s="29">
        <f>+(C97-C$7)/C$8</f>
        <v>239.00067270715846</v>
      </c>
      <c r="F97" s="1">
        <f>ROUND(2*E97,0)/2</f>
        <v>239</v>
      </c>
      <c r="G97" s="3">
        <f>+C97-(C$7+F97*C$8)</f>
        <v>1.3090000065858476E-3</v>
      </c>
      <c r="H97" s="3">
        <f>G97</f>
        <v>1.3090000065858476E-3</v>
      </c>
      <c r="P97" s="79">
        <f>+C97-15018.5</f>
        <v>21435.995000000003</v>
      </c>
    </row>
    <row r="98" spans="1:16">
      <c r="A98" s="25" t="s">
        <v>63</v>
      </c>
      <c r="B98" s="26" t="s">
        <v>42</v>
      </c>
      <c r="C98" s="27">
        <v>36454.495000000003</v>
      </c>
      <c r="D98" s="28"/>
      <c r="E98" s="29">
        <f>+(C98-C$7)/C$8</f>
        <v>239.00067270715846</v>
      </c>
      <c r="F98" s="1">
        <f>ROUND(2*E98,0)/2</f>
        <v>239</v>
      </c>
      <c r="G98" s="3">
        <f>+C98-(C$7+F98*C$8)</f>
        <v>1.3090000065858476E-3</v>
      </c>
      <c r="H98" s="3">
        <f>G98</f>
        <v>1.3090000065858476E-3</v>
      </c>
      <c r="P98" s="79">
        <f>+C98-15018.5</f>
        <v>21435.995000000003</v>
      </c>
    </row>
    <row r="99" spans="1:16">
      <c r="A99" s="25" t="s">
        <v>63</v>
      </c>
      <c r="B99" s="26" t="s">
        <v>42</v>
      </c>
      <c r="C99" s="27">
        <v>36454.498</v>
      </c>
      <c r="D99" s="28"/>
      <c r="E99" s="29">
        <f>+(C99-C$7)/C$8</f>
        <v>239.00221443478605</v>
      </c>
      <c r="F99" s="1">
        <f>ROUND(2*E99,0)/2</f>
        <v>239</v>
      </c>
      <c r="G99" s="3">
        <f>+C99-(C$7+F99*C$8)</f>
        <v>4.3090000035590492E-3</v>
      </c>
      <c r="H99" s="3">
        <f>G99</f>
        <v>4.3090000035590492E-3</v>
      </c>
      <c r="P99" s="79">
        <f>+C99-15018.5</f>
        <v>21435.998</v>
      </c>
    </row>
    <row r="100" spans="1:16">
      <c r="A100" s="25" t="s">
        <v>58</v>
      </c>
      <c r="B100" s="26" t="s">
        <v>42</v>
      </c>
      <c r="C100" s="27">
        <v>36456.402000000002</v>
      </c>
      <c r="D100" s="28"/>
      <c r="E100" s="29">
        <f>+(C100-C$7)/C$8</f>
        <v>239.98069757008565</v>
      </c>
      <c r="F100" s="1">
        <f>ROUND(2*E100,0)/2</f>
        <v>240</v>
      </c>
      <c r="G100" s="3">
        <f>+C100-(C$7+F100*C$8)</f>
        <v>-3.7559999997029081E-2</v>
      </c>
      <c r="H100" s="3">
        <f>G100</f>
        <v>-3.7559999997029081E-2</v>
      </c>
      <c r="P100" s="79">
        <f>+C100-15018.5</f>
        <v>21437.902000000002</v>
      </c>
    </row>
    <row r="101" spans="1:16">
      <c r="A101" s="25" t="s">
        <v>56</v>
      </c>
      <c r="B101" s="26" t="s">
        <v>42</v>
      </c>
      <c r="C101" s="27">
        <v>36456.436300000001</v>
      </c>
      <c r="D101" s="28"/>
      <c r="E101" s="29">
        <f>+(C101-C$7)/C$8</f>
        <v>239.99832465597856</v>
      </c>
      <c r="F101" s="1">
        <f>ROUND(2*E101,0)/2</f>
        <v>240</v>
      </c>
      <c r="G101" s="3">
        <f>+C101-(C$7+F101*C$8)</f>
        <v>-3.2599999976810068E-3</v>
      </c>
      <c r="H101" s="3">
        <f>G101</f>
        <v>-3.2599999976810068E-3</v>
      </c>
      <c r="P101" s="79">
        <f>+C101-15018.5</f>
        <v>21437.936300000001</v>
      </c>
    </row>
    <row r="102" spans="1:16">
      <c r="A102" s="25" t="s">
        <v>62</v>
      </c>
      <c r="B102" s="26" t="s">
        <v>42</v>
      </c>
      <c r="C102" s="27">
        <v>36456.438600000001</v>
      </c>
      <c r="D102" s="28"/>
      <c r="E102" s="29">
        <f>+(C102-C$7)/C$8</f>
        <v>239.99950664716096</v>
      </c>
      <c r="F102" s="1">
        <f>ROUND(2*E102,0)/2</f>
        <v>240</v>
      </c>
      <c r="G102" s="3">
        <f>+C102-(C$7+F102*C$8)</f>
        <v>-9.59999997576233E-4</v>
      </c>
      <c r="H102" s="3">
        <f>G102</f>
        <v>-9.59999997576233E-4</v>
      </c>
      <c r="P102" s="79">
        <f>+C102-15018.5</f>
        <v>21437.938600000001</v>
      </c>
    </row>
    <row r="103" spans="1:16">
      <c r="A103" s="25" t="s">
        <v>63</v>
      </c>
      <c r="B103" s="26" t="s">
        <v>42</v>
      </c>
      <c r="C103" s="27">
        <v>36456.438999999998</v>
      </c>
      <c r="D103" s="28"/>
      <c r="E103" s="29">
        <f>+(C103-C$7)/C$8</f>
        <v>239.9997122108434</v>
      </c>
      <c r="F103" s="1">
        <f>ROUND(2*E103,0)/2</f>
        <v>240</v>
      </c>
      <c r="G103" s="3">
        <f>+C103-(C$7+F103*C$8)</f>
        <v>-5.6000000040512532E-4</v>
      </c>
      <c r="H103" s="3">
        <f>G103</f>
        <v>-5.6000000040512532E-4</v>
      </c>
      <c r="P103" s="79">
        <f>+C103-15018.5</f>
        <v>21437.938999999998</v>
      </c>
    </row>
    <row r="104" spans="1:16">
      <c r="A104" s="25" t="s">
        <v>63</v>
      </c>
      <c r="B104" s="26" t="s">
        <v>42</v>
      </c>
      <c r="C104" s="27">
        <v>36456.440999999999</v>
      </c>
      <c r="D104" s="28"/>
      <c r="E104" s="29">
        <f>+(C104-C$7)/C$8</f>
        <v>240.00074002926303</v>
      </c>
      <c r="F104" s="1">
        <f>ROUND(2*E104,0)/2</f>
        <v>240</v>
      </c>
      <c r="G104" s="3">
        <f>+C104-(C$7+F104*C$8)</f>
        <v>1.4400000000023283E-3</v>
      </c>
      <c r="H104" s="3">
        <f>G104</f>
        <v>1.4400000000023283E-3</v>
      </c>
      <c r="P104" s="79">
        <f>+C104-15018.5</f>
        <v>21437.940999999999</v>
      </c>
    </row>
    <row r="105" spans="1:16">
      <c r="A105" s="25" t="s">
        <v>63</v>
      </c>
      <c r="B105" s="26" t="s">
        <v>42</v>
      </c>
      <c r="C105" s="27">
        <v>36456.444000000003</v>
      </c>
      <c r="D105" s="28"/>
      <c r="E105" s="29">
        <f>+(C105-C$7)/C$8</f>
        <v>240.00228175689435</v>
      </c>
      <c r="F105" s="1">
        <f>ROUND(2*E105,0)/2</f>
        <v>240</v>
      </c>
      <c r="G105" s="3">
        <f>+C105-(C$7+F105*C$8)</f>
        <v>4.4400000042514876E-3</v>
      </c>
      <c r="H105" s="3">
        <f>G105</f>
        <v>4.4400000042514876E-3</v>
      </c>
      <c r="P105" s="79">
        <f>+C105-15018.5</f>
        <v>21437.944000000003</v>
      </c>
    </row>
    <row r="106" spans="1:16">
      <c r="A106" s="25" t="s">
        <v>63</v>
      </c>
      <c r="B106" s="26" t="s">
        <v>42</v>
      </c>
      <c r="C106" s="27">
        <v>36456.445</v>
      </c>
      <c r="D106" s="28"/>
      <c r="E106" s="29">
        <f>+(C106-C$7)/C$8</f>
        <v>240.00279566610232</v>
      </c>
      <c r="F106" s="1">
        <f>ROUND(2*E106,0)/2</f>
        <v>240</v>
      </c>
      <c r="G106" s="3">
        <f>+C106-(C$7+F106*C$8)</f>
        <v>5.4400000008172356E-3</v>
      </c>
      <c r="H106" s="3">
        <f>G106</f>
        <v>5.4400000008172356E-3</v>
      </c>
      <c r="P106" s="79">
        <f>+C106-15018.5</f>
        <v>21437.945</v>
      </c>
    </row>
    <row r="107" spans="1:16">
      <c r="A107" s="25" t="s">
        <v>63</v>
      </c>
      <c r="B107" s="26" t="s">
        <v>42</v>
      </c>
      <c r="C107" s="27">
        <v>36456.446000000004</v>
      </c>
      <c r="D107" s="28"/>
      <c r="E107" s="29">
        <f>+(C107-C$7)/C$8</f>
        <v>240.00330957531401</v>
      </c>
      <c r="F107" s="1">
        <f>ROUND(2*E107,0)/2</f>
        <v>240</v>
      </c>
      <c r="G107" s="3">
        <f>+C107-(C$7+F107*C$8)</f>
        <v>6.4400000046589412E-3</v>
      </c>
      <c r="H107" s="3">
        <f>G107</f>
        <v>6.4400000046589412E-3</v>
      </c>
      <c r="P107" s="79">
        <f>+C107-15018.5</f>
        <v>21437.946000000004</v>
      </c>
    </row>
    <row r="108" spans="1:16">
      <c r="A108" s="25" t="s">
        <v>58</v>
      </c>
      <c r="B108" s="26" t="s">
        <v>42</v>
      </c>
      <c r="C108" s="27">
        <v>36460.330999999998</v>
      </c>
      <c r="D108" s="28"/>
      <c r="E108" s="29">
        <f>+(C108-C$7)/C$8</f>
        <v>241.99984685505623</v>
      </c>
      <c r="F108" s="1">
        <f>ROUND(2*E108,0)/2</f>
        <v>242</v>
      </c>
      <c r="G108" s="3">
        <f>+C108-(C$7+F108*C$8)</f>
        <v>-2.9799999902024865E-4</v>
      </c>
      <c r="H108" s="3">
        <f>G108</f>
        <v>-2.9799999902024865E-4</v>
      </c>
      <c r="P108" s="79">
        <f>+C108-15018.5</f>
        <v>21441.830999999998</v>
      </c>
    </row>
    <row r="109" spans="1:16">
      <c r="A109" s="25" t="s">
        <v>58</v>
      </c>
      <c r="B109" s="26" t="s">
        <v>42</v>
      </c>
      <c r="C109" s="27">
        <v>36816.430999999997</v>
      </c>
      <c r="D109" s="28"/>
      <c r="E109" s="29">
        <f>+(C109-C$7)/C$8</f>
        <v>425.0029164347651</v>
      </c>
      <c r="F109" s="1">
        <f>ROUND(2*E109,0)/2</f>
        <v>425</v>
      </c>
      <c r="G109" s="3">
        <f>+C109-(C$7+F109*C$8)</f>
        <v>5.6750000003376044E-3</v>
      </c>
      <c r="H109" s="3">
        <f>G109</f>
        <v>5.6750000003376044E-3</v>
      </c>
      <c r="P109" s="79">
        <f>+C109-15018.5</f>
        <v>21797.930999999997</v>
      </c>
    </row>
    <row r="110" spans="1:16">
      <c r="A110" s="25" t="s">
        <v>56</v>
      </c>
      <c r="B110" s="26" t="s">
        <v>42</v>
      </c>
      <c r="C110" s="27">
        <v>37172.514000000003</v>
      </c>
      <c r="D110" s="28"/>
      <c r="E110" s="29">
        <f>+(C110-C$7)/C$8</f>
        <v>607.99724955791271</v>
      </c>
      <c r="F110" s="1">
        <f>ROUND(2*E110,0)/2</f>
        <v>608</v>
      </c>
      <c r="G110" s="3">
        <f>+C110-(C$7+F110*C$8)</f>
        <v>-5.3519999928539619E-3</v>
      </c>
      <c r="H110" s="3">
        <f>G110</f>
        <v>-5.3519999928539619E-3</v>
      </c>
      <c r="P110" s="79">
        <f>+C110-15018.5</f>
        <v>22154.014000000003</v>
      </c>
    </row>
    <row r="111" spans="1:16">
      <c r="A111" s="25" t="s">
        <v>64</v>
      </c>
      <c r="B111" s="26" t="s">
        <v>42</v>
      </c>
      <c r="C111" s="27">
        <v>37172.519999999997</v>
      </c>
      <c r="D111" s="28"/>
      <c r="E111" s="29">
        <f>+(C111-C$7)/C$8</f>
        <v>608.00033301316785</v>
      </c>
      <c r="F111" s="1">
        <f>ROUND(2*E111,0)/2</f>
        <v>608</v>
      </c>
      <c r="G111" s="3">
        <f>+C111-(C$7+F111*C$8)</f>
        <v>6.4800000109244138E-4</v>
      </c>
      <c r="H111" s="3">
        <f>G111</f>
        <v>6.4800000109244138E-4</v>
      </c>
      <c r="P111" s="79">
        <f>+C111-15018.5</f>
        <v>22154.019999999997</v>
      </c>
    </row>
    <row r="112" spans="1:16">
      <c r="A112" s="25" t="s">
        <v>63</v>
      </c>
      <c r="B112" s="26" t="s">
        <v>42</v>
      </c>
      <c r="C112" s="27">
        <v>37172.525999999998</v>
      </c>
      <c r="D112" s="28"/>
      <c r="E112" s="29">
        <f>+(C112-C$7)/C$8</f>
        <v>608.00341646842674</v>
      </c>
      <c r="F112" s="1">
        <f>ROUND(2*E112,0)/2</f>
        <v>608</v>
      </c>
      <c r="G112" s="3">
        <f>+C112-(C$7+F112*C$8)</f>
        <v>6.6480000023148023E-3</v>
      </c>
      <c r="H112" s="3">
        <f>G112</f>
        <v>6.6480000023148023E-3</v>
      </c>
      <c r="P112" s="79">
        <f>+C112-15018.5</f>
        <v>22154.025999999998</v>
      </c>
    </row>
    <row r="113" spans="1:16">
      <c r="A113" s="25" t="s">
        <v>58</v>
      </c>
      <c r="B113" s="26" t="s">
        <v>42</v>
      </c>
      <c r="C113" s="27">
        <v>37174.459000000003</v>
      </c>
      <c r="D113" s="28"/>
      <c r="E113" s="29">
        <f>+(C113-C$7)/C$8</f>
        <v>608.99680297080931</v>
      </c>
      <c r="F113" s="1">
        <f>ROUND(2*E113,0)/2</f>
        <v>609</v>
      </c>
      <c r="G113" s="3">
        <f>+C113-(C$7+F113*C$8)</f>
        <v>-6.2209999960032292E-3</v>
      </c>
      <c r="H113" s="3">
        <f>G113</f>
        <v>-6.2209999960032292E-3</v>
      </c>
      <c r="P113" s="79">
        <f>+C113-15018.5</f>
        <v>22155.959000000003</v>
      </c>
    </row>
    <row r="114" spans="1:16">
      <c r="A114" s="25" t="s">
        <v>58</v>
      </c>
      <c r="B114" s="26" t="s">
        <v>42</v>
      </c>
      <c r="C114" s="27">
        <v>37820.525000000001</v>
      </c>
      <c r="D114" s="28"/>
      <c r="E114" s="29">
        <f>+(C114-C$7)/C$8</f>
        <v>941.01607045489936</v>
      </c>
      <c r="F114" s="1">
        <f>ROUND(2*E114,0)/2</f>
        <v>941</v>
      </c>
      <c r="G114" s="3">
        <f>+C114-(C$7+F114*C$8)</f>
        <v>3.1271000007109251E-2</v>
      </c>
      <c r="H114" s="3">
        <f>G114</f>
        <v>3.1271000007109251E-2</v>
      </c>
      <c r="P114" s="79">
        <f>+C114-15018.5</f>
        <v>22802.025000000001</v>
      </c>
    </row>
    <row r="115" spans="1:16">
      <c r="A115" s="25" t="s">
        <v>58</v>
      </c>
      <c r="B115" s="26" t="s">
        <v>42</v>
      </c>
      <c r="C115" s="27">
        <v>37857.463000000003</v>
      </c>
      <c r="D115" s="28"/>
      <c r="E115" s="29">
        <f>+(C115-C$7)/C$8</f>
        <v>959.99884884337359</v>
      </c>
      <c r="F115" s="1">
        <f>ROUND(2*E115,0)/2</f>
        <v>960</v>
      </c>
      <c r="G115" s="3">
        <f>+C115-(C$7+F115*C$8)</f>
        <v>-2.2399999943445437E-3</v>
      </c>
      <c r="H115" s="3">
        <f>G115</f>
        <v>-2.2399999943445437E-3</v>
      </c>
      <c r="P115" s="79">
        <f>+C115-15018.5</f>
        <v>22838.963000000003</v>
      </c>
    </row>
    <row r="116" spans="1:16">
      <c r="A116" s="25" t="s">
        <v>58</v>
      </c>
      <c r="B116" s="26" t="s">
        <v>42</v>
      </c>
      <c r="C116" s="27">
        <v>37933.368000000002</v>
      </c>
      <c r="D116" s="28"/>
      <c r="E116" s="29">
        <f>+(C116-C$7)/C$8</f>
        <v>999.0071274068323</v>
      </c>
      <c r="F116" s="1">
        <f>ROUND(2*E116,0)/2</f>
        <v>999</v>
      </c>
      <c r="G116" s="3">
        <f>+C116-(C$7+F116*C$8)</f>
        <v>1.3869000002159737E-2</v>
      </c>
      <c r="H116" s="3">
        <f>G116</f>
        <v>1.3869000002159737E-2</v>
      </c>
      <c r="P116" s="79">
        <f>+C116-15018.5</f>
        <v>22914.868000000002</v>
      </c>
    </row>
    <row r="117" spans="1:16">
      <c r="A117" s="25" t="s">
        <v>58</v>
      </c>
      <c r="B117" s="26" t="s">
        <v>42</v>
      </c>
      <c r="C117" s="27">
        <v>37935.296000000002</v>
      </c>
      <c r="D117" s="28"/>
      <c r="E117" s="29">
        <f>+(C117-C$7)/C$8</f>
        <v>999.99794436316381</v>
      </c>
      <c r="F117" s="1">
        <f>ROUND(2*E117,0)/2</f>
        <v>1000</v>
      </c>
      <c r="G117" s="3">
        <f>+C117-(C$7+F117*C$8)</f>
        <v>-3.9999999935389496E-3</v>
      </c>
      <c r="H117" s="3">
        <f>G117</f>
        <v>-3.9999999935389496E-3</v>
      </c>
      <c r="P117" s="79">
        <f>+C117-15018.5</f>
        <v>22916.796000000002</v>
      </c>
    </row>
    <row r="118" spans="1:16">
      <c r="A118" s="25" t="s">
        <v>58</v>
      </c>
      <c r="B118" s="26" t="s">
        <v>42</v>
      </c>
      <c r="C118" s="27">
        <v>38289.446000000004</v>
      </c>
      <c r="D118" s="28"/>
      <c r="E118" s="29">
        <f>+(C118-C$7)/C$8</f>
        <v>1181.9988909839287</v>
      </c>
      <c r="F118" s="1">
        <f>ROUND(2*E118,0)/2</f>
        <v>1182</v>
      </c>
      <c r="G118" s="3">
        <f>+C118-(C$7+F118*C$8)</f>
        <v>-2.1579999956884421E-3</v>
      </c>
      <c r="H118" s="3">
        <f>G118</f>
        <v>-2.1579999956884421E-3</v>
      </c>
      <c r="P118" s="79">
        <f>+C118-15018.5</f>
        <v>23270.946000000004</v>
      </c>
    </row>
    <row r="119" spans="1:16">
      <c r="A119" s="25" t="s">
        <v>58</v>
      </c>
      <c r="B119" s="26" t="s">
        <v>42</v>
      </c>
      <c r="C119" s="27">
        <v>38328.394999999997</v>
      </c>
      <c r="D119" s="28"/>
      <c r="E119" s="29">
        <f>+(C119-C$7)/C$8</f>
        <v>1202.0151407931367</v>
      </c>
      <c r="F119" s="1">
        <f>ROUND(2*E119,0)/2</f>
        <v>1202</v>
      </c>
      <c r="G119" s="3">
        <f>+C119-(C$7+F119*C$8)</f>
        <v>2.946199999860255E-2</v>
      </c>
      <c r="H119" s="3">
        <f>G119</f>
        <v>2.946199999860255E-2</v>
      </c>
      <c r="P119" s="79">
        <f>+C119-15018.5</f>
        <v>23309.894999999997</v>
      </c>
    </row>
    <row r="120" spans="1:16">
      <c r="A120" s="25" t="s">
        <v>58</v>
      </c>
      <c r="B120" s="26" t="s">
        <v>42</v>
      </c>
      <c r="C120" s="27">
        <v>38367.245000000003</v>
      </c>
      <c r="D120" s="28"/>
      <c r="E120" s="29">
        <f>+(C120-C$7)/C$8</f>
        <v>1221.980513590589</v>
      </c>
      <c r="F120" s="1">
        <f>ROUND(2*E120,0)/2</f>
        <v>1222</v>
      </c>
      <c r="G120" s="3">
        <f>+C120-(C$7+F120*C$8)</f>
        <v>-3.7917999994533602E-2</v>
      </c>
      <c r="H120" s="3">
        <f>G120</f>
        <v>-3.7917999994533602E-2</v>
      </c>
      <c r="P120" s="79">
        <f>+C120-15018.5</f>
        <v>23348.745000000003</v>
      </c>
    </row>
    <row r="121" spans="1:16">
      <c r="A121" s="25" t="s">
        <v>65</v>
      </c>
      <c r="B121" s="26" t="s">
        <v>42</v>
      </c>
      <c r="C121" s="27">
        <v>38538.514000000003</v>
      </c>
      <c r="D121" s="28"/>
      <c r="E121" s="29">
        <f>+(C121-C$7)/C$8</f>
        <v>1309.9972300293628</v>
      </c>
      <c r="F121" s="1">
        <f>ROUND(2*E121,0)/2</f>
        <v>1310</v>
      </c>
      <c r="G121" s="3">
        <f>+C121-(C$7+F121*C$8)</f>
        <v>-5.3899999911664054E-3</v>
      </c>
      <c r="H121" s="3">
        <f>G121</f>
        <v>-5.3899999911664054E-3</v>
      </c>
      <c r="P121" s="79">
        <f>+C121-15018.5</f>
        <v>23520.014000000003</v>
      </c>
    </row>
    <row r="122" spans="1:16">
      <c r="A122" s="25" t="s">
        <v>65</v>
      </c>
      <c r="B122" s="26" t="s">
        <v>42</v>
      </c>
      <c r="C122" s="27">
        <v>38538.514000000003</v>
      </c>
      <c r="D122" s="28"/>
      <c r="E122" s="29">
        <f>+(C122-C$7)/C$8</f>
        <v>1309.9972300293628</v>
      </c>
      <c r="F122" s="1">
        <f>ROUND(2*E122,0)/2</f>
        <v>1310</v>
      </c>
      <c r="G122" s="3">
        <f>+C122-(C$7+F122*C$8)</f>
        <v>-5.3899999911664054E-3</v>
      </c>
      <c r="H122" s="3">
        <f>G122</f>
        <v>-5.3899999911664054E-3</v>
      </c>
      <c r="P122" s="79">
        <f>+C122-15018.5</f>
        <v>23520.014000000003</v>
      </c>
    </row>
    <row r="123" spans="1:16">
      <c r="A123" s="25" t="s">
        <v>58</v>
      </c>
      <c r="B123" s="26" t="s">
        <v>42</v>
      </c>
      <c r="C123" s="27">
        <v>38651.398000000001</v>
      </c>
      <c r="D123" s="28"/>
      <c r="E123" s="29">
        <f>+(C123-C$7)/C$8</f>
        <v>1368.0093572588926</v>
      </c>
      <c r="F123" s="1">
        <f>ROUND(2*E123,0)/2</f>
        <v>1368</v>
      </c>
      <c r="G123" s="3">
        <f>+C123-(C$7+F123*C$8)</f>
        <v>1.8208000001322944E-2</v>
      </c>
      <c r="H123" s="3">
        <f>G123</f>
        <v>1.8208000001322944E-2</v>
      </c>
      <c r="P123" s="79">
        <f>+C123-15018.5</f>
        <v>23632.898000000001</v>
      </c>
    </row>
    <row r="124" spans="1:16">
      <c r="A124" s="25" t="s">
        <v>66</v>
      </c>
      <c r="B124" s="26" t="s">
        <v>42</v>
      </c>
      <c r="C124" s="27">
        <v>38935.472999999998</v>
      </c>
      <c r="D124" s="28"/>
      <c r="E124" s="29">
        <f>+(C124-C$7)/C$8</f>
        <v>1513.9981160088378</v>
      </c>
      <c r="F124" s="1">
        <f>ROUND(2*E124,0)/2</f>
        <v>1514</v>
      </c>
      <c r="G124" s="3">
        <f>+C124-(C$7+F124*C$8)</f>
        <v>-3.665999996883329E-3</v>
      </c>
      <c r="H124" s="3">
        <f>G124</f>
        <v>-3.665999996883329E-3</v>
      </c>
      <c r="P124" s="79">
        <f>+C124-15018.5</f>
        <v>23916.972999999998</v>
      </c>
    </row>
    <row r="125" spans="1:16">
      <c r="A125" s="25" t="s">
        <v>67</v>
      </c>
      <c r="B125" s="26" t="s">
        <v>42</v>
      </c>
      <c r="C125" s="27">
        <v>39293.512000000002</v>
      </c>
      <c r="D125" s="28"/>
      <c r="E125" s="29">
        <f>+(C125-C$7)/C$8</f>
        <v>1697.9976555461881</v>
      </c>
      <c r="F125" s="1">
        <f>ROUND(2*E125,0)/2</f>
        <v>1698</v>
      </c>
      <c r="G125" s="3">
        <f>+C125-(C$7+F125*C$8)</f>
        <v>-4.5619999946211465E-3</v>
      </c>
      <c r="H125" s="3">
        <f>G125</f>
        <v>-4.5619999946211465E-3</v>
      </c>
      <c r="P125" s="79">
        <f>+C125-15018.5</f>
        <v>24275.012000000002</v>
      </c>
    </row>
    <row r="126" spans="1:16">
      <c r="A126" s="25" t="s">
        <v>68</v>
      </c>
      <c r="B126" s="26" t="s">
        <v>42</v>
      </c>
      <c r="C126" s="27">
        <v>40447.406999999999</v>
      </c>
      <c r="D126" s="28"/>
      <c r="E126" s="29">
        <f>+(C126-C$7)/C$8</f>
        <v>2290.9949230909183</v>
      </c>
      <c r="F126" s="1">
        <f>ROUND(2*E126,0)/2</f>
        <v>2291</v>
      </c>
      <c r="G126" s="3">
        <f>+C126-(C$7+F126*C$8)</f>
        <v>-9.8789999974542297E-3</v>
      </c>
      <c r="H126" s="3">
        <f>G126</f>
        <v>-9.8789999974542297E-3</v>
      </c>
      <c r="P126" s="79">
        <f>+C126-15018.5</f>
        <v>25428.906999999999</v>
      </c>
    </row>
    <row r="127" spans="1:16">
      <c r="A127" s="25" t="s">
        <v>68</v>
      </c>
      <c r="B127" s="26" t="s">
        <v>42</v>
      </c>
      <c r="C127" s="27">
        <v>40447.406999999999</v>
      </c>
      <c r="D127" s="28"/>
      <c r="E127" s="29">
        <f>+(C127-C$7)/C$8</f>
        <v>2290.9949230909183</v>
      </c>
      <c r="F127" s="1">
        <f>ROUND(2*E127,0)/2</f>
        <v>2291</v>
      </c>
      <c r="G127" s="3">
        <f>+C127-(C$7+F127*C$8)</f>
        <v>-9.8789999974542297E-3</v>
      </c>
      <c r="H127" s="3">
        <f>G127</f>
        <v>-9.8789999974542297E-3</v>
      </c>
      <c r="P127" s="79">
        <f>+C127-15018.5</f>
        <v>25428.906999999999</v>
      </c>
    </row>
    <row r="128" spans="1:16">
      <c r="A128" s="25" t="s">
        <v>68</v>
      </c>
      <c r="B128" s="26" t="s">
        <v>42</v>
      </c>
      <c r="C128" s="27">
        <v>40447.408000000003</v>
      </c>
      <c r="D128" s="28"/>
      <c r="E128" s="29">
        <f>+(C128-C$7)/C$8</f>
        <v>2290.9954370001301</v>
      </c>
      <c r="F128" s="1">
        <f>ROUND(2*E128,0)/2</f>
        <v>2291</v>
      </c>
      <c r="G128" s="3">
        <f>+C128-(C$7+F128*C$8)</f>
        <v>-8.8789999936125241E-3</v>
      </c>
      <c r="H128" s="3">
        <f>G128</f>
        <v>-8.8789999936125241E-3</v>
      </c>
      <c r="P128" s="79">
        <f>+C128-15018.5</f>
        <v>25428.908000000003</v>
      </c>
    </row>
    <row r="129" spans="1:16">
      <c r="A129" s="25" t="s">
        <v>68</v>
      </c>
      <c r="B129" s="26" t="s">
        <v>42</v>
      </c>
      <c r="C129" s="27">
        <v>40447.408000000003</v>
      </c>
      <c r="D129" s="28"/>
      <c r="E129" s="29">
        <f>+(C129-C$7)/C$8</f>
        <v>2290.9954370001301</v>
      </c>
      <c r="F129" s="1">
        <f>ROUND(2*E129,0)/2</f>
        <v>2291</v>
      </c>
      <c r="G129" s="3">
        <f>+C129-(C$7+F129*C$8)</f>
        <v>-8.8789999936125241E-3</v>
      </c>
      <c r="H129" s="3">
        <f>G129</f>
        <v>-8.8789999936125241E-3</v>
      </c>
      <c r="P129" s="79">
        <f>+C129-15018.5</f>
        <v>25428.908000000003</v>
      </c>
    </row>
    <row r="130" spans="1:16">
      <c r="A130" t="s">
        <v>69</v>
      </c>
      <c r="C130" s="30">
        <v>41126.517999999996</v>
      </c>
      <c r="D130" s="30"/>
      <c r="E130" s="4">
        <f>+(C130-C$7)/C$8</f>
        <v>2639.9963204100582</v>
      </c>
      <c r="F130" s="1">
        <f>ROUND(2*E130,0)/2</f>
        <v>2640</v>
      </c>
      <c r="G130" s="3">
        <f>+C130-(C$7+F130*C$8)</f>
        <v>-7.1600000010221265E-3</v>
      </c>
      <c r="I130" s="3">
        <f>G130</f>
        <v>-7.1600000010221265E-3</v>
      </c>
      <c r="P130" s="79">
        <f>+C130-15018.5</f>
        <v>26108.017999999996</v>
      </c>
    </row>
    <row r="131" spans="1:16">
      <c r="A131" s="25" t="s">
        <v>70</v>
      </c>
      <c r="B131" s="26" t="s">
        <v>42</v>
      </c>
      <c r="C131" s="27">
        <v>41163.489000000001</v>
      </c>
      <c r="D131" s="28"/>
      <c r="E131" s="29">
        <f>+(C131-C$7)/C$8</f>
        <v>2658.9960578024543</v>
      </c>
      <c r="F131" s="1">
        <f>ROUND(2*E131,0)/2</f>
        <v>2659</v>
      </c>
      <c r="G131" s="3">
        <f>+C131-(C$7+F131*C$8)</f>
        <v>-7.670999999390915E-3</v>
      </c>
      <c r="J131" s="3">
        <f>G131</f>
        <v>-7.670999999390915E-3</v>
      </c>
      <c r="P131" s="79">
        <f>+C131-15018.5</f>
        <v>26144.989000000001</v>
      </c>
    </row>
    <row r="132" spans="1:16">
      <c r="A132" t="s">
        <v>71</v>
      </c>
      <c r="C132" s="30">
        <v>41165.434000000001</v>
      </c>
      <c r="D132" s="30"/>
      <c r="E132" s="4">
        <f>+(C132-C$7)/C$8</f>
        <v>2659.9956112153509</v>
      </c>
      <c r="F132" s="1">
        <f>ROUND(2*E132,0)/2</f>
        <v>2660</v>
      </c>
      <c r="G132" s="3">
        <f>+C132-(C$7+F132*C$8)</f>
        <v>-8.5399999952642247E-3</v>
      </c>
      <c r="I132" s="3">
        <f>G132</f>
        <v>-8.5399999952642247E-3</v>
      </c>
      <c r="P132" s="79">
        <f>+C132-15018.5</f>
        <v>26146.934000000001</v>
      </c>
    </row>
    <row r="133" spans="1:16">
      <c r="A133" t="s">
        <v>72</v>
      </c>
      <c r="C133" s="30">
        <v>41202.406999999999</v>
      </c>
      <c r="D133" s="30"/>
      <c r="E133" s="4">
        <f>+(C133-C$7)/C$8</f>
        <v>2678.9963764261634</v>
      </c>
      <c r="F133" s="1">
        <f>ROUND(2*E133,0)/2</f>
        <v>2679</v>
      </c>
      <c r="G133" s="3">
        <f>+C133-(C$7+F133*C$8)</f>
        <v>-7.0510000005015172E-3</v>
      </c>
      <c r="I133" s="3">
        <f>G133</f>
        <v>-7.0510000005015172E-3</v>
      </c>
      <c r="P133" s="79">
        <f>+C133-15018.5</f>
        <v>26183.906999999999</v>
      </c>
    </row>
    <row r="134" spans="1:16">
      <c r="A134" t="s">
        <v>72</v>
      </c>
      <c r="C134" s="30">
        <v>41241.326000000001</v>
      </c>
      <c r="D134" s="30"/>
      <c r="E134" s="4">
        <f>+(C134-C$7)/C$8</f>
        <v>2698.9972089590842</v>
      </c>
      <c r="F134" s="1">
        <f>ROUND(2*E134,0)/2</f>
        <v>2699</v>
      </c>
      <c r="G134" s="3">
        <f>+C134-(C$7+F134*C$8)</f>
        <v>-5.4309999977704138E-3</v>
      </c>
      <c r="I134" s="3">
        <f>G134</f>
        <v>-5.4309999977704138E-3</v>
      </c>
      <c r="P134" s="79">
        <f>+C134-15018.5</f>
        <v>26222.826000000001</v>
      </c>
    </row>
    <row r="135" spans="1:16">
      <c r="A135" t="s">
        <v>72</v>
      </c>
      <c r="C135" s="30">
        <v>41243.271999999997</v>
      </c>
      <c r="D135" s="30"/>
      <c r="E135" s="4">
        <f>+(C135-C$7)/C$8</f>
        <v>2699.9972762811885</v>
      </c>
      <c r="F135" s="1">
        <f>ROUND(2*E135,0)/2</f>
        <v>2700</v>
      </c>
      <c r="G135" s="3">
        <f>+C135-(C$7+F135*C$8)</f>
        <v>-5.2999999970779754E-3</v>
      </c>
      <c r="I135" s="3">
        <f>G135</f>
        <v>-5.2999999970779754E-3</v>
      </c>
      <c r="P135" s="79">
        <f>+C135-15018.5</f>
        <v>26224.771999999997</v>
      </c>
    </row>
    <row r="136" spans="1:16">
      <c r="A136" t="s">
        <v>73</v>
      </c>
      <c r="C136" s="30">
        <v>41276.349000000002</v>
      </c>
      <c r="D136" s="30"/>
      <c r="E136" s="4">
        <f>+(C136-C$7)/C$8</f>
        <v>2716.9958512109524</v>
      </c>
      <c r="F136" s="1">
        <f>ROUND(2*E136,0)/2</f>
        <v>2717</v>
      </c>
      <c r="G136" s="3">
        <f>+C136-(C$7+F136*C$8)</f>
        <v>-8.0729999972390942E-3</v>
      </c>
      <c r="I136" s="3">
        <f>G136</f>
        <v>-8.0729999972390942E-3</v>
      </c>
      <c r="P136" s="79">
        <f>+C136-15018.5</f>
        <v>26257.849000000002</v>
      </c>
    </row>
    <row r="137" spans="1:16">
      <c r="A137" t="s">
        <v>74</v>
      </c>
      <c r="C137" s="30">
        <v>41490.400999999998</v>
      </c>
      <c r="D137" s="30"/>
      <c r="E137" s="4">
        <f>+(C137-C$7)/C$8</f>
        <v>2826.999145368985</v>
      </c>
      <c r="F137" s="1">
        <f>ROUND(2*E137,0)/2</f>
        <v>2827</v>
      </c>
      <c r="G137" s="3">
        <f>+C137-(C$7+F137*C$8)</f>
        <v>-1.6630000027362257E-3</v>
      </c>
      <c r="I137" s="3">
        <f>G137</f>
        <v>-1.6630000027362257E-3</v>
      </c>
      <c r="P137" s="79">
        <f>+C137-15018.5</f>
        <v>26471.900999999998</v>
      </c>
    </row>
    <row r="138" spans="1:16">
      <c r="A138" t="s">
        <v>75</v>
      </c>
      <c r="C138" s="30">
        <v>41560.449999999997</v>
      </c>
      <c r="D138" s="30"/>
      <c r="E138" s="4">
        <f>+(C138-C$7)/C$8</f>
        <v>2862.997971600349</v>
      </c>
      <c r="F138" s="1">
        <f>ROUND(2*E138,0)/2</f>
        <v>2863</v>
      </c>
      <c r="G138" s="3">
        <f>+C138-(C$7+F138*C$8)</f>
        <v>-3.9469999974244274E-3</v>
      </c>
      <c r="I138" s="3">
        <f>G138</f>
        <v>-3.9469999974244274E-3</v>
      </c>
      <c r="P138" s="79">
        <f>+C138-15018.5</f>
        <v>26541.949999999997</v>
      </c>
    </row>
    <row r="139" spans="1:16">
      <c r="A139" t="s">
        <v>75</v>
      </c>
      <c r="C139" s="30">
        <v>41562.396000000001</v>
      </c>
      <c r="D139" s="30"/>
      <c r="E139" s="4">
        <f>+(C139-C$7)/C$8</f>
        <v>2863.9980389224575</v>
      </c>
      <c r="F139" s="1">
        <f>ROUND(2*E139,0)/2</f>
        <v>2864</v>
      </c>
      <c r="G139" s="3">
        <f>+C139-(C$7+F139*C$8)</f>
        <v>-3.8159999967319891E-3</v>
      </c>
      <c r="I139" s="3">
        <f>G139</f>
        <v>-3.8159999967319891E-3</v>
      </c>
      <c r="P139" s="79">
        <f>+C139-15018.5</f>
        <v>26543.896000000001</v>
      </c>
    </row>
    <row r="140" spans="1:16">
      <c r="A140" t="s">
        <v>76</v>
      </c>
      <c r="C140" s="30">
        <v>41599.366999999998</v>
      </c>
      <c r="D140" s="30"/>
      <c r="E140" s="4">
        <f>+(C140-C$7)/C$8</f>
        <v>2882.9977763148504</v>
      </c>
      <c r="F140" s="1">
        <f>ROUND(2*E140,0)/2</f>
        <v>2883</v>
      </c>
      <c r="G140" s="3">
        <f>+C140-(C$7+F140*C$8)</f>
        <v>-4.3270000023767352E-3</v>
      </c>
      <c r="I140" s="3">
        <f>G140</f>
        <v>-4.3270000023767352E-3</v>
      </c>
      <c r="P140" s="79">
        <f>+C140-15018.5</f>
        <v>26580.866999999998</v>
      </c>
    </row>
    <row r="141" spans="1:16">
      <c r="A141" t="s">
        <v>76</v>
      </c>
      <c r="C141" s="30">
        <v>41599.368999999999</v>
      </c>
      <c r="D141" s="30"/>
      <c r="E141" s="4">
        <f>+(C141-C$7)/C$8</f>
        <v>2882.9988041332699</v>
      </c>
      <c r="F141" s="1">
        <f>ROUND(2*E141,0)/2</f>
        <v>2883</v>
      </c>
      <c r="G141" s="3">
        <f>+C141-(C$7+F141*C$8)</f>
        <v>-2.3270000019692816E-3</v>
      </c>
      <c r="I141" s="3">
        <f>G141</f>
        <v>-2.3270000019692816E-3</v>
      </c>
      <c r="P141" s="79">
        <f>+C141-15018.5</f>
        <v>26580.868999999999</v>
      </c>
    </row>
    <row r="142" spans="1:16">
      <c r="A142" t="s">
        <v>77</v>
      </c>
      <c r="C142" s="30">
        <v>41848.442000000003</v>
      </c>
      <c r="D142" s="30"/>
      <c r="E142" s="4">
        <f>+(C142-C$7)/C$8</f>
        <v>3010.9997127247548</v>
      </c>
      <c r="F142" s="1">
        <f>ROUND(2*E142,0)/2</f>
        <v>3011</v>
      </c>
      <c r="G142" s="3">
        <f>+C142-(C$7+F142*C$8)</f>
        <v>-5.5899999279063195E-4</v>
      </c>
      <c r="I142" s="3">
        <f>G142</f>
        <v>-5.5899999279063195E-4</v>
      </c>
      <c r="P142" s="79">
        <f>+C142-15018.5</f>
        <v>26829.942000000003</v>
      </c>
    </row>
    <row r="143" spans="1:16">
      <c r="A143" t="s">
        <v>77</v>
      </c>
      <c r="C143" s="30">
        <v>41848.442999999999</v>
      </c>
      <c r="D143" s="30"/>
      <c r="E143" s="4">
        <f>+(C143-C$7)/C$8</f>
        <v>3011.0002266339625</v>
      </c>
      <c r="F143" s="1">
        <f>ROUND(2*E143,0)/2</f>
        <v>3011</v>
      </c>
      <c r="G143" s="3">
        <f>+C143-(C$7+F143*C$8)</f>
        <v>4.4100000377511606E-4</v>
      </c>
      <c r="I143" s="3">
        <f>G143</f>
        <v>4.4100000377511606E-4</v>
      </c>
      <c r="P143" s="79">
        <f>+C143-15018.5</f>
        <v>26829.942999999999</v>
      </c>
    </row>
    <row r="144" spans="1:16">
      <c r="A144" s="25" t="s">
        <v>78</v>
      </c>
      <c r="B144" s="26" t="s">
        <v>42</v>
      </c>
      <c r="C144" s="27">
        <v>41920.430999999997</v>
      </c>
      <c r="D144" s="28"/>
      <c r="E144" s="29">
        <f>+(C144-C$7)/C$8</f>
        <v>3047.9955228229646</v>
      </c>
      <c r="F144" s="1">
        <f>ROUND(2*E144,0)/2</f>
        <v>3048</v>
      </c>
      <c r="G144" s="3">
        <f>+C144-(C$7+F144*C$8)</f>
        <v>-8.7120000025606714E-3</v>
      </c>
      <c r="J144" s="3">
        <f>G144</f>
        <v>-8.7120000025606714E-3</v>
      </c>
      <c r="P144" s="79">
        <f>+C144-15018.5</f>
        <v>26901.930999999997</v>
      </c>
    </row>
    <row r="145" spans="1:16">
      <c r="A145" s="25" t="s">
        <v>78</v>
      </c>
      <c r="B145" s="26" t="s">
        <v>42</v>
      </c>
      <c r="C145" s="27">
        <v>41920.430999999997</v>
      </c>
      <c r="D145" s="28"/>
      <c r="E145" s="29">
        <f>+(C145-C$7)/C$8</f>
        <v>3047.9955228229646</v>
      </c>
      <c r="F145" s="1">
        <f>ROUND(2*E145,0)/2</f>
        <v>3048</v>
      </c>
      <c r="G145" s="3">
        <f>+C145-(C$7+F145*C$8)</f>
        <v>-8.7120000025606714E-3</v>
      </c>
      <c r="J145" s="3">
        <f>G145</f>
        <v>-8.7120000025606714E-3</v>
      </c>
      <c r="P145" s="79">
        <f>+C145-15018.5</f>
        <v>26901.930999999997</v>
      </c>
    </row>
    <row r="146" spans="1:16">
      <c r="A146" s="25" t="s">
        <v>78</v>
      </c>
      <c r="B146" s="26" t="s">
        <v>42</v>
      </c>
      <c r="C146" s="27">
        <v>41959.356</v>
      </c>
      <c r="D146" s="28"/>
      <c r="E146" s="29">
        <f>+(C146-C$7)/C$8</f>
        <v>3067.9994388111445</v>
      </c>
      <c r="F146" s="1">
        <f>ROUND(2*E146,0)/2</f>
        <v>3068</v>
      </c>
      <c r="G146" s="3">
        <f>+C146-(C$7+F146*C$8)</f>
        <v>-1.0919999986072071E-3</v>
      </c>
      <c r="J146" s="3">
        <f>G146</f>
        <v>-1.0919999986072071E-3</v>
      </c>
      <c r="P146" s="79">
        <f>+C146-15018.5</f>
        <v>26940.856</v>
      </c>
    </row>
    <row r="147" spans="1:16">
      <c r="A147" t="s">
        <v>79</v>
      </c>
      <c r="C147" s="30">
        <v>41959.357000000004</v>
      </c>
      <c r="D147" s="30"/>
      <c r="E147" s="4">
        <f>+(C147-C$7)/C$8</f>
        <v>3067.9999527203559</v>
      </c>
      <c r="F147" s="1">
        <f>ROUND(2*E147,0)/2</f>
        <v>3068</v>
      </c>
      <c r="G147" s="3">
        <f>+C147-(C$7+F147*C$8)</f>
        <v>-9.1999994765501469E-5</v>
      </c>
      <c r="I147" s="3">
        <f>G147</f>
        <v>-9.1999994765501469E-5</v>
      </c>
      <c r="P147" s="79">
        <f>+C147-15018.5</f>
        <v>26940.857000000004</v>
      </c>
    </row>
    <row r="148" spans="1:16">
      <c r="A148" t="s">
        <v>79</v>
      </c>
      <c r="C148" s="30">
        <v>41961.302000000003</v>
      </c>
      <c r="D148" s="30"/>
      <c r="E148" s="4">
        <f>+(C148-C$7)/C$8</f>
        <v>3068.9995061332525</v>
      </c>
      <c r="F148" s="1">
        <f>ROUND(2*E148,0)/2</f>
        <v>3069</v>
      </c>
      <c r="G148" s="3">
        <f>+C148-(C$7+F148*C$8)</f>
        <v>-9.6099999063881114E-4</v>
      </c>
      <c r="I148" s="3">
        <f>G148</f>
        <v>-9.6099999063881114E-4</v>
      </c>
      <c r="P148" s="79">
        <f>+C148-15018.5</f>
        <v>26942.802000000003</v>
      </c>
    </row>
    <row r="149" spans="1:16">
      <c r="A149" t="s">
        <v>79</v>
      </c>
      <c r="C149" s="30">
        <v>41996.328999999998</v>
      </c>
      <c r="D149" s="30"/>
      <c r="E149" s="4">
        <f>+(C149-C$7)/C$8</f>
        <v>3087.0002040219565</v>
      </c>
      <c r="F149" s="1">
        <f>ROUND(2*E149,0)/2</f>
        <v>3087</v>
      </c>
      <c r="G149" s="3">
        <f>+C149-(C$7+F149*C$8)</f>
        <v>3.9700000343145803E-4</v>
      </c>
      <c r="I149" s="3">
        <f>G149</f>
        <v>3.9700000343145803E-4</v>
      </c>
      <c r="P149" s="79">
        <f>+C149-15018.5</f>
        <v>26977.828999999998</v>
      </c>
    </row>
    <row r="150" spans="1:16">
      <c r="A150" t="s">
        <v>80</v>
      </c>
      <c r="C150" s="30">
        <v>42276.544000000002</v>
      </c>
      <c r="D150" s="30"/>
      <c r="E150" s="4">
        <f>+(C150-C$7)/C$8</f>
        <v>3231.005273222403</v>
      </c>
      <c r="F150" s="1">
        <f>ROUND(2*E150,0)/2</f>
        <v>3231</v>
      </c>
      <c r="G150" s="3">
        <f>+C150-(C$7+F150*C$8)</f>
        <v>1.0261000003083609E-2</v>
      </c>
      <c r="I150" s="3">
        <f>G150</f>
        <v>1.0261000003083609E-2</v>
      </c>
      <c r="P150" s="79">
        <f>+C150-15018.5</f>
        <v>27258.044000000002</v>
      </c>
    </row>
    <row r="151" spans="1:16">
      <c r="A151" s="25" t="s">
        <v>81</v>
      </c>
      <c r="B151" s="26" t="s">
        <v>42</v>
      </c>
      <c r="C151" s="27">
        <v>42319.341999999997</v>
      </c>
      <c r="D151" s="28"/>
      <c r="E151" s="29">
        <f>+(C151-C$7)/C$8</f>
        <v>3252.9995595798073</v>
      </c>
      <c r="F151" s="1">
        <f>ROUND(2*E151,0)/2</f>
        <v>3253</v>
      </c>
      <c r="G151" s="3">
        <f>+C151-(C$7+F151*C$8)</f>
        <v>-8.5699999908683822E-4</v>
      </c>
      <c r="J151" s="3">
        <f>G151</f>
        <v>-8.5699999908683822E-4</v>
      </c>
      <c r="P151" s="79">
        <f>+C151-15018.5</f>
        <v>27300.841999999997</v>
      </c>
    </row>
    <row r="152" spans="1:16">
      <c r="A152" s="25" t="s">
        <v>81</v>
      </c>
      <c r="B152" s="26" t="s">
        <v>42</v>
      </c>
      <c r="C152" s="27">
        <v>42319.345000000001</v>
      </c>
      <c r="D152" s="28"/>
      <c r="E152" s="29">
        <f>+(C152-C$7)/C$8</f>
        <v>3253.0011013074386</v>
      </c>
      <c r="F152" s="1">
        <f>ROUND(2*E152,0)/2</f>
        <v>3253</v>
      </c>
      <c r="G152" s="3">
        <f>+C152-(C$7+F152*C$8)</f>
        <v>2.143000005162321E-3</v>
      </c>
      <c r="J152" s="3">
        <f>G152</f>
        <v>2.143000005162321E-3</v>
      </c>
      <c r="P152" s="79">
        <f>+C152-15018.5</f>
        <v>27300.845000000001</v>
      </c>
    </row>
    <row r="153" spans="1:16">
      <c r="A153" t="s">
        <v>82</v>
      </c>
      <c r="C153" s="30">
        <v>42601.495999999999</v>
      </c>
      <c r="D153" s="30"/>
      <c r="E153" s="4">
        <f>+(C153-C$7)/C$8</f>
        <v>3398.0010987378914</v>
      </c>
      <c r="F153" s="1">
        <f>ROUND(2*E153,0)/2</f>
        <v>3398</v>
      </c>
      <c r="G153" s="3">
        <f>+C153-(C$7+F153*C$8)</f>
        <v>2.1380000034696423E-3</v>
      </c>
      <c r="I153" s="3">
        <f>G153</f>
        <v>2.1380000034696423E-3</v>
      </c>
      <c r="P153" s="79">
        <f>+C153-15018.5</f>
        <v>27582.995999999999</v>
      </c>
    </row>
    <row r="154" spans="1:16">
      <c r="A154" t="s">
        <v>82</v>
      </c>
      <c r="C154" s="30">
        <v>42634.563000000002</v>
      </c>
      <c r="D154" s="30"/>
      <c r="E154" s="4">
        <f>+(C154-C$7)/C$8</f>
        <v>3414.9945345755573</v>
      </c>
      <c r="F154" s="1">
        <f>ROUND(2*E154,0)/2</f>
        <v>3415</v>
      </c>
      <c r="G154" s="3">
        <f>+C154-(C$7+F154*C$8)</f>
        <v>-1.0634999991452787E-2</v>
      </c>
      <c r="I154" s="3">
        <f>G154</f>
        <v>-1.0634999991452787E-2</v>
      </c>
      <c r="P154" s="79">
        <f>+C154-15018.5</f>
        <v>27616.063000000002</v>
      </c>
    </row>
    <row r="155" spans="1:16">
      <c r="A155" t="s">
        <v>82</v>
      </c>
      <c r="C155" s="30">
        <v>42638.466</v>
      </c>
      <c r="D155" s="30"/>
      <c r="E155" s="4">
        <f>+(C155-C$7)/C$8</f>
        <v>3417.0003222210762</v>
      </c>
      <c r="F155" s="1">
        <f>ROUND(2*E155,0)/2</f>
        <v>3417</v>
      </c>
      <c r="G155" s="3">
        <f>+C155-(C$7+F155*C$8)</f>
        <v>6.2700000125914812E-4</v>
      </c>
      <c r="I155" s="3">
        <f>G155</f>
        <v>6.2700000125914812E-4</v>
      </c>
      <c r="P155" s="79">
        <f>+C155-15018.5</f>
        <v>27619.966</v>
      </c>
    </row>
    <row r="156" spans="1:16">
      <c r="A156" t="s">
        <v>83</v>
      </c>
      <c r="C156" s="30">
        <v>42679.328999999998</v>
      </c>
      <c r="D156" s="30"/>
      <c r="E156" s="4">
        <f>+(C156-C$7)/C$8</f>
        <v>3438.0001942576819</v>
      </c>
      <c r="F156" s="1">
        <f>ROUND(2*E156,0)/2</f>
        <v>3438</v>
      </c>
      <c r="G156" s="3">
        <f>+C156-(C$7+F156*C$8)</f>
        <v>3.7799999699927866E-4</v>
      </c>
      <c r="I156" s="3">
        <f>G156</f>
        <v>3.7799999699927866E-4</v>
      </c>
      <c r="P156" s="79">
        <f>+C156-15018.5</f>
        <v>27660.828999999998</v>
      </c>
    </row>
    <row r="157" spans="1:16">
      <c r="A157" t="s">
        <v>83</v>
      </c>
      <c r="C157" s="30">
        <v>42681.271000000001</v>
      </c>
      <c r="D157" s="30"/>
      <c r="E157" s="4">
        <f>+(C157-C$7)/C$8</f>
        <v>3438.9982059429508</v>
      </c>
      <c r="F157" s="1">
        <f>ROUND(2*E157,0)/2</f>
        <v>3439</v>
      </c>
      <c r="G157" s="3">
        <f>+C157-(C$7+F157*C$8)</f>
        <v>-3.4909999958472326E-3</v>
      </c>
      <c r="I157" s="3">
        <f>G157</f>
        <v>-3.4909999958472326E-3</v>
      </c>
      <c r="P157" s="79">
        <f>+C157-15018.5</f>
        <v>27662.771000000001</v>
      </c>
    </row>
    <row r="158" spans="1:16">
      <c r="A158" t="s">
        <v>83</v>
      </c>
      <c r="C158" s="30">
        <v>42716.300999999999</v>
      </c>
      <c r="D158" s="30"/>
      <c r="E158" s="4">
        <f>+(C158-C$7)/C$8</f>
        <v>3457.0004455592862</v>
      </c>
      <c r="F158" s="1">
        <f>ROUND(2*E158,0)/2</f>
        <v>3457</v>
      </c>
      <c r="G158" s="3">
        <f>+C158-(C$7+F158*C$8)</f>
        <v>8.6700000247219577E-4</v>
      </c>
      <c r="I158" s="3">
        <f>G158</f>
        <v>8.6700000247219577E-4</v>
      </c>
      <c r="P158" s="79">
        <f>+C158-15018.5</f>
        <v>27697.800999999999</v>
      </c>
    </row>
    <row r="159" spans="1:16">
      <c r="A159" t="s">
        <v>83</v>
      </c>
      <c r="C159" s="30">
        <v>42718.245999999999</v>
      </c>
      <c r="D159" s="30"/>
      <c r="E159" s="4">
        <f>+(C159-C$7)/C$8</f>
        <v>3457.9999989721828</v>
      </c>
      <c r="F159" s="1">
        <f>ROUND(2*E159,0)/2</f>
        <v>3458</v>
      </c>
      <c r="G159" s="3">
        <f>+C159-(C$7+F159*C$8)</f>
        <v>-2.0000006770715117E-6</v>
      </c>
      <c r="I159" s="3">
        <f>G159</f>
        <v>-2.0000006770715117E-6</v>
      </c>
      <c r="P159" s="79">
        <f>+C159-15018.5</f>
        <v>27699.745999999999</v>
      </c>
    </row>
    <row r="160" spans="1:16">
      <c r="A160" t="s">
        <v>84</v>
      </c>
      <c r="C160" s="30">
        <v>42885.59</v>
      </c>
      <c r="D160" s="30"/>
      <c r="E160" s="4">
        <f>+(C160-C$7)/C$8</f>
        <v>3543.9996217628213</v>
      </c>
      <c r="F160" s="1">
        <f>ROUND(2*E160,0)/2</f>
        <v>3544</v>
      </c>
      <c r="G160" s="3">
        <f>+C160-(C$7+F160*C$8)</f>
        <v>-7.3600000177975744E-4</v>
      </c>
      <c r="I160" s="3">
        <f>G160</f>
        <v>-7.3600000177975744E-4</v>
      </c>
      <c r="P160" s="79">
        <f>+C160-15018.5</f>
        <v>27867.089999999997</v>
      </c>
    </row>
    <row r="161" spans="1:16">
      <c r="A161" t="s">
        <v>84</v>
      </c>
      <c r="C161" s="30">
        <v>42922.561999999998</v>
      </c>
      <c r="D161" s="30"/>
      <c r="E161" s="4">
        <f>+(C161-C$7)/C$8</f>
        <v>3562.9998730644256</v>
      </c>
      <c r="F161" s="1">
        <f>ROUND(2*E161,0)/2</f>
        <v>3563</v>
      </c>
      <c r="G161" s="3">
        <f>+C161-(C$7+F161*C$8)</f>
        <v>-2.4699999630684033E-4</v>
      </c>
      <c r="I161" s="3">
        <f>G161</f>
        <v>-2.4699999630684033E-4</v>
      </c>
      <c r="P161" s="79">
        <f>+C161-15018.5</f>
        <v>27904.061999999998</v>
      </c>
    </row>
    <row r="162" spans="1:16">
      <c r="A162" t="s">
        <v>84</v>
      </c>
      <c r="C162" s="30">
        <v>42926.453999999998</v>
      </c>
      <c r="D162" s="30"/>
      <c r="E162" s="4">
        <f>+(C162-C$7)/C$8</f>
        <v>3565.0000077086383</v>
      </c>
      <c r="F162" s="1">
        <f>ROUND(2*E162,0)/2</f>
        <v>3565</v>
      </c>
      <c r="G162" s="3">
        <f>+C162-(C$7+F162*C$8)</f>
        <v>1.4999997802078724E-5</v>
      </c>
      <c r="I162" s="3">
        <f>G162</f>
        <v>1.4999997802078724E-5</v>
      </c>
      <c r="P162" s="79">
        <f>+C162-15018.5</f>
        <v>27907.953999999998</v>
      </c>
    </row>
    <row r="163" spans="1:16">
      <c r="A163" t="s">
        <v>84</v>
      </c>
      <c r="C163" s="30">
        <v>42926.455999999998</v>
      </c>
      <c r="D163" s="30"/>
      <c r="E163" s="4">
        <f>+(C163-C$7)/C$8</f>
        <v>3565.0010355270583</v>
      </c>
      <c r="F163" s="1">
        <f>ROUND(2*E163,0)/2</f>
        <v>3565</v>
      </c>
      <c r="G163" s="3">
        <f>+C163-(C$7+F163*C$8)</f>
        <v>2.0149999982095324E-3</v>
      </c>
      <c r="I163" s="3">
        <f>G163</f>
        <v>2.0149999982095324E-3</v>
      </c>
      <c r="P163" s="79">
        <f>+C163-15018.5</f>
        <v>27907.955999999998</v>
      </c>
    </row>
    <row r="164" spans="1:16">
      <c r="A164" t="s">
        <v>85</v>
      </c>
      <c r="C164" s="30">
        <v>42961.472000000002</v>
      </c>
      <c r="D164" s="30"/>
      <c r="E164" s="4">
        <f>+(C164-C$7)/C$8</f>
        <v>3582.9960804144598</v>
      </c>
      <c r="F164" s="1">
        <f>ROUND(2*E164,0)/2</f>
        <v>3583</v>
      </c>
      <c r="G164" s="3">
        <f>+C164-(C$7+F164*C$8)</f>
        <v>-7.6269999917712994E-3</v>
      </c>
      <c r="I164" s="3">
        <f>G164</f>
        <v>-7.6269999917712994E-3</v>
      </c>
      <c r="P164" s="79">
        <f>+C164-15018.5</f>
        <v>27942.972000000002</v>
      </c>
    </row>
    <row r="165" spans="1:16">
      <c r="A165" t="s">
        <v>85</v>
      </c>
      <c r="C165" s="30">
        <v>42961.478999999999</v>
      </c>
      <c r="D165" s="30"/>
      <c r="E165" s="4">
        <f>+(C165-C$7)/C$8</f>
        <v>3582.9996777789265</v>
      </c>
      <c r="F165" s="1">
        <f>ROUND(2*E165,0)/2</f>
        <v>3583</v>
      </c>
      <c r="G165" s="3">
        <f>+C165-(C$7+F165*C$8)</f>
        <v>-6.2699999398319051E-4</v>
      </c>
      <c r="I165" s="3">
        <f>G165</f>
        <v>-6.2699999398319051E-4</v>
      </c>
      <c r="P165" s="79">
        <f>+C165-15018.5</f>
        <v>27942.978999999999</v>
      </c>
    </row>
    <row r="166" spans="1:16">
      <c r="A166" t="s">
        <v>85</v>
      </c>
      <c r="C166" s="30">
        <v>42996.506000000001</v>
      </c>
      <c r="D166" s="30"/>
      <c r="E166" s="4">
        <f>+(C166-C$7)/C$8</f>
        <v>3601.0003756676342</v>
      </c>
      <c r="F166" s="1">
        <f>ROUND(2*E166,0)/2</f>
        <v>3601</v>
      </c>
      <c r="G166" s="3">
        <f>+C166-(C$7+F166*C$8)</f>
        <v>7.3100000008707866E-4</v>
      </c>
      <c r="I166" s="3">
        <f>G166</f>
        <v>7.3100000008707866E-4</v>
      </c>
      <c r="P166" s="79">
        <f>+C166-15018.5</f>
        <v>27978.006000000001</v>
      </c>
    </row>
    <row r="167" spans="1:16">
      <c r="A167" t="s">
        <v>85</v>
      </c>
      <c r="C167" s="30">
        <v>42996.506999999998</v>
      </c>
      <c r="D167" s="30"/>
      <c r="E167" s="4">
        <f>+(C167-C$7)/C$8</f>
        <v>3601.0008895768424</v>
      </c>
      <c r="F167" s="1">
        <f>ROUND(2*E167,0)/2</f>
        <v>3601</v>
      </c>
      <c r="G167" s="3">
        <f>+C167-(C$7+F167*C$8)</f>
        <v>1.7309999966528267E-3</v>
      </c>
      <c r="I167" s="3">
        <f>G167</f>
        <v>1.7309999966528267E-3</v>
      </c>
      <c r="P167" s="79">
        <f>+C167-15018.5</f>
        <v>27978.006999999998</v>
      </c>
    </row>
    <row r="168" spans="1:16">
      <c r="A168" t="s">
        <v>85</v>
      </c>
      <c r="C168" s="30">
        <v>42998.451000000001</v>
      </c>
      <c r="D168" s="30"/>
      <c r="E168" s="4">
        <f>+(C168-C$7)/C$8</f>
        <v>3601.9999290805308</v>
      </c>
      <c r="F168" s="1">
        <f>ROUND(2*E168,0)/2</f>
        <v>3602</v>
      </c>
      <c r="G168" s="3">
        <f>+C168-(C$7+F168*C$8)</f>
        <v>-1.3799999578623101E-4</v>
      </c>
      <c r="I168" s="3">
        <f>G168</f>
        <v>-1.3799999578623101E-4</v>
      </c>
      <c r="P168" s="79">
        <f>+C168-15018.5</f>
        <v>27979.951000000001</v>
      </c>
    </row>
    <row r="169" spans="1:16">
      <c r="A169" t="s">
        <v>86</v>
      </c>
      <c r="C169" s="30">
        <v>43021.8</v>
      </c>
      <c r="D169" s="30"/>
      <c r="E169" s="4">
        <f>+(C169-C$7)/C$8</f>
        <v>3613.9991952181804</v>
      </c>
      <c r="F169" s="1">
        <f>ROUND(2*E169,0)/2</f>
        <v>3614</v>
      </c>
      <c r="G169" s="3">
        <f>+C169-(C$7+F169*C$8)</f>
        <v>-1.5659999917261302E-3</v>
      </c>
      <c r="I169" s="3">
        <f>G169</f>
        <v>-1.5659999917261302E-3</v>
      </c>
      <c r="P169" s="79">
        <f>+C169-15018.5</f>
        <v>28003.300000000003</v>
      </c>
    </row>
    <row r="170" spans="1:16">
      <c r="A170" t="s">
        <v>86</v>
      </c>
      <c r="C170" s="30">
        <v>43021.807000000001</v>
      </c>
      <c r="D170" s="30"/>
      <c r="E170" s="4">
        <f>+(C170-C$7)/C$8</f>
        <v>3614.0027925826475</v>
      </c>
      <c r="F170" s="1">
        <f>ROUND(2*E170,0)/2</f>
        <v>3614</v>
      </c>
      <c r="G170" s="3">
        <f>+C170-(C$7+F170*C$8)</f>
        <v>5.4340000060619786E-3</v>
      </c>
      <c r="I170" s="3">
        <f>G170</f>
        <v>5.4340000060619786E-3</v>
      </c>
      <c r="P170" s="79">
        <f>+C170-15018.5</f>
        <v>28003.307000000001</v>
      </c>
    </row>
    <row r="171" spans="1:16">
      <c r="A171" t="s">
        <v>87</v>
      </c>
      <c r="C171" s="30">
        <v>43076.286</v>
      </c>
      <c r="D171" s="30"/>
      <c r="E171" s="4">
        <f>+(C171-C$7)/C$8</f>
        <v>3642.0000524187408</v>
      </c>
      <c r="F171" s="1">
        <f>ROUND(2*E171,0)/2</f>
        <v>3642</v>
      </c>
      <c r="G171" s="3">
        <f>+C171-(C$7+F171*C$8)</f>
        <v>1.0200000542681664E-4</v>
      </c>
      <c r="I171" s="3">
        <f>G171</f>
        <v>1.0200000542681664E-4</v>
      </c>
      <c r="P171" s="79">
        <f>+C171-15018.5</f>
        <v>28057.786</v>
      </c>
    </row>
    <row r="172" spans="1:16">
      <c r="A172" t="s">
        <v>88</v>
      </c>
      <c r="C172" s="30">
        <v>43284.495999999999</v>
      </c>
      <c r="D172" s="30"/>
      <c r="E172" s="4">
        <f>+(C172-C$7)/C$8</f>
        <v>3749.0010889736163</v>
      </c>
      <c r="F172" s="1">
        <f>ROUND(2*E172,0)/2</f>
        <v>3749</v>
      </c>
      <c r="G172" s="3">
        <f>+C172-(C$7+F172*C$8)</f>
        <v>2.1190000043134205E-3</v>
      </c>
      <c r="I172" s="3">
        <f>G172</f>
        <v>2.1190000043134205E-3</v>
      </c>
      <c r="P172" s="79">
        <f>+C172-15018.5</f>
        <v>28265.995999999999</v>
      </c>
    </row>
    <row r="173" spans="1:16">
      <c r="A173" t="s">
        <v>86</v>
      </c>
      <c r="C173" s="30">
        <v>43344.817000000003</v>
      </c>
      <c r="D173" s="30"/>
      <c r="E173" s="4">
        <f>+(C173-C$7)/C$8</f>
        <v>3780.0006064128702</v>
      </c>
      <c r="F173" s="1">
        <f>ROUND(2*E173,0)/2</f>
        <v>3780</v>
      </c>
      <c r="G173" s="3">
        <f>+C173-(C$7+F173*C$8)</f>
        <v>1.1800000065704808E-3</v>
      </c>
      <c r="I173" s="3">
        <f>G173</f>
        <v>1.1800000065704808E-3</v>
      </c>
      <c r="P173" s="79">
        <f>+C173-15018.5</f>
        <v>28326.317000000003</v>
      </c>
    </row>
    <row r="174" spans="1:16">
      <c r="A174" t="s">
        <v>89</v>
      </c>
      <c r="C174" s="30">
        <v>43344.817000000003</v>
      </c>
      <c r="D174" s="30"/>
      <c r="E174" s="4">
        <f>+(C174-C$7)/C$8</f>
        <v>3780.0006064128702</v>
      </c>
      <c r="F174" s="1">
        <f>ROUND(2*E174,0)/2</f>
        <v>3780</v>
      </c>
      <c r="G174" s="3">
        <f>+C174-(C$7+F174*C$8)</f>
        <v>1.1800000065704808E-3</v>
      </c>
      <c r="I174" s="3">
        <f>G174</f>
        <v>1.1800000065704808E-3</v>
      </c>
      <c r="P174" s="79">
        <f>+C174-15018.5</f>
        <v>28326.317000000003</v>
      </c>
    </row>
    <row r="175" spans="1:16">
      <c r="A175" t="s">
        <v>86</v>
      </c>
      <c r="C175" s="30">
        <v>43346.762000000002</v>
      </c>
      <c r="D175" s="30"/>
      <c r="E175" s="4">
        <f>+(C175-C$7)/C$8</f>
        <v>3781.0001598257668</v>
      </c>
      <c r="F175" s="1">
        <f>ROUND(2*E175,0)/2</f>
        <v>3781</v>
      </c>
      <c r="G175" s="3">
        <f>+C175-(C$7+F175*C$8)</f>
        <v>3.1100000342121348E-4</v>
      </c>
      <c r="I175" s="3">
        <f>G175</f>
        <v>3.1100000342121348E-4</v>
      </c>
      <c r="P175" s="79">
        <f>+C175-15018.5</f>
        <v>28328.262000000002</v>
      </c>
    </row>
    <row r="176" spans="1:16">
      <c r="A176" t="s">
        <v>90</v>
      </c>
      <c r="C176" s="30">
        <v>43393.468999999997</v>
      </c>
      <c r="D176" s="30"/>
      <c r="E176" s="4">
        <f>+(C176-C$7)/C$8</f>
        <v>3805.0033172839489</v>
      </c>
      <c r="F176" s="1">
        <f>ROUND(2*E176,0)/2</f>
        <v>3805</v>
      </c>
      <c r="G176" s="3">
        <f>+C176-(C$7+F176*C$8)</f>
        <v>6.4550000024610199E-3</v>
      </c>
      <c r="I176" s="3">
        <f>G176</f>
        <v>6.4550000024610199E-3</v>
      </c>
      <c r="P176" s="79">
        <f>+C176-15018.5</f>
        <v>28374.968999999997</v>
      </c>
    </row>
    <row r="177" spans="1:16">
      <c r="A177" t="s">
        <v>90</v>
      </c>
      <c r="C177" s="30">
        <v>43397.353000000003</v>
      </c>
      <c r="D177" s="30"/>
      <c r="E177" s="4">
        <f>+(C177-C$7)/C$8</f>
        <v>3806.9993406544868</v>
      </c>
      <c r="F177" s="1">
        <f>ROUND(2*E177,0)/2</f>
        <v>3807</v>
      </c>
      <c r="G177" s="3">
        <f>+C177-(C$7+F177*C$8)</f>
        <v>-1.2829999905079603E-3</v>
      </c>
      <c r="I177" s="3">
        <f>G177</f>
        <v>-1.2829999905079603E-3</v>
      </c>
      <c r="P177" s="79">
        <f>+C177-15018.5</f>
        <v>28378.853000000003</v>
      </c>
    </row>
    <row r="178" spans="1:16">
      <c r="A178" t="s">
        <v>90</v>
      </c>
      <c r="C178" s="30">
        <v>43399.296000000002</v>
      </c>
      <c r="D178" s="30"/>
      <c r="E178" s="4">
        <f>+(C178-C$7)/C$8</f>
        <v>3807.9978662489639</v>
      </c>
      <c r="F178" s="1">
        <f>ROUND(2*E178,0)/2</f>
        <v>3808</v>
      </c>
      <c r="G178" s="3">
        <f>+C178-(C$7+F178*C$8)</f>
        <v>-4.1519999940646812E-3</v>
      </c>
      <c r="I178" s="3">
        <f>G178</f>
        <v>-4.1519999940646812E-3</v>
      </c>
      <c r="P178" s="79">
        <f>+C178-15018.5</f>
        <v>28380.796000000002</v>
      </c>
    </row>
    <row r="179" spans="1:16">
      <c r="A179" t="s">
        <v>91</v>
      </c>
      <c r="C179" s="30">
        <v>43712.584999999999</v>
      </c>
      <c r="D179" s="30"/>
      <c r="E179" s="4">
        <f>+(C179-C$7)/C$8</f>
        <v>3968.9999686515393</v>
      </c>
      <c r="F179" s="1">
        <f>ROUND(2*E179,0)/2</f>
        <v>3969</v>
      </c>
      <c r="G179" s="3">
        <f>+C179-(C$7+F179*C$8)</f>
        <v>-6.0999998822808266E-5</v>
      </c>
      <c r="I179" s="3">
        <f>G179</f>
        <v>-6.0999998822808266E-5</v>
      </c>
      <c r="P179" s="79">
        <f>+C179-15018.5</f>
        <v>28694.084999999999</v>
      </c>
    </row>
    <row r="180" spans="1:16">
      <c r="A180" t="s">
        <v>91</v>
      </c>
      <c r="C180" s="30">
        <v>43718.421000000002</v>
      </c>
      <c r="D180" s="30"/>
      <c r="E180" s="4">
        <f>+(C180-C$7)/C$8</f>
        <v>3971.999142799441</v>
      </c>
      <c r="F180" s="1">
        <f>ROUND(2*E180,0)/2</f>
        <v>3972</v>
      </c>
      <c r="G180" s="3">
        <f>+C180-(C$7+F180*C$8)</f>
        <v>-1.6679999971529469E-3</v>
      </c>
      <c r="I180" s="3">
        <f>G180</f>
        <v>-1.6679999971529469E-3</v>
      </c>
      <c r="P180" s="79">
        <f>+C180-15018.5</f>
        <v>28699.921000000002</v>
      </c>
    </row>
    <row r="181" spans="1:16">
      <c r="A181" t="s">
        <v>86</v>
      </c>
      <c r="C181" s="30">
        <v>43741.771999999997</v>
      </c>
      <c r="D181" s="30"/>
      <c r="E181" s="4">
        <f>+(C181-C$7)/C$8</f>
        <v>3983.9994367555064</v>
      </c>
      <c r="F181" s="1">
        <f>ROUND(2*E181,0)/2</f>
        <v>3984</v>
      </c>
      <c r="G181" s="3">
        <f>+C181-(C$7+F181*C$8)</f>
        <v>-1.0959999999613501E-3</v>
      </c>
      <c r="I181" s="3">
        <f>G181</f>
        <v>-1.0959999999613501E-3</v>
      </c>
      <c r="P181" s="79">
        <f>+C181-15018.5</f>
        <v>28723.271999999997</v>
      </c>
    </row>
    <row r="182" spans="1:16">
      <c r="A182" t="s">
        <v>92</v>
      </c>
      <c r="C182" s="30">
        <v>43755.394</v>
      </c>
      <c r="D182" s="30"/>
      <c r="E182" s="4">
        <f>+(C182-C$7)/C$8</f>
        <v>3990.999908010253</v>
      </c>
      <c r="F182" s="1">
        <f>ROUND(2*E182,0)/2</f>
        <v>3991</v>
      </c>
      <c r="G182" s="3">
        <f>+C182-(C$7+F182*C$8)</f>
        <v>-1.7899999511428177E-4</v>
      </c>
      <c r="I182" s="3">
        <f>G182</f>
        <v>-1.7899999511428177E-4</v>
      </c>
      <c r="P182" s="79">
        <f>+C182-15018.5</f>
        <v>28736.894</v>
      </c>
    </row>
    <row r="183" spans="1:16">
      <c r="A183" t="s">
        <v>92</v>
      </c>
      <c r="C183" s="30">
        <v>43790.415000000001</v>
      </c>
      <c r="D183" s="30"/>
      <c r="E183" s="4">
        <f>+(C183-C$7)/C$8</f>
        <v>4008.9975224437017</v>
      </c>
      <c r="F183" s="1">
        <f>ROUND(2*E183,0)/2</f>
        <v>4009</v>
      </c>
      <c r="G183" s="3">
        <f>+C183-(C$7+F183*C$8)</f>
        <v>-4.8209999949904159E-3</v>
      </c>
      <c r="I183" s="3">
        <f>G183</f>
        <v>-4.8209999949904159E-3</v>
      </c>
      <c r="P183" s="79">
        <f>+C183-15018.5</f>
        <v>28771.915000000001</v>
      </c>
    </row>
    <row r="184" spans="1:16">
      <c r="A184" t="s">
        <v>92</v>
      </c>
      <c r="C184" s="30">
        <v>43794.311999999998</v>
      </c>
      <c r="D184" s="30"/>
      <c r="E184" s="4">
        <f>+(C184-C$7)/C$8</f>
        <v>4011.000226633962</v>
      </c>
      <c r="F184" s="1">
        <f>ROUND(2*E184,0)/2</f>
        <v>4011</v>
      </c>
      <c r="G184" s="3">
        <f>+C184-(C$7+F184*C$8)</f>
        <v>4.4100000377511606E-4</v>
      </c>
      <c r="I184" s="3">
        <f>G184</f>
        <v>4.4100000377511606E-4</v>
      </c>
      <c r="P184" s="79">
        <f>+C184-15018.5</f>
        <v>28775.811999999998</v>
      </c>
    </row>
    <row r="185" spans="1:16">
      <c r="A185" t="s">
        <v>93</v>
      </c>
      <c r="C185" s="30">
        <v>43831.283000000003</v>
      </c>
      <c r="D185" s="30"/>
      <c r="E185" s="4">
        <f>+(C185-C$7)/C$8</f>
        <v>4029.9999640263582</v>
      </c>
      <c r="F185" s="1">
        <f>ROUND(2*E185,0)/2</f>
        <v>4030</v>
      </c>
      <c r="G185" s="3">
        <f>+C185-(C$7+F185*C$8)</f>
        <v>-6.9999994593672454E-5</v>
      </c>
      <c r="I185" s="3">
        <f>G185</f>
        <v>-6.9999994593672454E-5</v>
      </c>
      <c r="P185" s="79">
        <f>+C185-15018.5</f>
        <v>28812.783000000003</v>
      </c>
    </row>
    <row r="186" spans="1:16">
      <c r="A186" t="s">
        <v>93</v>
      </c>
      <c r="C186" s="30">
        <v>43831.284</v>
      </c>
      <c r="D186" s="30"/>
      <c r="E186" s="4">
        <f>+(C186-C$7)/C$8</f>
        <v>4030.0004779355663</v>
      </c>
      <c r="F186" s="1">
        <f>ROUND(2*E186,0)/2</f>
        <v>4030</v>
      </c>
      <c r="G186" s="3">
        <f>+C186-(C$7+F186*C$8)</f>
        <v>9.3000000197207555E-4</v>
      </c>
      <c r="I186" s="3">
        <f>G186</f>
        <v>9.3000000197207555E-4</v>
      </c>
      <c r="P186" s="79">
        <f>+C186-15018.5</f>
        <v>28812.784</v>
      </c>
    </row>
    <row r="187" spans="1:16">
      <c r="A187" t="s">
        <v>93</v>
      </c>
      <c r="C187" s="30">
        <v>43833.224000000002</v>
      </c>
      <c r="D187" s="30"/>
      <c r="E187" s="4">
        <f>+(C187-C$7)/C$8</f>
        <v>4030.9974618024157</v>
      </c>
      <c r="F187" s="1">
        <f>ROUND(2*E187,0)/2</f>
        <v>4031</v>
      </c>
      <c r="G187" s="3">
        <f>+C187-(C$7+F187*C$8)</f>
        <v>-4.9389999912818894E-3</v>
      </c>
      <c r="I187" s="3">
        <f>G187</f>
        <v>-4.9389999912818894E-3</v>
      </c>
      <c r="P187" s="79">
        <f>+C187-15018.5</f>
        <v>28814.724000000002</v>
      </c>
    </row>
    <row r="188" spans="1:16">
      <c r="A188" t="s">
        <v>94</v>
      </c>
      <c r="C188" s="30">
        <v>44002.517999999996</v>
      </c>
      <c r="D188" s="30"/>
      <c r="E188" s="4">
        <f>+(C188-C$7)/C$8</f>
        <v>4117.9992075519986</v>
      </c>
      <c r="F188" s="1">
        <f>ROUND(2*E188,0)/2</f>
        <v>4118</v>
      </c>
      <c r="G188" s="3">
        <f>+C188-(C$7+F188*C$8)</f>
        <v>-1.5419999981531873E-3</v>
      </c>
      <c r="I188" s="3">
        <f>G188</f>
        <v>-1.5419999981531873E-3</v>
      </c>
      <c r="P188" s="79">
        <f>+C188-15018.5</f>
        <v>28984.017999999996</v>
      </c>
    </row>
    <row r="189" spans="1:16">
      <c r="A189" t="s">
        <v>95</v>
      </c>
      <c r="C189" s="30">
        <v>44072.57</v>
      </c>
      <c r="D189" s="30"/>
      <c r="E189" s="4">
        <f>+(C189-C$7)/C$8</f>
        <v>4153.999575510994</v>
      </c>
      <c r="F189" s="1">
        <f>ROUND(2*E189,0)/2</f>
        <v>4154</v>
      </c>
      <c r="G189" s="3">
        <f>+C189-(C$7+F189*C$8)</f>
        <v>-8.259999958681874E-4</v>
      </c>
      <c r="I189" s="3">
        <f>G189</f>
        <v>-8.259999958681874E-4</v>
      </c>
      <c r="P189" s="79">
        <f>+C189-15018.5</f>
        <v>29054.07</v>
      </c>
    </row>
    <row r="190" spans="1:16">
      <c r="A190" t="s">
        <v>95</v>
      </c>
      <c r="C190" s="30">
        <v>44115.377</v>
      </c>
      <c r="D190" s="30"/>
      <c r="E190" s="4">
        <f>+(C190-C$7)/C$8</f>
        <v>4175.9984870512881</v>
      </c>
      <c r="F190" s="1">
        <f>ROUND(2*E190,0)/2</f>
        <v>4176</v>
      </c>
      <c r="G190" s="3">
        <f>+C190-(C$7+F190*C$8)</f>
        <v>-2.9439999998430721E-3</v>
      </c>
      <c r="I190" s="3">
        <f>G190</f>
        <v>-2.9439999998430721E-3</v>
      </c>
      <c r="P190" s="79">
        <f>+C190-15018.5</f>
        <v>29096.877</v>
      </c>
    </row>
    <row r="191" spans="1:16">
      <c r="A191" t="s">
        <v>96</v>
      </c>
      <c r="C191" s="30">
        <v>44189.32</v>
      </c>
      <c r="D191" s="30"/>
      <c r="E191" s="4">
        <f>+(C191-C$7)/C$8</f>
        <v>4213.9984757452848</v>
      </c>
      <c r="F191" s="1">
        <f>ROUND(2*E191,0)/2</f>
        <v>4214</v>
      </c>
      <c r="G191" s="3">
        <f>+C191-(C$7+F191*C$8)</f>
        <v>-2.9660000000149012E-3</v>
      </c>
      <c r="I191" s="3">
        <f>G191</f>
        <v>-2.9660000000149012E-3</v>
      </c>
      <c r="P191" s="79">
        <f>+C191-15018.5</f>
        <v>29170.82</v>
      </c>
    </row>
    <row r="192" spans="1:16">
      <c r="A192" t="s">
        <v>96</v>
      </c>
      <c r="C192" s="30">
        <v>44189.321000000004</v>
      </c>
      <c r="D192" s="30"/>
      <c r="E192" s="4">
        <f>+(C192-C$7)/C$8</f>
        <v>4213.9989896544967</v>
      </c>
      <c r="F192" s="1">
        <f>ROUND(2*E192,0)/2</f>
        <v>4214</v>
      </c>
      <c r="G192" s="3">
        <f>+C192-(C$7+F192*C$8)</f>
        <v>-1.9659999961731955E-3</v>
      </c>
      <c r="I192" s="3">
        <f>G192</f>
        <v>-1.9659999961731955E-3</v>
      </c>
      <c r="P192" s="79">
        <f>+C192-15018.5</f>
        <v>29170.821000000004</v>
      </c>
    </row>
    <row r="193" spans="1:16">
      <c r="A193" t="s">
        <v>97</v>
      </c>
      <c r="C193" s="30">
        <v>44360.553999999996</v>
      </c>
      <c r="D193" s="30"/>
      <c r="E193" s="4">
        <f>+(C193-C$7)/C$8</f>
        <v>4301.9972053617175</v>
      </c>
      <c r="F193" s="1">
        <f>ROUND(2*E193,0)/2</f>
        <v>4302</v>
      </c>
      <c r="G193" s="3">
        <f>+C193-(C$7+F193*C$8)</f>
        <v>-5.438000000140164E-3</v>
      </c>
      <c r="I193" s="3">
        <f>G193</f>
        <v>-5.438000000140164E-3</v>
      </c>
      <c r="P193" s="79">
        <f>+C193-15018.5</f>
        <v>29342.053999999996</v>
      </c>
    </row>
    <row r="194" spans="1:16">
      <c r="A194" t="s">
        <v>98</v>
      </c>
      <c r="C194" s="30">
        <v>44395.582999999999</v>
      </c>
      <c r="D194" s="30"/>
      <c r="E194" s="4">
        <f>+(C194-C$7)/C$8</f>
        <v>4319.9989310688443</v>
      </c>
      <c r="F194" s="1">
        <f>ROUND(2*E194,0)/2</f>
        <v>4320</v>
      </c>
      <c r="G194" s="3">
        <f>+C194-(C$7+F194*C$8)</f>
        <v>-2.0799999983864836E-3</v>
      </c>
      <c r="I194" s="3">
        <f>G194</f>
        <v>-2.0799999983864836E-3</v>
      </c>
      <c r="P194" s="79">
        <f>+C194-15018.5</f>
        <v>29377.082999999999</v>
      </c>
    </row>
    <row r="195" spans="1:16">
      <c r="A195" t="s">
        <v>99</v>
      </c>
      <c r="C195" s="30">
        <v>44438.391000000003</v>
      </c>
      <c r="D195" s="30"/>
      <c r="E195" s="4">
        <f>+(C195-C$7)/C$8</f>
        <v>4341.9983565183502</v>
      </c>
      <c r="F195" s="1">
        <f>ROUND(2*E195,0)/2</f>
        <v>4342</v>
      </c>
      <c r="G195" s="3">
        <f>+C195-(C$7+F195*C$8)</f>
        <v>-3.1979999912437052E-3</v>
      </c>
      <c r="I195" s="3">
        <f>G195</f>
        <v>-3.1979999912437052E-3</v>
      </c>
      <c r="P195" s="79">
        <f>+C195-15018.5</f>
        <v>29419.891000000003</v>
      </c>
    </row>
    <row r="196" spans="1:16">
      <c r="A196" t="s">
        <v>86</v>
      </c>
      <c r="C196" s="30">
        <v>44463.690999999999</v>
      </c>
      <c r="D196" s="30"/>
      <c r="E196" s="4">
        <f>+(C196-C$7)/C$8</f>
        <v>4355.0002595241522</v>
      </c>
      <c r="F196" s="1">
        <f>ROUND(2*E196,0)/2</f>
        <v>4355</v>
      </c>
      <c r="G196" s="3">
        <f>+C196-(C$7+F196*C$8)</f>
        <v>5.0500000361353159E-4</v>
      </c>
      <c r="I196" s="3">
        <f>G196</f>
        <v>5.0500000361353159E-4</v>
      </c>
      <c r="P196" s="79">
        <f>+C196-15018.5</f>
        <v>29445.190999999999</v>
      </c>
    </row>
    <row r="197" spans="1:16">
      <c r="A197" t="s">
        <v>100</v>
      </c>
      <c r="C197" s="30">
        <v>44469.516000000003</v>
      </c>
      <c r="D197" s="30"/>
      <c r="E197" s="4">
        <f>+(C197-C$7)/C$8</f>
        <v>4357.9937806707476</v>
      </c>
      <c r="F197" s="1">
        <f>ROUND(2*E197,0)/2</f>
        <v>4358</v>
      </c>
      <c r="G197" s="3">
        <f>+C197-(C$7+F197*C$8)</f>
        <v>-1.2101999993319623E-2</v>
      </c>
      <c r="I197" s="3">
        <f>G197</f>
        <v>-1.2101999993319623E-2</v>
      </c>
      <c r="P197" s="79">
        <f>+C197-15018.5</f>
        <v>29451.016000000003</v>
      </c>
    </row>
    <row r="198" spans="1:16">
      <c r="A198" s="25" t="s">
        <v>101</v>
      </c>
      <c r="B198" s="26" t="s">
        <v>42</v>
      </c>
      <c r="C198" s="27">
        <v>44469.525999999998</v>
      </c>
      <c r="D198" s="28"/>
      <c r="E198" s="29">
        <f>+(C198-C$7)/C$8</f>
        <v>4357.998919762842</v>
      </c>
      <c r="F198" s="1">
        <f>ROUND(2*E198,0)/2</f>
        <v>4358</v>
      </c>
      <c r="G198" s="3">
        <f>+C198-(C$7+F198*C$8)</f>
        <v>-2.1019999985583127E-3</v>
      </c>
      <c r="J198" s="3">
        <f>G198</f>
        <v>-2.1019999985583127E-3</v>
      </c>
      <c r="P198" s="79">
        <f>+C198-15018.5</f>
        <v>29451.025999999998</v>
      </c>
    </row>
    <row r="199" spans="1:16">
      <c r="A199" t="s">
        <v>99</v>
      </c>
      <c r="C199" s="30">
        <v>44473.42</v>
      </c>
      <c r="D199" s="30"/>
      <c r="E199" s="4">
        <f>+(C199-C$7)/C$8</f>
        <v>4360.0000822254742</v>
      </c>
      <c r="F199" s="1">
        <f>ROUND(2*E199,0)/2</f>
        <v>4360</v>
      </c>
      <c r="G199" s="3">
        <f>+C199-(C$7+F199*C$8)</f>
        <v>1.6000000323401764E-4</v>
      </c>
      <c r="I199" s="3">
        <f>G199</f>
        <v>1.6000000323401764E-4</v>
      </c>
      <c r="P199" s="79">
        <f>+C199-15018.5</f>
        <v>29454.92</v>
      </c>
    </row>
    <row r="200" spans="1:16">
      <c r="A200" t="s">
        <v>102</v>
      </c>
      <c r="C200" s="30">
        <v>44475.358999999997</v>
      </c>
      <c r="D200" s="30"/>
      <c r="E200" s="4">
        <f>+(C200-C$7)/C$8</f>
        <v>4360.9965521831118</v>
      </c>
      <c r="F200" s="1">
        <f>ROUND(2*E200,0)/2</f>
        <v>4361</v>
      </c>
      <c r="G200" s="3">
        <f>+C200-(C$7+F200*C$8)</f>
        <v>-6.7090000011376105E-3</v>
      </c>
      <c r="I200" s="3">
        <f>G200</f>
        <v>-6.7090000011376105E-3</v>
      </c>
      <c r="P200" s="79">
        <f>+C200-15018.5</f>
        <v>29456.858999999997</v>
      </c>
    </row>
    <row r="201" spans="1:16">
      <c r="A201" t="s">
        <v>102</v>
      </c>
      <c r="C201" s="30">
        <v>44475.362999999998</v>
      </c>
      <c r="D201" s="30"/>
      <c r="E201" s="4">
        <f>+(C201-C$7)/C$8</f>
        <v>4360.9986078199508</v>
      </c>
      <c r="F201" s="1">
        <f>ROUND(2*E201,0)/2</f>
        <v>4361</v>
      </c>
      <c r="G201" s="3">
        <f>+C201-(C$7+F201*C$8)</f>
        <v>-2.7090000003227033E-3</v>
      </c>
      <c r="I201" s="3">
        <f>G201</f>
        <v>-2.7090000003227033E-3</v>
      </c>
      <c r="P201" s="79">
        <f>+C201-15018.5</f>
        <v>29456.862999999998</v>
      </c>
    </row>
    <row r="202" spans="1:16">
      <c r="A202" t="s">
        <v>102</v>
      </c>
      <c r="C202" s="30">
        <v>44510.389000000003</v>
      </c>
      <c r="D202" s="30"/>
      <c r="E202" s="4">
        <f>+(C202-C$7)/C$8</f>
        <v>4378.9987917994513</v>
      </c>
      <c r="F202" s="1">
        <f>ROUND(2*E202,0)/2</f>
        <v>4379</v>
      </c>
      <c r="G202" s="3">
        <f>+C202-(C$7+F202*C$8)</f>
        <v>-2.3509999955422245E-3</v>
      </c>
      <c r="I202" s="3">
        <f>G202</f>
        <v>-2.3509999955422245E-3</v>
      </c>
      <c r="P202" s="79">
        <f>+C202-15018.5</f>
        <v>29491.889000000003</v>
      </c>
    </row>
    <row r="203" spans="1:16">
      <c r="A203" t="s">
        <v>102</v>
      </c>
      <c r="C203" s="30">
        <v>44512.337</v>
      </c>
      <c r="D203" s="30"/>
      <c r="E203" s="4">
        <f>+(C203-C$7)/C$8</f>
        <v>4379.9998869399751</v>
      </c>
      <c r="F203" s="1">
        <f>ROUND(2*E203,0)/2</f>
        <v>4380</v>
      </c>
      <c r="G203" s="3">
        <f>+C203-(C$7+F203*C$8)</f>
        <v>-2.2000000171829015E-4</v>
      </c>
      <c r="I203" s="3">
        <f>G203</f>
        <v>-2.2000000171829015E-4</v>
      </c>
      <c r="P203" s="79">
        <f>+C203-15018.5</f>
        <v>29493.837</v>
      </c>
    </row>
    <row r="204" spans="1:16">
      <c r="A204" t="s">
        <v>102</v>
      </c>
      <c r="C204" s="30">
        <v>44512.339</v>
      </c>
      <c r="D204" s="30"/>
      <c r="E204" s="4">
        <f>+(C204-C$7)/C$8</f>
        <v>4380.0009147583951</v>
      </c>
      <c r="F204" s="1">
        <f>ROUND(2*E204,0)/2</f>
        <v>4380</v>
      </c>
      <c r="G204" s="3">
        <f>+C204-(C$7+F204*C$8)</f>
        <v>1.7799999986891635E-3</v>
      </c>
      <c r="I204" s="3">
        <f>G204</f>
        <v>1.7799999986891635E-3</v>
      </c>
      <c r="P204" s="79">
        <f>+C204-15018.5</f>
        <v>29493.839</v>
      </c>
    </row>
    <row r="205" spans="1:16">
      <c r="A205" t="s">
        <v>103</v>
      </c>
      <c r="C205" s="30">
        <v>44586.279000000002</v>
      </c>
      <c r="D205" s="30"/>
      <c r="E205" s="4">
        <f>+(C205-C$7)/C$8</f>
        <v>4417.9993617247637</v>
      </c>
      <c r="F205" s="1">
        <f>ROUND(2*E205,0)/2</f>
        <v>4418</v>
      </c>
      <c r="G205" s="3">
        <f>+C205-(C$7+F205*C$8)</f>
        <v>-1.2419999911799096E-3</v>
      </c>
      <c r="I205" s="3">
        <f>G205</f>
        <v>-1.2419999911799096E-3</v>
      </c>
      <c r="P205" s="79">
        <f>+C205-15018.5</f>
        <v>29567.779000000002</v>
      </c>
    </row>
    <row r="206" spans="1:16">
      <c r="A206" t="s">
        <v>103</v>
      </c>
      <c r="C206" s="30">
        <v>44586.281000000003</v>
      </c>
      <c r="D206" s="30"/>
      <c r="E206" s="4">
        <f>+(C206-C$7)/C$8</f>
        <v>4418.0003895431837</v>
      </c>
      <c r="F206" s="1">
        <f>ROUND(2*E206,0)/2</f>
        <v>4418</v>
      </c>
      <c r="G206" s="3">
        <f>+C206-(C$7+F206*C$8)</f>
        <v>7.5800000922754407E-4</v>
      </c>
      <c r="I206" s="3">
        <f>G206</f>
        <v>7.5800000922754407E-4</v>
      </c>
      <c r="P206" s="79">
        <f>+C206-15018.5</f>
        <v>29567.781000000003</v>
      </c>
    </row>
    <row r="207" spans="1:16">
      <c r="A207" t="s">
        <v>104</v>
      </c>
      <c r="C207" s="30">
        <v>44679.68</v>
      </c>
      <c r="D207" s="30"/>
      <c r="E207" s="4">
        <f>+(C207-C$7)/C$8</f>
        <v>4465.9989958214055</v>
      </c>
      <c r="F207" s="1">
        <f>ROUND(2*E207,0)/2</f>
        <v>4466</v>
      </c>
      <c r="G207" s="3">
        <f>+C207-(C$7+F207*C$8)</f>
        <v>-1.9539999993867241E-3</v>
      </c>
      <c r="I207" s="3">
        <f>G207</f>
        <v>-1.9539999993867241E-3</v>
      </c>
      <c r="P207" s="79">
        <f>+C207-15018.5</f>
        <v>29661.18</v>
      </c>
    </row>
    <row r="208" spans="1:16">
      <c r="A208" t="s">
        <v>105</v>
      </c>
      <c r="C208" s="30">
        <v>44755.571000000004</v>
      </c>
      <c r="D208" s="30"/>
      <c r="E208" s="4">
        <f>+(C208-C$7)/C$8</f>
        <v>4505.0000796559307</v>
      </c>
      <c r="F208" s="1">
        <f>ROUND(2*E208,0)/2</f>
        <v>4505</v>
      </c>
      <c r="G208" s="3">
        <f>+C208-(C$7+F208*C$8)</f>
        <v>1.5500000881729648E-4</v>
      </c>
      <c r="I208" s="3">
        <f>G208</f>
        <v>1.5500000881729648E-4</v>
      </c>
      <c r="P208" s="79">
        <f>+C208-15018.5</f>
        <v>29737.071000000004</v>
      </c>
    </row>
    <row r="209" spans="1:16">
      <c r="A209" t="s">
        <v>106</v>
      </c>
      <c r="C209" s="30">
        <v>44757.514999999999</v>
      </c>
      <c r="D209" s="30"/>
      <c r="E209" s="4">
        <f>+(C209-C$7)/C$8</f>
        <v>4505.9991191596155</v>
      </c>
      <c r="F209" s="1">
        <f>ROUND(2*E209,0)/2</f>
        <v>4506</v>
      </c>
      <c r="G209" s="3">
        <f>+C209-(C$7+F209*C$8)</f>
        <v>-1.7139999981736764E-3</v>
      </c>
      <c r="I209" s="3">
        <f>G209</f>
        <v>-1.7139999981736764E-3</v>
      </c>
      <c r="P209" s="79">
        <f>+C209-15018.5</f>
        <v>29739.014999999999</v>
      </c>
    </row>
    <row r="210" spans="1:16">
      <c r="A210" t="s">
        <v>106</v>
      </c>
      <c r="C210" s="30">
        <v>44761.406999999999</v>
      </c>
      <c r="D210" s="30"/>
      <c r="E210" s="4">
        <f>+(C210-C$7)/C$8</f>
        <v>4507.9992538038287</v>
      </c>
      <c r="F210" s="1">
        <f>ROUND(2*E210,0)/2</f>
        <v>4508</v>
      </c>
      <c r="G210" s="3">
        <f>+C210-(C$7+F210*C$8)</f>
        <v>-1.4519999967887998E-3</v>
      </c>
      <c r="I210" s="3">
        <f>G210</f>
        <v>-1.4519999967887998E-3</v>
      </c>
      <c r="P210" s="79">
        <f>+C210-15018.5</f>
        <v>29742.906999999999</v>
      </c>
    </row>
    <row r="211" spans="1:16">
      <c r="A211" t="s">
        <v>86</v>
      </c>
      <c r="C211" s="30">
        <v>44786.705999999998</v>
      </c>
      <c r="D211" s="30"/>
      <c r="E211" s="4">
        <f>+(C211-C$7)/C$8</f>
        <v>4521.0006429004216</v>
      </c>
      <c r="F211" s="1">
        <f>ROUND(2*E211,0)/2</f>
        <v>4521</v>
      </c>
      <c r="G211" s="3">
        <f>+C211-(C$7+F211*C$8)</f>
        <v>1.251000001502689E-3</v>
      </c>
      <c r="I211" s="3">
        <f>G211</f>
        <v>1.251000001502689E-3</v>
      </c>
      <c r="P211" s="79">
        <f>+C211-15018.5</f>
        <v>29768.205999999998</v>
      </c>
    </row>
    <row r="212" spans="1:16">
      <c r="A212" t="s">
        <v>107</v>
      </c>
      <c r="C212" s="30">
        <v>44831.457999999999</v>
      </c>
      <c r="D212" s="30"/>
      <c r="E212" s="4">
        <f>+(C212-C$7)/C$8</f>
        <v>4543.9991078536132</v>
      </c>
      <c r="F212" s="1">
        <f>ROUND(2*E212,0)/2</f>
        <v>4544</v>
      </c>
      <c r="G212" s="3">
        <f>+C212-(C$7+F212*C$8)</f>
        <v>-1.7359999983455054E-3</v>
      </c>
      <c r="I212" s="3">
        <f>G212</f>
        <v>-1.7359999983455054E-3</v>
      </c>
      <c r="P212" s="79">
        <f>+C212-15018.5</f>
        <v>29812.957999999999</v>
      </c>
    </row>
    <row r="213" spans="1:16">
      <c r="A213" t="s">
        <v>107</v>
      </c>
      <c r="C213" s="30">
        <v>44835.351000000002</v>
      </c>
      <c r="D213" s="30"/>
      <c r="E213" s="4">
        <f>+(C213-C$7)/C$8</f>
        <v>4545.9997564070372</v>
      </c>
      <c r="F213" s="1">
        <f>ROUND(2*E213,0)/2</f>
        <v>4546</v>
      </c>
      <c r="G213" s="3">
        <f>+C213-(C$7+F213*C$8)</f>
        <v>-4.7399999311892316E-4</v>
      </c>
      <c r="I213" s="3">
        <f>G213</f>
        <v>-4.7399999311892316E-4</v>
      </c>
      <c r="P213" s="79">
        <f>+C213-15018.5</f>
        <v>29816.851000000002</v>
      </c>
    </row>
    <row r="214" spans="1:16">
      <c r="A214" t="s">
        <v>107</v>
      </c>
      <c r="C214" s="30">
        <v>44835.351999999999</v>
      </c>
      <c r="D214" s="30"/>
      <c r="E214" s="4">
        <f>+(C214-C$7)/C$8</f>
        <v>4546.0002703162454</v>
      </c>
      <c r="F214" s="1">
        <f>ROUND(2*E214,0)/2</f>
        <v>4546</v>
      </c>
      <c r="G214" s="3">
        <f>+C214-(C$7+F214*C$8)</f>
        <v>5.2600000344682485E-4</v>
      </c>
      <c r="I214" s="3">
        <f>G214</f>
        <v>5.2600000344682485E-4</v>
      </c>
      <c r="P214" s="79">
        <f>+C214-15018.5</f>
        <v>29816.851999999999</v>
      </c>
    </row>
    <row r="215" spans="1:16">
      <c r="A215" t="s">
        <v>108</v>
      </c>
      <c r="C215" s="30">
        <v>44872.33</v>
      </c>
      <c r="D215" s="30"/>
      <c r="E215" s="4">
        <f>+(C215-C$7)/C$8</f>
        <v>4565.0036050731087</v>
      </c>
      <c r="F215" s="1">
        <f>ROUND(2*E215,0)/2</f>
        <v>4565</v>
      </c>
      <c r="G215" s="3">
        <f>+C215-(C$7+F215*C$8)</f>
        <v>7.0150000028661452E-3</v>
      </c>
      <c r="I215" s="3">
        <f>G215</f>
        <v>7.0150000028661452E-3</v>
      </c>
      <c r="P215" s="79">
        <f>+C215-15018.5</f>
        <v>29853.83</v>
      </c>
    </row>
    <row r="216" spans="1:16">
      <c r="A216" t="s">
        <v>108</v>
      </c>
      <c r="C216" s="30">
        <v>44907.341</v>
      </c>
      <c r="D216" s="30"/>
      <c r="E216" s="4">
        <f>+(C216-C$7)/C$8</f>
        <v>4582.9960804144594</v>
      </c>
      <c r="F216" s="1">
        <f>ROUND(2*E216,0)/2</f>
        <v>4583</v>
      </c>
      <c r="G216" s="3">
        <f>+C216-(C$7+F216*C$8)</f>
        <v>-7.626999999047257E-3</v>
      </c>
      <c r="I216" s="3">
        <f>G216</f>
        <v>-7.626999999047257E-3</v>
      </c>
      <c r="P216" s="79">
        <f>+C216-15018.5</f>
        <v>29888.841</v>
      </c>
    </row>
    <row r="217" spans="1:16">
      <c r="A217" t="s">
        <v>108</v>
      </c>
      <c r="C217" s="30">
        <v>44909.290999999997</v>
      </c>
      <c r="D217" s="30"/>
      <c r="E217" s="4">
        <f>+(C217-C$7)/C$8</f>
        <v>4583.9982033734032</v>
      </c>
      <c r="F217" s="1">
        <f>ROUND(2*E217,0)/2</f>
        <v>4584</v>
      </c>
      <c r="G217" s="3">
        <f>+C217-(C$7+F217*C$8)</f>
        <v>-3.4959999975399114E-3</v>
      </c>
      <c r="I217" s="3">
        <f>G217</f>
        <v>-3.4959999975399114E-3</v>
      </c>
      <c r="P217" s="79">
        <f>+C217-15018.5</f>
        <v>29890.790999999997</v>
      </c>
    </row>
    <row r="218" spans="1:16">
      <c r="A218" t="s">
        <v>108</v>
      </c>
      <c r="C218" s="30">
        <v>44911.24</v>
      </c>
      <c r="D218" s="30"/>
      <c r="E218" s="4">
        <f>+(C218-C$7)/C$8</f>
        <v>4584.9998124231388</v>
      </c>
      <c r="F218" s="1">
        <f>ROUND(2*E218,0)/2</f>
        <v>4585</v>
      </c>
      <c r="G218" s="3">
        <f>+C218-(C$7+F218*C$8)</f>
        <v>-3.6499999987427145E-4</v>
      </c>
      <c r="I218" s="3">
        <f>G218</f>
        <v>-3.6499999987427145E-4</v>
      </c>
      <c r="P218" s="79">
        <f>+C218-15018.5</f>
        <v>29892.739999999998</v>
      </c>
    </row>
    <row r="219" spans="1:16">
      <c r="A219" t="s">
        <v>109</v>
      </c>
      <c r="C219" s="30">
        <v>45043.557999999997</v>
      </c>
      <c r="D219" s="30"/>
      <c r="E219" s="4">
        <f>+(C219-C$7)/C$8</f>
        <v>4652.9992512342815</v>
      </c>
      <c r="F219" s="1">
        <f>ROUND(2*E219,0)/2</f>
        <v>4653</v>
      </c>
      <c r="G219" s="3">
        <f>+C219-(C$7+F219*C$8)</f>
        <v>-1.4569999984814785E-3</v>
      </c>
      <c r="I219" s="3">
        <f>G219</f>
        <v>-1.4569999984814785E-3</v>
      </c>
      <c r="P219" s="79">
        <f>+C219-15018.5</f>
        <v>30025.057999999997</v>
      </c>
    </row>
    <row r="220" spans="1:16">
      <c r="A220" t="s">
        <v>110</v>
      </c>
      <c r="C220" s="30">
        <v>45078.584000000003</v>
      </c>
      <c r="D220" s="30"/>
      <c r="E220" s="4">
        <f>+(C220-C$7)/C$8</f>
        <v>4670.999435213781</v>
      </c>
      <c r="F220" s="1">
        <f>ROUND(2*E220,0)/2</f>
        <v>4671</v>
      </c>
      <c r="G220" s="3">
        <f>+C220-(C$7+F220*C$8)</f>
        <v>-1.0989999937009998E-3</v>
      </c>
      <c r="I220" s="3">
        <f>G220</f>
        <v>-1.0989999937009998E-3</v>
      </c>
      <c r="P220" s="79">
        <f>+C220-15018.5</f>
        <v>30060.084000000003</v>
      </c>
    </row>
    <row r="221" spans="1:16">
      <c r="A221" t="s">
        <v>110</v>
      </c>
      <c r="C221" s="30">
        <v>45080.531000000003</v>
      </c>
      <c r="D221" s="30"/>
      <c r="E221" s="4">
        <f>+(C221-C$7)/C$8</f>
        <v>4672.0000164450976</v>
      </c>
      <c r="F221" s="1">
        <f>ROUND(2*E221,0)/2</f>
        <v>4672</v>
      </c>
      <c r="G221" s="3">
        <f>+C221-(C$7+F221*C$8)</f>
        <v>3.2000003557186574E-5</v>
      </c>
      <c r="I221" s="3">
        <f>G221</f>
        <v>3.2000003557186574E-5</v>
      </c>
      <c r="P221" s="79">
        <f>+C221-15018.5</f>
        <v>30062.031000000003</v>
      </c>
    </row>
    <row r="222" spans="1:16">
      <c r="A222" t="s">
        <v>110</v>
      </c>
      <c r="C222" s="30">
        <v>45080.533000000003</v>
      </c>
      <c r="D222" s="30"/>
      <c r="E222" s="4">
        <f>+(C222-C$7)/C$8</f>
        <v>4672.0010442635175</v>
      </c>
      <c r="F222" s="1">
        <f>ROUND(2*E222,0)/2</f>
        <v>4672</v>
      </c>
      <c r="G222" s="3">
        <f>+C222-(C$7+F222*C$8)</f>
        <v>2.0320000039646402E-3</v>
      </c>
      <c r="I222" s="3">
        <f>G222</f>
        <v>2.0320000039646402E-3</v>
      </c>
      <c r="P222" s="79">
        <f>+C222-15018.5</f>
        <v>30062.033000000003</v>
      </c>
    </row>
    <row r="223" spans="1:16">
      <c r="A223" t="s">
        <v>111</v>
      </c>
      <c r="C223" s="30">
        <v>45115.557000000001</v>
      </c>
      <c r="D223" s="30"/>
      <c r="E223" s="4">
        <f>+(C223-C$7)/C$8</f>
        <v>4690.0002004245935</v>
      </c>
      <c r="F223" s="1">
        <f>ROUND(2*E223,0)/2</f>
        <v>4690</v>
      </c>
      <c r="G223" s="3">
        <f>+C223-(C$7+F223*C$8)</f>
        <v>3.9000000106170774E-4</v>
      </c>
      <c r="I223" s="3">
        <f>G223</f>
        <v>3.9000000106170774E-4</v>
      </c>
      <c r="P223" s="79">
        <f>+C223-15018.5</f>
        <v>30097.057000000001</v>
      </c>
    </row>
    <row r="224" spans="1:16">
      <c r="A224" t="s">
        <v>112</v>
      </c>
      <c r="C224" s="30">
        <v>45191.447999999997</v>
      </c>
      <c r="D224" s="30"/>
      <c r="E224" s="4">
        <f>+(C224-C$7)/C$8</f>
        <v>4729.001284259115</v>
      </c>
      <c r="F224" s="1">
        <f>ROUND(2*E224,0)/2</f>
        <v>4729</v>
      </c>
      <c r="G224" s="3">
        <f>+C224-(C$7+F224*C$8)</f>
        <v>2.4990000019897707E-3</v>
      </c>
      <c r="I224" s="3">
        <f>G224</f>
        <v>2.4990000019897707E-3</v>
      </c>
      <c r="P224" s="79">
        <f>+C224-15018.5</f>
        <v>30172.947999999997</v>
      </c>
    </row>
    <row r="225" spans="1:16">
      <c r="A225" t="s">
        <v>112</v>
      </c>
      <c r="C225" s="30">
        <v>45193.391000000003</v>
      </c>
      <c r="D225" s="30"/>
      <c r="E225" s="4">
        <f>+(C225-C$7)/C$8</f>
        <v>4729.9998098535953</v>
      </c>
      <c r="F225" s="1">
        <f>ROUND(2*E225,0)/2</f>
        <v>4730</v>
      </c>
      <c r="G225" s="3">
        <f>+C225-(C$7+F225*C$8)</f>
        <v>-3.6999999429099262E-4</v>
      </c>
      <c r="I225" s="3">
        <f>G225</f>
        <v>-3.6999999429099262E-4</v>
      </c>
      <c r="P225" s="79">
        <f>+C225-15018.5</f>
        <v>30174.891000000003</v>
      </c>
    </row>
    <row r="226" spans="1:16">
      <c r="A226" t="s">
        <v>112</v>
      </c>
      <c r="C226" s="30">
        <v>45193.394</v>
      </c>
      <c r="D226" s="30"/>
      <c r="E226" s="4">
        <f>+(C226-C$7)/C$8</f>
        <v>4730.0013515812234</v>
      </c>
      <c r="F226" s="1">
        <f>ROUND(2*E226,0)/2</f>
        <v>4730</v>
      </c>
      <c r="G226" s="3">
        <f>+C226-(C$7+F226*C$8)</f>
        <v>2.630000002682209E-3</v>
      </c>
      <c r="I226" s="3">
        <f>G226</f>
        <v>2.630000002682209E-3</v>
      </c>
      <c r="P226" s="79">
        <f>+C226-15018.5</f>
        <v>30174.894</v>
      </c>
    </row>
    <row r="227" spans="1:16">
      <c r="A227" t="s">
        <v>112</v>
      </c>
      <c r="C227" s="30">
        <v>45224.527999999998</v>
      </c>
      <c r="D227" s="30"/>
      <c r="E227" s="4">
        <f>+(C227-C$7)/C$8</f>
        <v>4746.0014009165061</v>
      </c>
      <c r="F227" s="1">
        <f>ROUND(2*E227,0)/2</f>
        <v>4746</v>
      </c>
      <c r="G227" s="3">
        <f>+C227-(C$7+F227*C$8)</f>
        <v>2.7259999988018535E-3</v>
      </c>
      <c r="I227" s="3">
        <f>G227</f>
        <v>2.7259999988018535E-3</v>
      </c>
      <c r="P227" s="79">
        <f>+C227-15018.5</f>
        <v>30206.027999999998</v>
      </c>
    </row>
    <row r="228" spans="1:16">
      <c r="A228" t="s">
        <v>112</v>
      </c>
      <c r="C228" s="30">
        <v>45228.417999999998</v>
      </c>
      <c r="D228" s="30"/>
      <c r="E228" s="4">
        <f>+(C228-C$7)/C$8</f>
        <v>4748.0005077422993</v>
      </c>
      <c r="F228" s="1">
        <f>ROUND(2*E228,0)/2</f>
        <v>4748</v>
      </c>
      <c r="G228" s="3">
        <f>+C228-(C$7+F228*C$8)</f>
        <v>9.8799999977927655E-4</v>
      </c>
      <c r="I228" s="3">
        <f>G228</f>
        <v>9.8799999977927655E-4</v>
      </c>
      <c r="P228" s="79">
        <f>+C228-15018.5</f>
        <v>30209.917999999998</v>
      </c>
    </row>
    <row r="229" spans="1:16">
      <c r="A229" t="s">
        <v>112</v>
      </c>
      <c r="C229" s="30">
        <v>45230.364000000001</v>
      </c>
      <c r="D229" s="30"/>
      <c r="E229" s="4">
        <f>+(C229-C$7)/C$8</f>
        <v>4749.0005750644077</v>
      </c>
      <c r="F229" s="1">
        <f>ROUND(2*E229,0)/2</f>
        <v>4749</v>
      </c>
      <c r="G229" s="3">
        <f>+C229-(C$7+F229*C$8)</f>
        <v>1.1190000077476725E-3</v>
      </c>
      <c r="I229" s="3">
        <f>G229</f>
        <v>1.1190000077476725E-3</v>
      </c>
      <c r="P229" s="79">
        <f>+C229-15018.5</f>
        <v>30211.864000000001</v>
      </c>
    </row>
    <row r="230" spans="1:16">
      <c r="A230" t="s">
        <v>112</v>
      </c>
      <c r="C230" s="30">
        <v>45230.364999999998</v>
      </c>
      <c r="D230" s="30"/>
      <c r="E230" s="4">
        <f>+(C230-C$7)/C$8</f>
        <v>4749.0010889736159</v>
      </c>
      <c r="F230" s="1">
        <f>ROUND(2*E230,0)/2</f>
        <v>4749</v>
      </c>
      <c r="G230" s="3">
        <f>+C230-(C$7+F230*C$8)</f>
        <v>2.1190000043134205E-3</v>
      </c>
      <c r="I230" s="3">
        <f>G230</f>
        <v>2.1190000043134205E-3</v>
      </c>
      <c r="P230" s="79">
        <f>+C230-15018.5</f>
        <v>30211.864999999998</v>
      </c>
    </row>
    <row r="231" spans="1:16">
      <c r="A231" t="s">
        <v>112</v>
      </c>
      <c r="C231" s="30">
        <v>45232.311000000002</v>
      </c>
      <c r="D231" s="30"/>
      <c r="E231" s="4">
        <f>+(C231-C$7)/C$8</f>
        <v>4750.0011562957243</v>
      </c>
      <c r="F231" s="1">
        <f>ROUND(2*E231,0)/2</f>
        <v>4750</v>
      </c>
      <c r="G231" s="3">
        <f>+C231-(C$7+F231*C$8)</f>
        <v>2.2500000050058588E-3</v>
      </c>
      <c r="I231" s="3">
        <f>G231</f>
        <v>2.2500000050058588E-3</v>
      </c>
      <c r="P231" s="79">
        <f>+C231-15018.5</f>
        <v>30213.811000000002</v>
      </c>
    </row>
    <row r="232" spans="1:16">
      <c r="A232" t="s">
        <v>113</v>
      </c>
      <c r="C232" s="30">
        <v>45269.281999999999</v>
      </c>
      <c r="D232" s="30"/>
      <c r="E232" s="4">
        <f>+(C232-C$7)/C$8</f>
        <v>4769.0008936881168</v>
      </c>
      <c r="F232" s="1">
        <f>ROUND(2*E232,0)/2</f>
        <v>4769</v>
      </c>
      <c r="G232" s="3">
        <f>+C232-(C$7+F232*C$8)</f>
        <v>1.7389999993611127E-3</v>
      </c>
      <c r="I232" s="3">
        <f>G232</f>
        <v>1.7389999993611127E-3</v>
      </c>
      <c r="P232" s="79">
        <f>+C232-15018.5</f>
        <v>30250.781999999999</v>
      </c>
    </row>
    <row r="233" spans="1:16">
      <c r="A233" t="s">
        <v>86</v>
      </c>
      <c r="C233" s="30">
        <v>45541.707000000002</v>
      </c>
      <c r="D233" s="30"/>
      <c r="E233" s="4">
        <f>+(C233-C$7)/C$8</f>
        <v>4909.0026101448784</v>
      </c>
      <c r="F233" s="1">
        <f>ROUND(2*E233,0)/2</f>
        <v>4909</v>
      </c>
      <c r="G233" s="3">
        <f>+C233-(C$7+F233*C$8)</f>
        <v>5.0790000022971071E-3</v>
      </c>
      <c r="I233" s="3">
        <f>G233</f>
        <v>5.0790000022971071E-3</v>
      </c>
      <c r="P233" s="79">
        <f>+C233-15018.5</f>
        <v>30523.207000000002</v>
      </c>
    </row>
    <row r="234" spans="1:16">
      <c r="A234" t="s">
        <v>114</v>
      </c>
      <c r="C234" s="30">
        <v>45586.466</v>
      </c>
      <c r="D234" s="30"/>
      <c r="E234" s="4">
        <f>+(C234-C$7)/C$8</f>
        <v>4932.0046724625363</v>
      </c>
      <c r="F234" s="1">
        <f>ROUND(2*E234,0)/2</f>
        <v>4932</v>
      </c>
      <c r="G234" s="3">
        <f>+C234-(C$7+F234*C$8)</f>
        <v>9.0920000075129792E-3</v>
      </c>
      <c r="I234" s="3">
        <f>G234</f>
        <v>9.0920000075129792E-3</v>
      </c>
      <c r="P234" s="79">
        <f>+C234-15018.5</f>
        <v>30567.966</v>
      </c>
    </row>
    <row r="235" spans="1:16">
      <c r="A235" t="s">
        <v>100</v>
      </c>
      <c r="C235" s="30">
        <v>45588.406999999999</v>
      </c>
      <c r="D235" s="30"/>
      <c r="E235" s="4">
        <f>+(C235-C$7)/C$8</f>
        <v>4933.0021702385939</v>
      </c>
      <c r="F235" s="1">
        <f>ROUND(2*E235,0)/2</f>
        <v>4933</v>
      </c>
      <c r="G235" s="3">
        <f>+C235-(C$7+F235*C$8)</f>
        <v>4.2230000035488047E-3</v>
      </c>
      <c r="I235" s="3">
        <f>G235</f>
        <v>4.2230000035488047E-3</v>
      </c>
      <c r="P235" s="79">
        <f>+C235-15018.5</f>
        <v>30569.906999999999</v>
      </c>
    </row>
    <row r="236" spans="1:16">
      <c r="A236" t="s">
        <v>100</v>
      </c>
      <c r="C236" s="30">
        <v>45588.406999999999</v>
      </c>
      <c r="D236" s="30"/>
      <c r="E236" s="4">
        <f>+(C236-C$7)/C$8</f>
        <v>4933.0021702385939</v>
      </c>
      <c r="F236" s="1">
        <f>ROUND(2*E236,0)/2</f>
        <v>4933</v>
      </c>
      <c r="G236" s="3">
        <f>+C236-(C$7+F236*C$8)</f>
        <v>4.2230000035488047E-3</v>
      </c>
      <c r="I236" s="3">
        <f>G236</f>
        <v>4.2230000035488047E-3</v>
      </c>
      <c r="P236" s="79">
        <f>+C236-15018.5</f>
        <v>30569.906999999999</v>
      </c>
    </row>
    <row r="237" spans="1:16">
      <c r="A237" s="25" t="s">
        <v>115</v>
      </c>
      <c r="B237" s="26" t="s">
        <v>42</v>
      </c>
      <c r="C237" s="27">
        <v>45588.408000000003</v>
      </c>
      <c r="D237" s="28"/>
      <c r="E237" s="29">
        <f>+(C237-C$7)/C$8</f>
        <v>4933.0026841478057</v>
      </c>
      <c r="F237" s="1">
        <f>ROUND(2*E237,0)/2</f>
        <v>4933</v>
      </c>
      <c r="G237" s="3">
        <f>+C237-(C$7+F237*C$8)</f>
        <v>5.2230000073905103E-3</v>
      </c>
      <c r="J237" s="3">
        <f>G237</f>
        <v>5.2230000073905103E-3</v>
      </c>
      <c r="P237" s="79">
        <f>+C237-15018.5</f>
        <v>30569.908000000003</v>
      </c>
    </row>
    <row r="238" spans="1:16">
      <c r="A238" t="s">
        <v>100</v>
      </c>
      <c r="C238" s="30">
        <v>45588.409</v>
      </c>
      <c r="D238" s="30"/>
      <c r="E238" s="4">
        <f>+(C238-C$7)/C$8</f>
        <v>4933.0031980570129</v>
      </c>
      <c r="F238" s="1">
        <f>ROUND(2*E238,0)/2</f>
        <v>4933</v>
      </c>
      <c r="G238" s="3">
        <f>+C238-(C$7+F238*C$8)</f>
        <v>6.2230000039562583E-3</v>
      </c>
      <c r="I238" s="3">
        <f>G238</f>
        <v>6.2230000039562583E-3</v>
      </c>
      <c r="P238" s="79">
        <f>+C238-15018.5</f>
        <v>30569.909</v>
      </c>
    </row>
    <row r="239" spans="1:16">
      <c r="A239" t="s">
        <v>100</v>
      </c>
      <c r="C239" s="30">
        <v>45588.41</v>
      </c>
      <c r="D239" s="30"/>
      <c r="E239" s="4">
        <f>+(C239-C$7)/C$8</f>
        <v>4933.0037119662247</v>
      </c>
      <c r="F239" s="1">
        <f>ROUND(2*E239,0)/2</f>
        <v>4933</v>
      </c>
      <c r="G239" s="3">
        <f>+C239-(C$7+F239*C$8)</f>
        <v>7.2230000077979639E-3</v>
      </c>
      <c r="I239" s="3">
        <f>G239</f>
        <v>7.2230000077979639E-3</v>
      </c>
      <c r="P239" s="79">
        <f>+C239-15018.5</f>
        <v>30569.910000000003</v>
      </c>
    </row>
    <row r="240" spans="1:16">
      <c r="A240" t="s">
        <v>114</v>
      </c>
      <c r="C240" s="30">
        <v>45590.347000000002</v>
      </c>
      <c r="D240" s="30"/>
      <c r="E240" s="4">
        <f>+(C240-C$7)/C$8</f>
        <v>4933.9991541054433</v>
      </c>
      <c r="F240" s="1">
        <f>ROUND(2*E240,0)/2</f>
        <v>4934</v>
      </c>
      <c r="G240" s="3">
        <f>+C240-(C$7+F240*C$8)</f>
        <v>-1.6459999969811179E-3</v>
      </c>
      <c r="I240" s="3">
        <f>G240</f>
        <v>-1.6459999969811179E-3</v>
      </c>
      <c r="P240" s="79">
        <f>+C240-15018.5</f>
        <v>30571.847000000002</v>
      </c>
    </row>
    <row r="241" spans="1:16">
      <c r="A241" t="s">
        <v>114</v>
      </c>
      <c r="C241" s="30">
        <v>45590.353999999999</v>
      </c>
      <c r="D241" s="30"/>
      <c r="E241" s="4">
        <f>+(C241-C$7)/C$8</f>
        <v>4934.0027514699095</v>
      </c>
      <c r="F241" s="1">
        <f>ROUND(2*E241,0)/2</f>
        <v>4934</v>
      </c>
      <c r="G241" s="3">
        <f>+C241-(C$7+F241*C$8)</f>
        <v>5.354000000806991E-3</v>
      </c>
      <c r="I241" s="3">
        <f>G241</f>
        <v>5.354000000806991E-3</v>
      </c>
      <c r="P241" s="79">
        <f>+C241-15018.5</f>
        <v>30571.853999999999</v>
      </c>
    </row>
    <row r="242" spans="1:16">
      <c r="A242" t="s">
        <v>116</v>
      </c>
      <c r="C242" s="30">
        <v>45629.271999999997</v>
      </c>
      <c r="D242" s="30"/>
      <c r="E242" s="4">
        <f>+(C242-C$7)/C$8</f>
        <v>4954.0030700936186</v>
      </c>
      <c r="F242" s="1">
        <f>ROUND(2*E242,0)/2</f>
        <v>4954</v>
      </c>
      <c r="G242" s="3">
        <f>+C242-(C$7+F242*C$8)</f>
        <v>5.9739999996963888E-3</v>
      </c>
      <c r="I242" s="3">
        <f>G242</f>
        <v>5.9739999996963888E-3</v>
      </c>
      <c r="P242" s="79">
        <f>+C242-15018.5</f>
        <v>30610.771999999997</v>
      </c>
    </row>
    <row r="243" spans="1:16">
      <c r="A243" t="s">
        <v>117</v>
      </c>
      <c r="C243" s="30">
        <v>45874.453999999998</v>
      </c>
      <c r="D243" s="30"/>
      <c r="E243" s="4">
        <f>+(C243-C$7)/C$8</f>
        <v>5080.0043579500989</v>
      </c>
      <c r="F243" s="1">
        <f>ROUND(2*E243,0)/2</f>
        <v>5080</v>
      </c>
      <c r="G243" s="3">
        <f>+C243-(C$7+F243*C$8)</f>
        <v>8.4800000040559098E-3</v>
      </c>
      <c r="I243" s="3">
        <f>G243</f>
        <v>8.4800000040559098E-3</v>
      </c>
      <c r="P243" s="79">
        <f>+C243-15018.5</f>
        <v>30855.953999999998</v>
      </c>
    </row>
    <row r="244" spans="1:16">
      <c r="A244" t="s">
        <v>118</v>
      </c>
      <c r="C244" s="30">
        <v>45911.428</v>
      </c>
      <c r="D244" s="30"/>
      <c r="E244" s="4">
        <f>+(C244-C$7)/C$8</f>
        <v>5099.0056370701232</v>
      </c>
      <c r="F244" s="1">
        <f>ROUND(2*E244,0)/2</f>
        <v>5099</v>
      </c>
      <c r="G244" s="3">
        <f>+C244-(C$7+F244*C$8)</f>
        <v>1.0969000002660323E-2</v>
      </c>
      <c r="I244" s="3">
        <f>G244</f>
        <v>1.0969000002660323E-2</v>
      </c>
      <c r="P244" s="79">
        <f>+C244-15018.5</f>
        <v>30892.928</v>
      </c>
    </row>
    <row r="245" spans="1:16">
      <c r="A245" t="s">
        <v>118</v>
      </c>
      <c r="C245" s="30">
        <v>45913.373</v>
      </c>
      <c r="D245" s="30"/>
      <c r="E245" s="4">
        <f>+(C245-C$7)/C$8</f>
        <v>5100.0051904830198</v>
      </c>
      <c r="F245" s="1">
        <f>ROUND(2*E245,0)/2</f>
        <v>5100</v>
      </c>
      <c r="G245" s="3">
        <f>+C245-(C$7+F245*C$8)</f>
        <v>1.0100000006787013E-2</v>
      </c>
      <c r="I245" s="3">
        <f>G245</f>
        <v>1.0100000006787013E-2</v>
      </c>
      <c r="P245" s="79">
        <f>+C245-15018.5</f>
        <v>30894.873</v>
      </c>
    </row>
    <row r="246" spans="1:16">
      <c r="A246" t="s">
        <v>118</v>
      </c>
      <c r="C246" s="30">
        <v>45915.317000000003</v>
      </c>
      <c r="D246" s="30"/>
      <c r="E246" s="4">
        <f>+(C246-C$7)/C$8</f>
        <v>5101.0042299867082</v>
      </c>
      <c r="F246" s="1">
        <f>ROUND(2*E246,0)/2</f>
        <v>5101</v>
      </c>
      <c r="G246" s="3">
        <f>+C246-(C$7+F246*C$8)</f>
        <v>8.231000007071998E-3</v>
      </c>
      <c r="I246" s="3">
        <f>G246</f>
        <v>8.231000007071998E-3</v>
      </c>
      <c r="P246" s="79">
        <f>+C246-15018.5</f>
        <v>30896.817000000003</v>
      </c>
    </row>
    <row r="247" spans="1:16">
      <c r="A247" t="s">
        <v>119</v>
      </c>
      <c r="C247" s="30">
        <v>45944.495999999999</v>
      </c>
      <c r="D247" s="30"/>
      <c r="E247" s="4">
        <f>+(C247-C$7)/C$8</f>
        <v>5115.9995868169963</v>
      </c>
      <c r="F247" s="1">
        <f>ROUND(2*E247,0)/2</f>
        <v>5116</v>
      </c>
      <c r="G247" s="3">
        <f>+C247-(C$7+F247*C$8)</f>
        <v>-8.0399999569635838E-4</v>
      </c>
      <c r="I247" s="3">
        <f>G247</f>
        <v>-8.0399999569635838E-4</v>
      </c>
      <c r="P247" s="79">
        <f>+C247-15018.5</f>
        <v>30925.995999999999</v>
      </c>
    </row>
    <row r="248" spans="1:16">
      <c r="A248" t="s">
        <v>119</v>
      </c>
      <c r="C248" s="30">
        <v>45946.442999999999</v>
      </c>
      <c r="D248" s="30"/>
      <c r="E248" s="4">
        <f>+(C248-C$7)/C$8</f>
        <v>5117.0001680483128</v>
      </c>
      <c r="F248" s="1">
        <f>ROUND(2*E248,0)/2</f>
        <v>5117</v>
      </c>
      <c r="G248" s="3">
        <f>+C248-(C$7+F248*C$8)</f>
        <v>3.2700000156182796E-4</v>
      </c>
      <c r="I248" s="3">
        <f>G248</f>
        <v>3.2700000156182796E-4</v>
      </c>
      <c r="P248" s="79">
        <f>+C248-15018.5</f>
        <v>30927.942999999999</v>
      </c>
    </row>
    <row r="249" spans="1:16">
      <c r="A249" t="s">
        <v>119</v>
      </c>
      <c r="C249" s="30">
        <v>45946.453000000001</v>
      </c>
      <c r="D249" s="30"/>
      <c r="E249" s="4">
        <f>+(C249-C$7)/C$8</f>
        <v>5117.0053071404109</v>
      </c>
      <c r="F249" s="1">
        <f>ROUND(2*E249,0)/2</f>
        <v>5117</v>
      </c>
      <c r="G249" s="3">
        <f>+C249-(C$7+F249*C$8)</f>
        <v>1.0327000003599096E-2</v>
      </c>
      <c r="I249" s="3">
        <f>G249</f>
        <v>1.0327000003599096E-2</v>
      </c>
      <c r="P249" s="79">
        <f>+C249-15018.5</f>
        <v>30927.953000000001</v>
      </c>
    </row>
    <row r="250" spans="1:16">
      <c r="A250" t="s">
        <v>86</v>
      </c>
      <c r="C250" s="30">
        <v>45975.642999999996</v>
      </c>
      <c r="D250" s="30"/>
      <c r="E250" s="4">
        <f>+(C250-C$7)/C$8</f>
        <v>5132.0063169720052</v>
      </c>
      <c r="F250" s="1">
        <f>ROUND(2*E250,0)/2</f>
        <v>5132</v>
      </c>
      <c r="G250" s="3">
        <f>+C250-(C$7+F250*C$8)</f>
        <v>1.2291999999433756E-2</v>
      </c>
      <c r="I250" s="3">
        <f>G250</f>
        <v>1.2291999999433756E-2</v>
      </c>
      <c r="P250" s="79">
        <f>+C250-15018.5</f>
        <v>30957.142999999996</v>
      </c>
    </row>
    <row r="251" spans="1:16">
      <c r="A251" t="s">
        <v>86</v>
      </c>
      <c r="C251" s="30">
        <v>45977.588000000003</v>
      </c>
      <c r="D251" s="30"/>
      <c r="E251" s="4">
        <f>+(C251-C$7)/C$8</f>
        <v>5133.0058703849054</v>
      </c>
      <c r="F251" s="1">
        <f>ROUND(2*E251,0)/2</f>
        <v>5133</v>
      </c>
      <c r="G251" s="3">
        <f>+C251-(C$7+F251*C$8)</f>
        <v>1.1423000003560446E-2</v>
      </c>
      <c r="I251" s="3">
        <f>G251</f>
        <v>1.1423000003560446E-2</v>
      </c>
      <c r="P251" s="79">
        <f>+C251-15018.5</f>
        <v>30959.088000000003</v>
      </c>
    </row>
    <row r="252" spans="1:16">
      <c r="A252" t="s">
        <v>119</v>
      </c>
      <c r="C252" s="30">
        <v>45987.313000000002</v>
      </c>
      <c r="D252" s="30"/>
      <c r="E252" s="4">
        <f>+(C252-C$7)/C$8</f>
        <v>5138.0036374493884</v>
      </c>
      <c r="F252" s="1">
        <f>ROUND(2*E252,0)/2</f>
        <v>5138</v>
      </c>
      <c r="G252" s="3">
        <f>+C252-(C$7+F252*C$8)</f>
        <v>7.078000002366025E-3</v>
      </c>
      <c r="I252" s="3">
        <f>G252</f>
        <v>7.078000002366025E-3</v>
      </c>
      <c r="P252" s="79">
        <f>+C252-15018.5</f>
        <v>30968.813000000002</v>
      </c>
    </row>
    <row r="253" spans="1:16">
      <c r="A253" t="s">
        <v>86</v>
      </c>
      <c r="C253" s="30">
        <v>46263.635000000002</v>
      </c>
      <c r="D253" s="30"/>
      <c r="E253" s="4">
        <f>+(C253-C$7)/C$8</f>
        <v>5280.0080580964104</v>
      </c>
      <c r="F253" s="1">
        <f>ROUND(2*E253,0)/2</f>
        <v>5280</v>
      </c>
      <c r="G253" s="3">
        <f>+C253-(C$7+F253*C$8)</f>
        <v>1.5680000004067551E-2</v>
      </c>
      <c r="I253" s="3">
        <f>G253</f>
        <v>1.5680000004067551E-2</v>
      </c>
      <c r="P253" s="79">
        <f>+C253-15018.5</f>
        <v>31245.135000000002</v>
      </c>
    </row>
    <row r="254" spans="1:16">
      <c r="A254" t="s">
        <v>120</v>
      </c>
      <c r="C254" s="30">
        <v>46269.451000000001</v>
      </c>
      <c r="D254" s="30"/>
      <c r="E254" s="4">
        <f>+(C254-C$7)/C$8</f>
        <v>5282.996954060116</v>
      </c>
      <c r="F254" s="1">
        <f>ROUND(2*E254,0)/2</f>
        <v>5283</v>
      </c>
      <c r="G254" s="3">
        <f>+C254-(C$7+F254*C$8)</f>
        <v>-5.9269999983371235E-3</v>
      </c>
      <c r="I254" s="3">
        <f>G254</f>
        <v>-5.9269999983371235E-3</v>
      </c>
      <c r="P254" s="79">
        <f>+C254-15018.5</f>
        <v>31250.951000000001</v>
      </c>
    </row>
    <row r="255" spans="1:16">
      <c r="A255" t="s">
        <v>120</v>
      </c>
      <c r="C255" s="30">
        <v>46269.468999999997</v>
      </c>
      <c r="D255" s="30"/>
      <c r="E255" s="4">
        <f>+(C255-C$7)/C$8</f>
        <v>5283.0062044258893</v>
      </c>
      <c r="F255" s="1">
        <f>ROUND(2*E255,0)/2</f>
        <v>5283</v>
      </c>
      <c r="G255" s="3">
        <f>+C255-(C$7+F255*C$8)</f>
        <v>1.2072999998054001E-2</v>
      </c>
      <c r="I255" s="3">
        <f>G255</f>
        <v>1.2072999998054001E-2</v>
      </c>
      <c r="P255" s="79">
        <f>+C255-15018.5</f>
        <v>31250.968999999997</v>
      </c>
    </row>
    <row r="256" spans="1:16">
      <c r="A256" t="s">
        <v>120</v>
      </c>
      <c r="C256" s="30">
        <v>46269.472999999998</v>
      </c>
      <c r="D256" s="30"/>
      <c r="E256" s="4">
        <f>+(C256-C$7)/C$8</f>
        <v>5283.0082600627284</v>
      </c>
      <c r="F256" s="1">
        <f>ROUND(2*E256,0)/2</f>
        <v>5283</v>
      </c>
      <c r="G256" s="3">
        <f>+C256-(C$7+F256*C$8)</f>
        <v>1.6072999998868909E-2</v>
      </c>
      <c r="I256" s="3">
        <f>G256</f>
        <v>1.6072999998868909E-2</v>
      </c>
      <c r="P256" s="79">
        <f>+C256-15018.5</f>
        <v>31250.972999999998</v>
      </c>
    </row>
    <row r="257" spans="1:16">
      <c r="A257" t="s">
        <v>120</v>
      </c>
      <c r="C257" s="30">
        <v>46271.417000000001</v>
      </c>
      <c r="D257" s="30"/>
      <c r="E257" s="4">
        <f>+(C257-C$7)/C$8</f>
        <v>5284.0072995664168</v>
      </c>
      <c r="F257" s="1">
        <f>ROUND(2*E257,0)/2</f>
        <v>5284</v>
      </c>
      <c r="G257" s="3">
        <f>+C257-(C$7+F257*C$8)</f>
        <v>1.4204000006429851E-2</v>
      </c>
      <c r="I257" s="3">
        <f>G257</f>
        <v>1.4204000006429851E-2</v>
      </c>
      <c r="P257" s="79">
        <f>+C257-15018.5</f>
        <v>31252.917000000001</v>
      </c>
    </row>
    <row r="258" spans="1:16">
      <c r="A258" t="s">
        <v>121</v>
      </c>
      <c r="C258" s="30">
        <v>46308.387000000002</v>
      </c>
      <c r="D258" s="30"/>
      <c r="E258" s="4">
        <f>+(C258-C$7)/C$8</f>
        <v>5303.006523049602</v>
      </c>
      <c r="F258" s="1">
        <f>ROUND(2*E258,0)/2</f>
        <v>5303</v>
      </c>
      <c r="G258" s="3">
        <f>+C258-(C$7+F258*C$8)</f>
        <v>1.2693000004219357E-2</v>
      </c>
      <c r="I258" s="3">
        <f>G258</f>
        <v>1.2693000004219357E-2</v>
      </c>
      <c r="P258" s="79">
        <f>+C258-15018.5</f>
        <v>31289.887000000002</v>
      </c>
    </row>
    <row r="259" spans="1:16">
      <c r="A259" t="s">
        <v>121</v>
      </c>
      <c r="C259" s="30">
        <v>46345.356</v>
      </c>
      <c r="D259" s="30"/>
      <c r="E259" s="4">
        <f>+(C259-C$7)/C$8</f>
        <v>5322.0052326235746</v>
      </c>
      <c r="F259" s="1">
        <f>ROUND(2*E259,0)/2</f>
        <v>5322</v>
      </c>
      <c r="G259" s="3">
        <f>+C259-(C$7+F259*C$8)</f>
        <v>1.0181999998167157E-2</v>
      </c>
      <c r="I259" s="3">
        <f>G259</f>
        <v>1.0181999998167157E-2</v>
      </c>
      <c r="P259" s="79">
        <f>+C259-15018.5</f>
        <v>31326.856</v>
      </c>
    </row>
    <row r="260" spans="1:16">
      <c r="A260" t="s">
        <v>122</v>
      </c>
      <c r="C260" s="30">
        <v>46627.514000000003</v>
      </c>
      <c r="D260" s="30"/>
      <c r="E260" s="4">
        <f>+(C260-C$7)/C$8</f>
        <v>5467.0088274184982</v>
      </c>
      <c r="F260" s="1">
        <f>ROUND(2*E260,0)/2</f>
        <v>5467</v>
      </c>
      <c r="G260" s="3">
        <f>+C260-(C$7+F260*C$8)</f>
        <v>1.7177000008814503E-2</v>
      </c>
      <c r="I260" s="3">
        <f>G260</f>
        <v>1.7177000008814503E-2</v>
      </c>
      <c r="P260" s="79">
        <f>+C260-15018.5</f>
        <v>31609.014000000003</v>
      </c>
    </row>
    <row r="261" spans="1:16">
      <c r="A261" t="s">
        <v>122</v>
      </c>
      <c r="C261" s="30">
        <v>46701.451999999997</v>
      </c>
      <c r="D261" s="30"/>
      <c r="E261" s="4">
        <f>+(C261-C$7)/C$8</f>
        <v>5505.0062465664441</v>
      </c>
      <c r="F261" s="1">
        <f>ROUND(2*E261,0)/2</f>
        <v>5505</v>
      </c>
      <c r="G261" s="3">
        <f>+C261-(C$7+F261*C$8)</f>
        <v>1.2154999996710103E-2</v>
      </c>
      <c r="I261" s="3">
        <f>G261</f>
        <v>1.2154999996710103E-2</v>
      </c>
      <c r="P261" s="79">
        <f>+C261-15018.5</f>
        <v>31682.951999999997</v>
      </c>
    </row>
    <row r="262" spans="1:16">
      <c r="A262" t="s">
        <v>122</v>
      </c>
      <c r="C262" s="31">
        <v>46705.341999999997</v>
      </c>
      <c r="D262" s="31"/>
      <c r="E262" s="4">
        <f>+(C262-C$7)/C$8</f>
        <v>5507.0053533922373</v>
      </c>
      <c r="F262" s="1">
        <f>ROUND(2*E262,0)/2</f>
        <v>5507</v>
      </c>
      <c r="G262" s="3">
        <f>+C262-(C$7+F262*C$8)</f>
        <v>1.0416999997687526E-2</v>
      </c>
      <c r="I262" s="3">
        <f>G262</f>
        <v>1.0416999997687526E-2</v>
      </c>
      <c r="P262" s="79">
        <f>+C262-15018.5</f>
        <v>31686.841999999997</v>
      </c>
    </row>
    <row r="263" spans="1:16">
      <c r="A263" t="s">
        <v>122</v>
      </c>
      <c r="C263" s="101">
        <v>46705.35</v>
      </c>
      <c r="D263" s="101"/>
      <c r="E263" s="4">
        <f>+(C263-C$7)/C$8</f>
        <v>5507.0094646659163</v>
      </c>
      <c r="F263" s="1">
        <f>ROUND(2*E263,0)/2</f>
        <v>5507</v>
      </c>
      <c r="G263" s="3">
        <f>+C263-(C$7+F263*C$8)</f>
        <v>1.8416999999317341E-2</v>
      </c>
      <c r="I263" s="3">
        <f>G263</f>
        <v>1.8416999999317341E-2</v>
      </c>
      <c r="P263" s="79">
        <f>+C263-15018.5</f>
        <v>31686.85</v>
      </c>
    </row>
    <row r="264" spans="1:16">
      <c r="A264" t="s">
        <v>122</v>
      </c>
      <c r="C264" s="30">
        <v>46707.296999999999</v>
      </c>
      <c r="D264" s="31"/>
      <c r="E264" s="4">
        <f>+(C264-C$7)/C$8</f>
        <v>5508.010045897232</v>
      </c>
      <c r="F264" s="1">
        <f>ROUND(2*E264,0)/2</f>
        <v>5508</v>
      </c>
      <c r="G264" s="3">
        <f>+C264-(C$7+F264*C$8)</f>
        <v>1.9548000003851485E-2</v>
      </c>
      <c r="I264" s="3">
        <f>G264</f>
        <v>1.9548000003851485E-2</v>
      </c>
      <c r="P264" s="79">
        <f>+C264-15018.5</f>
        <v>31688.796999999999</v>
      </c>
    </row>
    <row r="265" spans="1:16">
      <c r="A265" t="s">
        <v>86</v>
      </c>
      <c r="C265" s="30">
        <v>46732.593999999997</v>
      </c>
      <c r="D265" s="101"/>
      <c r="E265" s="4">
        <f>+(C265-C$7)/C$8</f>
        <v>5521.0104071754058</v>
      </c>
      <c r="F265" s="1">
        <f>ROUND(2*E265,0)/2</f>
        <v>5521</v>
      </c>
      <c r="G265" s="3">
        <f>+C265-(C$7+F265*C$8)</f>
        <v>2.025100000173552E-2</v>
      </c>
      <c r="I265" s="3">
        <f>G265</f>
        <v>2.025100000173552E-2</v>
      </c>
      <c r="P265" s="79">
        <f>+C265-15018.5</f>
        <v>31714.093999999997</v>
      </c>
    </row>
    <row r="266" spans="1:16">
      <c r="A266" t="s">
        <v>86</v>
      </c>
      <c r="C266" s="30">
        <v>46734.538</v>
      </c>
      <c r="D266" s="30"/>
      <c r="E266" s="4">
        <f>+(C266-C$7)/C$8</f>
        <v>5522.0094466790943</v>
      </c>
      <c r="F266" s="1">
        <f>ROUND(2*E266,0)/2</f>
        <v>5522</v>
      </c>
      <c r="G266" s="3">
        <f>+C266-(C$7+F266*C$8)</f>
        <v>1.8382000002020504E-2</v>
      </c>
      <c r="I266" s="3">
        <f>G266</f>
        <v>1.8382000002020504E-2</v>
      </c>
      <c r="P266" s="79">
        <f>+C266-15018.5</f>
        <v>31716.038</v>
      </c>
    </row>
    <row r="267" spans="1:16">
      <c r="A267" t="s">
        <v>123</v>
      </c>
      <c r="C267" s="30">
        <v>46742.32</v>
      </c>
      <c r="D267" s="30"/>
      <c r="E267" s="4">
        <f>+(C267-C$7)/C$8</f>
        <v>5526.0086881491006</v>
      </c>
      <c r="F267" s="1">
        <f>ROUND(2*E267,0)/2</f>
        <v>5526</v>
      </c>
      <c r="G267" s="3">
        <f>+C267-(C$7+F267*C$8)</f>
        <v>1.6906000004382804E-2</v>
      </c>
      <c r="I267" s="3">
        <f>G267</f>
        <v>1.6906000004382804E-2</v>
      </c>
      <c r="P267" s="79">
        <f>+C267-15018.5</f>
        <v>31723.82</v>
      </c>
    </row>
    <row r="268" spans="1:16">
      <c r="A268" t="s">
        <v>123</v>
      </c>
      <c r="C268" s="30">
        <v>46742.326000000001</v>
      </c>
      <c r="D268" s="30"/>
      <c r="E268" s="4">
        <f>+(C268-C$7)/C$8</f>
        <v>5526.0117716043596</v>
      </c>
      <c r="F268" s="1">
        <f>ROUND(2*E268,0)/2</f>
        <v>5526</v>
      </c>
      <c r="G268" s="3">
        <f>+C268-(C$7+F268*C$8)</f>
        <v>2.2906000005605165E-2</v>
      </c>
      <c r="I268" s="3">
        <f>G268</f>
        <v>2.2906000005605165E-2</v>
      </c>
      <c r="P268" s="79">
        <f>+C268-15018.5</f>
        <v>31723.826000000001</v>
      </c>
    </row>
    <row r="269" spans="1:16">
      <c r="A269" t="s">
        <v>86</v>
      </c>
      <c r="C269" s="30">
        <v>46769.565000000002</v>
      </c>
      <c r="D269" s="30"/>
      <c r="E269" s="4">
        <f>+(C269-C$7)/C$8</f>
        <v>5540.0101445678019</v>
      </c>
      <c r="F269" s="1">
        <f>ROUND(2*E269,0)/2</f>
        <v>5540</v>
      </c>
      <c r="G269" s="3">
        <f>+C269-(C$7+F269*C$8)</f>
        <v>1.9740000003366731E-2</v>
      </c>
      <c r="I269" s="3">
        <f>G269</f>
        <v>1.9740000003366731E-2</v>
      </c>
      <c r="P269" s="79">
        <f>+C269-15018.5</f>
        <v>31751.065000000002</v>
      </c>
    </row>
    <row r="270" spans="1:16">
      <c r="A270" t="s">
        <v>124</v>
      </c>
      <c r="C270" s="30">
        <v>46913.559000000001</v>
      </c>
      <c r="D270" s="30"/>
      <c r="E270" s="4">
        <f>+(C270-C$7)/C$8</f>
        <v>5614.0099873115832</v>
      </c>
      <c r="F270" s="1">
        <f>ROUND(2*E270,0)/2</f>
        <v>5614</v>
      </c>
      <c r="G270" s="3">
        <f>+C270-(C$7+F270*C$8)</f>
        <v>1.9434000001638196E-2</v>
      </c>
      <c r="I270" s="3">
        <f>G270</f>
        <v>1.9434000001638196E-2</v>
      </c>
      <c r="P270" s="79">
        <f>+C270-15018.5</f>
        <v>31895.059000000001</v>
      </c>
    </row>
    <row r="271" spans="1:16">
      <c r="A271" t="s">
        <v>125</v>
      </c>
      <c r="C271" s="30">
        <v>46987.504999999997</v>
      </c>
      <c r="D271" s="30"/>
      <c r="E271" s="4">
        <f>+(C271-C$7)/C$8</f>
        <v>5652.0115177332082</v>
      </c>
      <c r="F271" s="1">
        <f>ROUND(2*E271,0)/2</f>
        <v>5652</v>
      </c>
      <c r="G271" s="3">
        <f>+C271-(C$7+F271*C$8)</f>
        <v>2.2411999998439569E-2</v>
      </c>
      <c r="I271" s="3">
        <f>G271</f>
        <v>2.2411999998439569E-2</v>
      </c>
      <c r="P271" s="79">
        <f>+C271-15018.5</f>
        <v>31969.004999999997</v>
      </c>
    </row>
    <row r="272" spans="1:16">
      <c r="A272" t="s">
        <v>126</v>
      </c>
      <c r="C272" s="30">
        <v>47024.478000000003</v>
      </c>
      <c r="D272" s="30"/>
      <c r="E272" s="4">
        <f>+(C272-C$7)/C$8</f>
        <v>5671.0122829440243</v>
      </c>
      <c r="F272" s="1">
        <f>ROUND(2*E272,0)/2</f>
        <v>5671</v>
      </c>
      <c r="G272" s="3">
        <f>+C272-(C$7+F272*C$8)</f>
        <v>2.3901000007754192E-2</v>
      </c>
      <c r="I272" s="3">
        <f>G272</f>
        <v>2.3901000007754192E-2</v>
      </c>
      <c r="P272" s="79">
        <f>+C272-15018.5</f>
        <v>32005.978000000003</v>
      </c>
    </row>
    <row r="273" spans="1:16">
      <c r="A273" t="s">
        <v>126</v>
      </c>
      <c r="C273" s="30">
        <v>47028.362000000001</v>
      </c>
      <c r="D273" s="30"/>
      <c r="E273" s="4">
        <f>+(C273-C$7)/C$8</f>
        <v>5673.0083063145585</v>
      </c>
      <c r="F273" s="1">
        <f>ROUND(2*E273,0)/2</f>
        <v>5673</v>
      </c>
      <c r="G273" s="3">
        <f>+C273-(C$7+F273*C$8)</f>
        <v>1.6163000000233296E-2</v>
      </c>
      <c r="I273" s="3">
        <f>G273</f>
        <v>1.6163000000233296E-2</v>
      </c>
      <c r="P273" s="79">
        <f>+C273-15018.5</f>
        <v>32009.862000000001</v>
      </c>
    </row>
    <row r="274" spans="1:16">
      <c r="A274" t="s">
        <v>127</v>
      </c>
      <c r="C274" s="30">
        <v>47061.453000000001</v>
      </c>
      <c r="D274" s="30"/>
      <c r="E274" s="4">
        <f>+(C274-C$7)/C$8</f>
        <v>5690.0140759732558</v>
      </c>
      <c r="F274" s="1">
        <f>ROUND(2*E274,0)/2</f>
        <v>5690</v>
      </c>
      <c r="G274" s="3">
        <f>+C274-(C$7+F274*C$8)</f>
        <v>2.7390000002924353E-2</v>
      </c>
      <c r="I274" s="3">
        <f>G274</f>
        <v>2.7390000002924353E-2</v>
      </c>
      <c r="P274" s="79">
        <f>+C274-15018.5</f>
        <v>32042.953000000001</v>
      </c>
    </row>
    <row r="275" spans="1:16">
      <c r="A275" t="s">
        <v>127</v>
      </c>
      <c r="C275" s="30">
        <v>47063.394</v>
      </c>
      <c r="D275" s="30"/>
      <c r="E275" s="4">
        <f>+(C275-C$7)/C$8</f>
        <v>5691.0115737493134</v>
      </c>
      <c r="F275" s="1">
        <f>ROUND(2*E275,0)/2</f>
        <v>5691</v>
      </c>
      <c r="G275" s="3">
        <f>+C275-(C$7+F275*C$8)</f>
        <v>2.2521000006236136E-2</v>
      </c>
      <c r="I275" s="3">
        <f>G275</f>
        <v>2.2521000006236136E-2</v>
      </c>
      <c r="P275" s="79">
        <f>+C275-15018.5</f>
        <v>32044.894</v>
      </c>
    </row>
    <row r="276" spans="1:16">
      <c r="A276" t="s">
        <v>128</v>
      </c>
      <c r="C276" s="30">
        <v>47234.637999999999</v>
      </c>
      <c r="D276" s="30"/>
      <c r="E276" s="4">
        <f>+(C276-C$7)/C$8</f>
        <v>5779.0154424578441</v>
      </c>
      <c r="F276" s="1">
        <f>ROUND(2*E276,0)/2</f>
        <v>5779</v>
      </c>
      <c r="G276" s="3">
        <f>+C276-(C$7+F276*C$8)</f>
        <v>3.0049000000872184E-2</v>
      </c>
      <c r="I276" s="3">
        <f>G276</f>
        <v>3.0049000000872184E-2</v>
      </c>
      <c r="P276" s="79">
        <f>+C276-15018.5</f>
        <v>32216.137999999999</v>
      </c>
    </row>
    <row r="277" spans="1:16">
      <c r="A277" t="s">
        <v>129</v>
      </c>
      <c r="C277" s="30">
        <v>47347.500999999997</v>
      </c>
      <c r="D277" s="30"/>
      <c r="E277" s="4">
        <f>+(C277-C$7)/C$8</f>
        <v>5837.016777593969</v>
      </c>
      <c r="F277" s="1">
        <f>ROUND(2*E277,0)/2</f>
        <v>5837</v>
      </c>
      <c r="G277" s="3">
        <f>+C277-(C$7+F277*C$8)</f>
        <v>3.2646999999997206E-2</v>
      </c>
      <c r="I277" s="3">
        <f>G277</f>
        <v>3.2646999999997206E-2</v>
      </c>
      <c r="P277" s="79">
        <f>+C277-15018.5</f>
        <v>32329.000999999997</v>
      </c>
    </row>
    <row r="278" spans="1:16">
      <c r="A278" t="s">
        <v>130</v>
      </c>
      <c r="C278" s="30">
        <v>47384.463000000003</v>
      </c>
      <c r="D278" s="30"/>
      <c r="E278" s="4">
        <f>+(C278-C$7)/C$8</f>
        <v>5856.0118898034789</v>
      </c>
      <c r="F278" s="1">
        <f>ROUND(2*E278,0)/2</f>
        <v>5856</v>
      </c>
      <c r="G278" s="3">
        <f>+C278-(C$7+F278*C$8)</f>
        <v>2.3136000003432855E-2</v>
      </c>
      <c r="I278" s="3">
        <f>G278</f>
        <v>2.3136000003432855E-2</v>
      </c>
      <c r="P278" s="79">
        <f>+C278-15018.5</f>
        <v>32365.963000000003</v>
      </c>
    </row>
    <row r="279" spans="1:16">
      <c r="A279" t="s">
        <v>130</v>
      </c>
      <c r="C279" s="30">
        <v>47384.464999999997</v>
      </c>
      <c r="D279" s="30"/>
      <c r="E279" s="4">
        <f>+(C279-C$7)/C$8</f>
        <v>5856.0129176218952</v>
      </c>
      <c r="F279" s="1">
        <f>ROUND(2*E279,0)/2</f>
        <v>5856</v>
      </c>
      <c r="G279" s="3">
        <f>+C279-(C$7+F279*C$8)</f>
        <v>2.5135999996564351E-2</v>
      </c>
      <c r="I279" s="3">
        <f>G279</f>
        <v>2.5135999996564351E-2</v>
      </c>
      <c r="P279" s="79">
        <f>+C279-15018.5</f>
        <v>32365.964999999997</v>
      </c>
    </row>
    <row r="280" spans="1:16">
      <c r="A280" t="s">
        <v>130</v>
      </c>
      <c r="C280" s="30">
        <v>47384.464999999997</v>
      </c>
      <c r="D280" s="30"/>
      <c r="E280" s="4">
        <f>+(C280-C$7)/C$8</f>
        <v>5856.0129176218952</v>
      </c>
      <c r="F280" s="1">
        <f>ROUND(2*E280,0)/2</f>
        <v>5856</v>
      </c>
      <c r="G280" s="3">
        <f>+C280-(C$7+F280*C$8)</f>
        <v>2.5135999996564351E-2</v>
      </c>
      <c r="I280" s="3">
        <f>G280</f>
        <v>2.5135999996564351E-2</v>
      </c>
      <c r="P280" s="79">
        <f>+C280-15018.5</f>
        <v>32365.964999999997</v>
      </c>
    </row>
    <row r="281" spans="1:16">
      <c r="A281" t="s">
        <v>129</v>
      </c>
      <c r="C281" s="30">
        <v>47384.466999999997</v>
      </c>
      <c r="D281" s="30"/>
      <c r="E281" s="4">
        <f>+(C281-C$7)/C$8</f>
        <v>5856.0139454403143</v>
      </c>
      <c r="F281" s="1">
        <f>ROUND(2*E281,0)/2</f>
        <v>5856</v>
      </c>
      <c r="G281" s="3">
        <f>+C281-(C$7+F281*C$8)</f>
        <v>2.7135999996971805E-2</v>
      </c>
      <c r="I281" s="3">
        <f>G281</f>
        <v>2.7135999996971805E-2</v>
      </c>
      <c r="P281" s="79">
        <f>+C281-15018.5</f>
        <v>32365.966999999997</v>
      </c>
    </row>
    <row r="282" spans="1:16">
      <c r="A282" t="s">
        <v>130</v>
      </c>
      <c r="C282" s="30">
        <v>47384.468000000001</v>
      </c>
      <c r="D282" s="30"/>
      <c r="E282" s="4">
        <f>+(C282-C$7)/C$8</f>
        <v>5856.0144593495261</v>
      </c>
      <c r="F282" s="1">
        <f>ROUND(2*E282,0)/2</f>
        <v>5856</v>
      </c>
      <c r="G282" s="3">
        <f>+C282-(C$7+F282*C$8)</f>
        <v>2.813600000081351E-2</v>
      </c>
      <c r="I282" s="3">
        <f>G282</f>
        <v>2.813600000081351E-2</v>
      </c>
      <c r="P282" s="79">
        <f>+C282-15018.5</f>
        <v>32365.968000000001</v>
      </c>
    </row>
    <row r="283" spans="1:16">
      <c r="A283" t="s">
        <v>130</v>
      </c>
      <c r="C283" s="30">
        <v>47384.483</v>
      </c>
      <c r="D283" s="30"/>
      <c r="E283" s="4">
        <f>+(C283-C$7)/C$8</f>
        <v>5856.0221679876722</v>
      </c>
      <c r="F283" s="1">
        <f>ROUND(2*E283,0)/2</f>
        <v>5856</v>
      </c>
      <c r="G283" s="3">
        <f>+C283-(C$7+F283*C$8)</f>
        <v>4.3136000000231434E-2</v>
      </c>
      <c r="I283" s="3">
        <f>G283</f>
        <v>4.3136000000231434E-2</v>
      </c>
      <c r="P283" s="79">
        <f>+C283-15018.5</f>
        <v>32365.983</v>
      </c>
    </row>
    <row r="284" spans="1:16">
      <c r="A284" t="s">
        <v>86</v>
      </c>
      <c r="C284" s="30">
        <v>47413.658000000003</v>
      </c>
      <c r="D284" s="30"/>
      <c r="E284" s="4">
        <f>+(C284-C$7)/C$8</f>
        <v>5871.0154691811249</v>
      </c>
      <c r="F284" s="1">
        <f>ROUND(2*E284,0)/2</f>
        <v>5871</v>
      </c>
      <c r="G284" s="3">
        <f>+C284-(C$7+F284*C$8)</f>
        <v>3.0101000003924128E-2</v>
      </c>
      <c r="I284" s="3">
        <f>G284</f>
        <v>3.0101000003924128E-2</v>
      </c>
      <c r="P284" s="79">
        <f>+C284-15018.5</f>
        <v>32395.158000000003</v>
      </c>
    </row>
    <row r="285" spans="1:16">
      <c r="A285" t="s">
        <v>129</v>
      </c>
      <c r="C285" s="30">
        <v>47423.39</v>
      </c>
      <c r="D285" s="30"/>
      <c r="E285" s="4">
        <f>+(C285-C$7)/C$8</f>
        <v>5876.0168336100742</v>
      </c>
      <c r="F285" s="1">
        <f>ROUND(2*E285,0)/2</f>
        <v>5876</v>
      </c>
      <c r="G285" s="3">
        <f>+C285-(C$7+F285*C$8)</f>
        <v>3.2756000000517815E-2</v>
      </c>
      <c r="I285" s="3">
        <f>G285</f>
        <v>3.2756000000517815E-2</v>
      </c>
      <c r="P285" s="79">
        <f>+C285-15018.5</f>
        <v>32404.89</v>
      </c>
    </row>
    <row r="286" spans="1:16">
      <c r="A286" t="s">
        <v>86</v>
      </c>
      <c r="C286" s="30">
        <v>47448.684999999998</v>
      </c>
      <c r="D286" s="30"/>
      <c r="E286" s="4">
        <f>+(C286-C$7)/C$8</f>
        <v>5889.016167069829</v>
      </c>
      <c r="F286" s="1">
        <f>ROUND(2*E286,0)/2</f>
        <v>5889</v>
      </c>
      <c r="G286" s="3">
        <f>+C286-(C$7+F286*C$8)</f>
        <v>3.1458999997994397E-2</v>
      </c>
      <c r="I286" s="3">
        <f>G286</f>
        <v>3.1458999997994397E-2</v>
      </c>
      <c r="P286" s="79">
        <f>+C286-15018.5</f>
        <v>32430.184999999998</v>
      </c>
    </row>
    <row r="287" spans="1:16">
      <c r="A287" t="s">
        <v>131</v>
      </c>
      <c r="C287" s="30">
        <v>47460.347000000002</v>
      </c>
      <c r="D287" s="30"/>
      <c r="E287" s="4">
        <f>+(C287-C$7)/C$8</f>
        <v>5895.0093762735332</v>
      </c>
      <c r="F287" s="1">
        <f>ROUND(2*E287,0)/2</f>
        <v>5895</v>
      </c>
      <c r="G287" s="3">
        <f>+C287-(C$7+F287*C$8)</f>
        <v>1.8245000006572809E-2</v>
      </c>
      <c r="I287" s="3">
        <f>G287</f>
        <v>1.8245000006572809E-2</v>
      </c>
      <c r="P287" s="79">
        <f>+C287-15018.5</f>
        <v>32441.847000000002</v>
      </c>
    </row>
    <row r="288" spans="1:16">
      <c r="A288" t="s">
        <v>131</v>
      </c>
      <c r="C288" s="30">
        <v>47462.307999999997</v>
      </c>
      <c r="D288" s="30"/>
      <c r="E288" s="4">
        <f>+(C288-C$7)/C$8</f>
        <v>5896.0171522337832</v>
      </c>
      <c r="F288" s="1">
        <f>ROUND(2*E288,0)/2</f>
        <v>5896</v>
      </c>
      <c r="G288" s="3">
        <f>+C288-(C$7+F288*C$8)</f>
        <v>3.3375999999407213E-2</v>
      </c>
      <c r="I288" s="3">
        <f>G288</f>
        <v>3.3375999999407213E-2</v>
      </c>
      <c r="P288" s="79">
        <f>+C288-15018.5</f>
        <v>32443.807999999997</v>
      </c>
    </row>
    <row r="289" spans="1:16">
      <c r="A289" t="s">
        <v>132</v>
      </c>
      <c r="C289" s="30">
        <v>47670.516000000003</v>
      </c>
      <c r="D289" s="30"/>
      <c r="E289" s="4">
        <f>+(C289-C$7)/C$8</f>
        <v>6003.0171609702429</v>
      </c>
      <c r="F289" s="1">
        <f>ROUND(2*E289,0)/2</f>
        <v>6003</v>
      </c>
      <c r="G289" s="3">
        <f>+C289-(C$7+F289*C$8)</f>
        <v>3.3393000005162321E-2</v>
      </c>
      <c r="I289" s="3">
        <f>G289</f>
        <v>3.3393000005162321E-2</v>
      </c>
      <c r="P289" s="79">
        <f>+C289-15018.5</f>
        <v>32652.016000000003</v>
      </c>
    </row>
    <row r="290" spans="1:16">
      <c r="A290" t="s">
        <v>130</v>
      </c>
      <c r="C290" s="30">
        <v>47707.491000000002</v>
      </c>
      <c r="D290" s="30"/>
      <c r="E290" s="4">
        <f>+(C290-C$7)/C$8</f>
        <v>6022.0189539994753</v>
      </c>
      <c r="F290" s="1">
        <f>ROUND(2*E290,0)/2</f>
        <v>6022</v>
      </c>
      <c r="G290" s="3">
        <f>+C290-(C$7+F290*C$8)</f>
        <v>3.688200000760844E-2</v>
      </c>
      <c r="I290" s="3">
        <f>G290</f>
        <v>3.688200000760844E-2</v>
      </c>
      <c r="P290" s="79">
        <f>+C290-15018.5</f>
        <v>32688.991000000002</v>
      </c>
    </row>
    <row r="291" spans="1:16">
      <c r="A291" t="s">
        <v>86</v>
      </c>
      <c r="C291" s="30">
        <v>47736.675000000003</v>
      </c>
      <c r="D291" s="30"/>
      <c r="E291" s="4">
        <f>+(C291-C$7)/C$8</f>
        <v>6037.0168803758143</v>
      </c>
      <c r="F291" s="1">
        <f>ROUND(2*E291,0)/2</f>
        <v>6037</v>
      </c>
      <c r="G291" s="3">
        <f>+C291-(C$7+F291*C$8)</f>
        <v>3.2847000009496696E-2</v>
      </c>
      <c r="I291" s="3">
        <f>G291</f>
        <v>3.2847000009496696E-2</v>
      </c>
      <c r="P291" s="79">
        <f>+C291-15018.5</f>
        <v>32718.175000000003</v>
      </c>
    </row>
    <row r="292" spans="1:16">
      <c r="A292" t="s">
        <v>132</v>
      </c>
      <c r="C292" s="30">
        <v>47742.51</v>
      </c>
      <c r="D292" s="30"/>
      <c r="E292" s="4">
        <f>+(C292-C$7)/C$8</f>
        <v>6040.0155406145041</v>
      </c>
      <c r="F292" s="1">
        <f>ROUND(2*E292,0)/2</f>
        <v>6040</v>
      </c>
      <c r="G292" s="3">
        <f>+C292-(C$7+F292*C$8)</f>
        <v>3.0240000007324852E-2</v>
      </c>
      <c r="I292" s="3">
        <f>G292</f>
        <v>3.0240000007324852E-2</v>
      </c>
      <c r="P292" s="79">
        <f>+C292-15018.5</f>
        <v>32724.010000000002</v>
      </c>
    </row>
    <row r="293" spans="1:16">
      <c r="A293" t="s">
        <v>86</v>
      </c>
      <c r="C293" s="30">
        <v>47808.667999999998</v>
      </c>
      <c r="D293" s="30"/>
      <c r="E293" s="4">
        <f>+(C293-C$7)/C$8</f>
        <v>6074.0147461108636</v>
      </c>
      <c r="F293" s="1">
        <f>ROUND(2*E293,0)/2</f>
        <v>6074</v>
      </c>
      <c r="G293" s="3">
        <f>+C293-(C$7+F293*C$8)</f>
        <v>2.8694000000541564E-2</v>
      </c>
      <c r="I293" s="3">
        <f>G293</f>
        <v>2.8694000000541564E-2</v>
      </c>
      <c r="P293" s="79">
        <f>+C293-15018.5</f>
        <v>32790.167999999998</v>
      </c>
    </row>
    <row r="294" spans="1:16">
      <c r="A294" t="s">
        <v>86</v>
      </c>
      <c r="C294" s="30">
        <v>47810.616999999998</v>
      </c>
      <c r="D294" s="30"/>
      <c r="E294" s="4">
        <f>+(C294-C$7)/C$8</f>
        <v>6075.0163551606001</v>
      </c>
      <c r="F294" s="1">
        <f>ROUND(2*E294,0)/2</f>
        <v>6075</v>
      </c>
      <c r="G294" s="3">
        <f>+C294-(C$7+F294*C$8)</f>
        <v>3.1824999998207204E-2</v>
      </c>
      <c r="I294" s="3">
        <f>G294</f>
        <v>3.1824999998207204E-2</v>
      </c>
      <c r="P294" s="79">
        <f>+C294-15018.5</f>
        <v>32792.116999999998</v>
      </c>
    </row>
    <row r="295" spans="1:16">
      <c r="A295" t="s">
        <v>86</v>
      </c>
      <c r="C295" s="30">
        <v>47810.62</v>
      </c>
      <c r="D295" s="30"/>
      <c r="E295" s="4">
        <f>+(C295-C$7)/C$8</f>
        <v>6075.017896888231</v>
      </c>
      <c r="F295" s="1">
        <f>ROUND(2*E295,0)/2</f>
        <v>6075</v>
      </c>
      <c r="G295" s="3">
        <f>+C295-(C$7+F295*C$8)</f>
        <v>3.4825000002456363E-2</v>
      </c>
      <c r="I295" s="3">
        <f>G295</f>
        <v>3.4825000002456363E-2</v>
      </c>
      <c r="P295" s="79">
        <f>+C295-15018.5</f>
        <v>32792.120000000003</v>
      </c>
    </row>
    <row r="296" spans="1:16">
      <c r="A296" t="s">
        <v>133</v>
      </c>
      <c r="C296" s="30">
        <v>47818.398999999998</v>
      </c>
      <c r="D296" s="30"/>
      <c r="E296" s="4">
        <f>+(C296-C$7)/C$8</f>
        <v>6079.0155966306056</v>
      </c>
      <c r="F296" s="1">
        <f>ROUND(2*E296,0)/2</f>
        <v>6079</v>
      </c>
      <c r="G296" s="3">
        <f>+C296-(C$7+F296*C$8)</f>
        <v>3.0349000000569504E-2</v>
      </c>
      <c r="I296" s="3">
        <f>G296</f>
        <v>3.0349000000569504E-2</v>
      </c>
      <c r="P296" s="79">
        <f>+C296-15018.5</f>
        <v>32799.898999999998</v>
      </c>
    </row>
    <row r="297" spans="1:16">
      <c r="A297" t="s">
        <v>133</v>
      </c>
      <c r="C297" s="30">
        <v>47822.294000000002</v>
      </c>
      <c r="D297" s="30"/>
      <c r="E297" s="4">
        <f>+(C297-C$7)/C$8</f>
        <v>6081.0172730024497</v>
      </c>
      <c r="F297" s="1">
        <f>ROUND(2*E297,0)/2</f>
        <v>6081</v>
      </c>
      <c r="G297" s="3">
        <f>+C297-(C$7+F297*C$8)</f>
        <v>3.361100000620354E-2</v>
      </c>
      <c r="I297" s="3">
        <f>G297</f>
        <v>3.361100000620354E-2</v>
      </c>
      <c r="P297" s="79">
        <f>+C297-15018.5</f>
        <v>32803.794000000002</v>
      </c>
    </row>
    <row r="298" spans="1:16">
      <c r="A298" t="s">
        <v>133</v>
      </c>
      <c r="C298" s="30">
        <v>47857.317000000003</v>
      </c>
      <c r="D298" s="30"/>
      <c r="E298" s="4">
        <f>+(C298-C$7)/C$8</f>
        <v>6099.0159152543183</v>
      </c>
      <c r="F298" s="1">
        <f>ROUND(2*E298,0)/2</f>
        <v>6099</v>
      </c>
      <c r="G298" s="3">
        <f>+C298-(C$7+F298*C$8)</f>
        <v>3.0969000006734859E-2</v>
      </c>
      <c r="I298" s="3">
        <f>G298</f>
        <v>3.0969000006734859E-2</v>
      </c>
      <c r="P298" s="79">
        <f>+C298-15018.5</f>
        <v>32838.817000000003</v>
      </c>
    </row>
    <row r="299" spans="1:16">
      <c r="A299" t="s">
        <v>133</v>
      </c>
      <c r="C299" s="30">
        <v>47859.266000000003</v>
      </c>
      <c r="D299" s="30"/>
      <c r="E299" s="4">
        <f>+(C299-C$7)/C$8</f>
        <v>6100.0175243040539</v>
      </c>
      <c r="F299" s="1">
        <f>ROUND(2*E299,0)/2</f>
        <v>6100</v>
      </c>
      <c r="G299" s="3">
        <f>+C299-(C$7+F299*C$8)</f>
        <v>3.4100000004400499E-2</v>
      </c>
      <c r="I299" s="3">
        <f>G299</f>
        <v>3.4100000004400499E-2</v>
      </c>
      <c r="P299" s="79">
        <f>+C299-15018.5</f>
        <v>32840.766000000003</v>
      </c>
    </row>
    <row r="300" spans="1:16">
      <c r="A300" t="s">
        <v>134</v>
      </c>
      <c r="C300" s="30">
        <v>48028.548000000003</v>
      </c>
      <c r="D300" s="30"/>
      <c r="E300" s="4">
        <f>+(C300-C$7)/C$8</f>
        <v>6187.0131031431229</v>
      </c>
      <c r="F300" s="1">
        <f>ROUND(2*E300,0)/2</f>
        <v>6187</v>
      </c>
      <c r="G300" s="3">
        <f>+C300-(C$7+F300*C$8)</f>
        <v>2.5497000002360437E-2</v>
      </c>
      <c r="I300" s="3">
        <f>G300</f>
        <v>2.5497000002360437E-2</v>
      </c>
      <c r="P300" s="79">
        <f>+C300-15018.5</f>
        <v>33010.048000000003</v>
      </c>
    </row>
    <row r="301" spans="1:16">
      <c r="A301" t="s">
        <v>134</v>
      </c>
      <c r="C301" s="30">
        <v>48069.421000000002</v>
      </c>
      <c r="D301" s="30"/>
      <c r="E301" s="4">
        <f>+(C301-C$7)/C$8</f>
        <v>6208.0181142718266</v>
      </c>
      <c r="F301" s="1">
        <f>ROUND(2*E301,0)/2</f>
        <v>6208</v>
      </c>
      <c r="G301" s="3">
        <f>+C301-(C$7+F301*C$8)</f>
        <v>3.5248000007413793E-2</v>
      </c>
      <c r="I301" s="3">
        <f>G301</f>
        <v>3.5248000007413793E-2</v>
      </c>
      <c r="P301" s="79">
        <f>+C301-15018.5</f>
        <v>33050.921000000002</v>
      </c>
    </row>
    <row r="302" spans="1:16">
      <c r="A302" t="s">
        <v>135</v>
      </c>
      <c r="C302" s="30">
        <v>48106.396000000001</v>
      </c>
      <c r="D302" s="30"/>
      <c r="E302" s="4">
        <f>+(C302-C$7)/C$8</f>
        <v>6227.0199073010581</v>
      </c>
      <c r="F302" s="1">
        <f>ROUND(2*E302,0)/2</f>
        <v>6227</v>
      </c>
      <c r="G302" s="3">
        <f>+C302-(C$7+F302*C$8)</f>
        <v>3.8737000002583954E-2</v>
      </c>
      <c r="I302" s="3">
        <f>G302</f>
        <v>3.8737000002583954E-2</v>
      </c>
      <c r="P302" s="79">
        <f>+C302-15018.5</f>
        <v>33087.896000000001</v>
      </c>
    </row>
    <row r="303" spans="1:16">
      <c r="A303" t="s">
        <v>135</v>
      </c>
      <c r="C303" s="30">
        <v>48143.358999999997</v>
      </c>
      <c r="D303" s="30"/>
      <c r="E303" s="4">
        <f>+(C303-C$7)/C$8</f>
        <v>6246.0155334197725</v>
      </c>
      <c r="F303" s="1">
        <f>ROUND(2*E303,0)/2</f>
        <v>6246</v>
      </c>
      <c r="G303" s="3">
        <f>+C303-(C$7+F303*C$8)</f>
        <v>3.0226000002585351E-2</v>
      </c>
      <c r="I303" s="3">
        <f>G303</f>
        <v>3.0226000002585351E-2</v>
      </c>
      <c r="P303" s="79">
        <f>+C303-15018.5</f>
        <v>33124.858999999997</v>
      </c>
    </row>
    <row r="304" spans="1:16">
      <c r="A304" t="s">
        <v>135</v>
      </c>
      <c r="C304" s="30">
        <v>48143.362000000001</v>
      </c>
      <c r="D304" s="30"/>
      <c r="E304" s="4">
        <f>+(C304-C$7)/C$8</f>
        <v>6246.0170751474043</v>
      </c>
      <c r="F304" s="1">
        <f>ROUND(2*E304,0)/2</f>
        <v>6246</v>
      </c>
      <c r="G304" s="3">
        <f>+C304-(C$7+F304*C$8)</f>
        <v>3.3226000006834511E-2</v>
      </c>
      <c r="I304" s="3">
        <f>G304</f>
        <v>3.3226000006834511E-2</v>
      </c>
      <c r="P304" s="79">
        <f>+C304-15018.5</f>
        <v>33124.862000000001</v>
      </c>
    </row>
    <row r="305" spans="1:16">
      <c r="A305" t="s">
        <v>135</v>
      </c>
      <c r="C305" s="30">
        <v>48176.44</v>
      </c>
      <c r="D305" s="30"/>
      <c r="E305" s="4">
        <f>+(C305-C$7)/C$8</f>
        <v>6263.0161639863754</v>
      </c>
      <c r="F305" s="1">
        <f>ROUND(2*E305,0)/2</f>
        <v>6263</v>
      </c>
      <c r="G305" s="3">
        <f>+C305-(C$7+F305*C$8)</f>
        <v>3.145300000323914E-2</v>
      </c>
      <c r="I305" s="3">
        <f>G305</f>
        <v>3.145300000323914E-2</v>
      </c>
      <c r="P305" s="79">
        <f>+C305-15018.5</f>
        <v>33157.94</v>
      </c>
    </row>
    <row r="306" spans="1:16">
      <c r="A306" t="s">
        <v>135</v>
      </c>
      <c r="C306" s="30">
        <v>48178.387999999999</v>
      </c>
      <c r="D306" s="30"/>
      <c r="E306" s="4">
        <f>+(C306-C$7)/C$8</f>
        <v>6264.0172591269002</v>
      </c>
      <c r="F306" s="1">
        <f>ROUND(2*E306,0)/2</f>
        <v>6264</v>
      </c>
      <c r="G306" s="3">
        <f>+C306-(C$7+F306*C$8)</f>
        <v>3.3584000004339032E-2</v>
      </c>
      <c r="I306" s="3">
        <f>G306</f>
        <v>3.3584000004339032E-2</v>
      </c>
      <c r="P306" s="79">
        <f>+C306-15018.5</f>
        <v>33159.887999999999</v>
      </c>
    </row>
    <row r="307" spans="1:16">
      <c r="A307" t="s">
        <v>136</v>
      </c>
      <c r="C307" s="30">
        <v>48312.648000000001</v>
      </c>
      <c r="D307" s="30">
        <v>3.0000000000000001E-3</v>
      </c>
      <c r="E307" s="4">
        <f>+(C307-C$7)/C$8</f>
        <v>6333.0147096233113</v>
      </c>
      <c r="F307" s="1">
        <f>ROUND(2*E307,0)/2</f>
        <v>6333</v>
      </c>
      <c r="G307" s="3">
        <f>+C307-(C$7+F307*C$8)</f>
        <v>2.8623000005609356E-2</v>
      </c>
      <c r="I307" s="3">
        <f>G307</f>
        <v>2.8623000005609356E-2</v>
      </c>
      <c r="P307" s="79">
        <f>+C307-15018.5</f>
        <v>33294.148000000001</v>
      </c>
    </row>
    <row r="308" spans="1:16">
      <c r="A308" t="s">
        <v>137</v>
      </c>
      <c r="C308" s="30">
        <v>48429.404000000002</v>
      </c>
      <c r="D308" s="30">
        <v>3.0000000000000001E-3</v>
      </c>
      <c r="E308" s="4">
        <f>+(C308-C$7)/C$8</f>
        <v>6393.0166933128621</v>
      </c>
      <c r="F308" s="1">
        <f>ROUND(2*E308,0)/2</f>
        <v>6393</v>
      </c>
      <c r="G308" s="3">
        <f>+C308-(C$7+F308*C$8)</f>
        <v>3.2483000002685003E-2</v>
      </c>
      <c r="I308" s="3">
        <f>G308</f>
        <v>3.2483000002685003E-2</v>
      </c>
      <c r="P308" s="79">
        <f>+C308-15018.5</f>
        <v>33410.904000000002</v>
      </c>
    </row>
    <row r="309" spans="1:16">
      <c r="A309" t="s">
        <v>137</v>
      </c>
      <c r="C309" s="30">
        <v>48429.406000000003</v>
      </c>
      <c r="D309" s="30">
        <v>3.0000000000000001E-3</v>
      </c>
      <c r="E309" s="4">
        <f>+(C309-C$7)/C$8</f>
        <v>6393.0177211312812</v>
      </c>
      <c r="F309" s="1">
        <f>ROUND(2*E309,0)/2</f>
        <v>6393</v>
      </c>
      <c r="G309" s="3">
        <f>+C309-(C$7+F309*C$8)</f>
        <v>3.4483000003092457E-2</v>
      </c>
      <c r="I309" s="3">
        <f>G309</f>
        <v>3.4483000003092457E-2</v>
      </c>
      <c r="P309" s="79">
        <f>+C309-15018.5</f>
        <v>33410.906000000003</v>
      </c>
    </row>
    <row r="310" spans="1:16">
      <c r="A310" t="s">
        <v>86</v>
      </c>
      <c r="C310" s="30">
        <v>48454.701999999997</v>
      </c>
      <c r="D310" s="30"/>
      <c r="E310" s="4">
        <f>+(C310-C$7)/C$8</f>
        <v>6406.0175685002432</v>
      </c>
      <c r="F310" s="1">
        <f>ROUND(2*E310,0)/2</f>
        <v>6406</v>
      </c>
      <c r="G310" s="3">
        <f>+C310-(C$7+F310*C$8)</f>
        <v>3.4185999997134786E-2</v>
      </c>
      <c r="I310" s="3">
        <f>G310</f>
        <v>3.4185999997134786E-2</v>
      </c>
      <c r="P310" s="79">
        <f>+C310-15018.5</f>
        <v>33436.201999999997</v>
      </c>
    </row>
    <row r="311" spans="1:16">
      <c r="A311" t="s">
        <v>137</v>
      </c>
      <c r="C311" s="30">
        <v>48460.538</v>
      </c>
      <c r="D311" s="30">
        <v>4.0000000000000001E-3</v>
      </c>
      <c r="E311" s="4">
        <f>+(C311-C$7)/C$8</f>
        <v>6409.0167426481448</v>
      </c>
      <c r="F311" s="1">
        <f>ROUND(2*E311,0)/2</f>
        <v>6409</v>
      </c>
      <c r="G311" s="3">
        <f>+C311-(C$7+F311*C$8)</f>
        <v>3.2579000006080605E-2</v>
      </c>
      <c r="I311" s="3">
        <f>G311</f>
        <v>3.2579000006080605E-2</v>
      </c>
      <c r="P311" s="79">
        <f>+C311-15018.5</f>
        <v>33442.038</v>
      </c>
    </row>
    <row r="312" spans="1:16">
      <c r="A312" t="s">
        <v>138</v>
      </c>
      <c r="C312" s="30">
        <v>48460.538999999997</v>
      </c>
      <c r="D312" s="30"/>
      <c r="E312" s="4">
        <f>+(C312-C$7)/C$8</f>
        <v>6409.017256557353</v>
      </c>
      <c r="F312" s="1">
        <f>ROUND(2*E312,0)/2</f>
        <v>6409</v>
      </c>
      <c r="G312" s="3">
        <f>+C312-(C$7+F312*C$8)</f>
        <v>3.3579000002646353E-2</v>
      </c>
      <c r="I312" s="3">
        <f>G312</f>
        <v>3.3579000002646353E-2</v>
      </c>
      <c r="P312" s="79">
        <f>+C312-15018.5</f>
        <v>33442.038999999997</v>
      </c>
    </row>
    <row r="313" spans="1:16">
      <c r="A313" t="s">
        <v>137</v>
      </c>
      <c r="C313" s="30">
        <v>48466.375</v>
      </c>
      <c r="D313" s="30">
        <v>4.0000000000000001E-3</v>
      </c>
      <c r="E313" s="4">
        <f>+(C313-C$7)/C$8</f>
        <v>6412.0164307052546</v>
      </c>
      <c r="F313" s="1">
        <f>ROUND(2*E313,0)/2</f>
        <v>6412</v>
      </c>
      <c r="G313" s="3">
        <f>+C313-(C$7+F313*C$8)</f>
        <v>3.1972000004316214E-2</v>
      </c>
      <c r="I313" s="3">
        <f>G313</f>
        <v>3.1972000004316214E-2</v>
      </c>
      <c r="P313" s="79">
        <f>+C313-15018.5</f>
        <v>33447.875</v>
      </c>
    </row>
    <row r="314" spans="1:16">
      <c r="A314" t="s">
        <v>86</v>
      </c>
      <c r="C314" s="30">
        <v>48491.671000000002</v>
      </c>
      <c r="D314" s="30"/>
      <c r="E314" s="4">
        <f>+(C314-C$7)/C$8</f>
        <v>6425.0162780742203</v>
      </c>
      <c r="F314" s="1">
        <f>ROUND(2*E314,0)/2</f>
        <v>6425</v>
      </c>
      <c r="G314" s="3">
        <f>+C314-(C$7+F314*C$8)</f>
        <v>3.1675000005634502E-2</v>
      </c>
      <c r="I314" s="3">
        <f>G314</f>
        <v>3.1675000005634502E-2</v>
      </c>
      <c r="P314" s="79">
        <f>+C314-15018.5</f>
        <v>33473.171000000002</v>
      </c>
    </row>
    <row r="315" spans="1:16">
      <c r="A315" t="s">
        <v>137</v>
      </c>
      <c r="C315" s="30">
        <v>48499.455000000002</v>
      </c>
      <c r="D315" s="30">
        <v>4.0000000000000001E-3</v>
      </c>
      <c r="E315" s="4">
        <f>+(C315-C$7)/C$8</f>
        <v>6429.0165473626457</v>
      </c>
      <c r="F315" s="1">
        <f>ROUND(2*E315,0)/2</f>
        <v>6429</v>
      </c>
      <c r="G315" s="3">
        <f>+C315-(C$7+F315*C$8)</f>
        <v>3.2199000008404255E-2</v>
      </c>
      <c r="I315" s="3">
        <f>G315</f>
        <v>3.2199000008404255E-2</v>
      </c>
      <c r="P315" s="79">
        <f>+C315-15018.5</f>
        <v>33480.955000000002</v>
      </c>
    </row>
    <row r="316" spans="1:16">
      <c r="A316" t="s">
        <v>139</v>
      </c>
      <c r="C316" s="30">
        <v>48503.345000000001</v>
      </c>
      <c r="D316" s="30">
        <v>5.0000000000000001E-3</v>
      </c>
      <c r="E316" s="4">
        <f>+(C316-C$7)/C$8</f>
        <v>6431.0156541884389</v>
      </c>
      <c r="F316" s="1">
        <f>ROUND(2*E316,0)/2</f>
        <v>6431</v>
      </c>
      <c r="G316" s="3">
        <f>+C316-(C$7+F316*C$8)</f>
        <v>3.046100000210572E-2</v>
      </c>
      <c r="I316" s="3">
        <f>G316</f>
        <v>3.046100000210572E-2</v>
      </c>
      <c r="P316" s="79">
        <f>+C316-15018.5</f>
        <v>33484.845000000001</v>
      </c>
    </row>
    <row r="317" spans="1:16">
      <c r="A317" t="s">
        <v>86</v>
      </c>
      <c r="C317" s="30">
        <v>48530.589</v>
      </c>
      <c r="D317" s="30"/>
      <c r="E317" s="4">
        <f>+(C317-C$7)/C$8</f>
        <v>6445.0165966979293</v>
      </c>
      <c r="F317" s="1">
        <f>ROUND(2*E317,0)/2</f>
        <v>6445</v>
      </c>
      <c r="G317" s="3">
        <f>+C317-(C$7+F317*C$8)</f>
        <v>3.2295000004523899E-2</v>
      </c>
      <c r="I317" s="3">
        <f>G317</f>
        <v>3.2295000004523899E-2</v>
      </c>
      <c r="P317" s="79">
        <f>+C317-15018.5</f>
        <v>33512.089</v>
      </c>
    </row>
    <row r="318" spans="1:16">
      <c r="A318" t="s">
        <v>139</v>
      </c>
      <c r="C318" s="30">
        <v>48538.372000000003</v>
      </c>
      <c r="D318" s="30">
        <v>5.0000000000000001E-3</v>
      </c>
      <c r="E318" s="4">
        <f>+(C318-C$7)/C$8</f>
        <v>6449.0163520771466</v>
      </c>
      <c r="F318" s="1">
        <f>ROUND(2*E318,0)/2</f>
        <v>6449</v>
      </c>
      <c r="G318" s="3">
        <f>+C318-(C$7+F318*C$8)</f>
        <v>3.1819000003451947E-2</v>
      </c>
      <c r="I318" s="3">
        <f>G318</f>
        <v>3.1819000003451947E-2</v>
      </c>
      <c r="P318" s="79">
        <f>+C318-15018.5</f>
        <v>33519.872000000003</v>
      </c>
    </row>
    <row r="319" spans="1:16">
      <c r="A319" t="s">
        <v>86</v>
      </c>
      <c r="C319" s="30">
        <v>48773.822</v>
      </c>
      <c r="D319" s="30"/>
      <c r="E319" s="4">
        <f>+(C319-C$7)/C$8</f>
        <v>6570.0162755046731</v>
      </c>
      <c r="F319" s="1">
        <f>ROUND(2*E319,0)/2</f>
        <v>6570</v>
      </c>
      <c r="G319" s="3">
        <f>+C319-(C$7+F319*C$8)</f>
        <v>3.1670000003941823E-2</v>
      </c>
      <c r="I319" s="3">
        <f>G319</f>
        <v>3.1670000003941823E-2</v>
      </c>
      <c r="P319" s="79">
        <f>+C319-15018.5</f>
        <v>33755.322</v>
      </c>
    </row>
    <row r="320" spans="1:16">
      <c r="A320" t="s">
        <v>140</v>
      </c>
      <c r="C320" s="30">
        <v>48783.548999999999</v>
      </c>
      <c r="D320" s="30">
        <v>3.0000000000000001E-3</v>
      </c>
      <c r="E320" s="4">
        <f>+(C320-C$7)/C$8</f>
        <v>6575.0150703875761</v>
      </c>
      <c r="F320" s="1">
        <f>ROUND(2*E320,0)/2</f>
        <v>6575</v>
      </c>
      <c r="G320" s="3">
        <f>+C320-(C$7+F320*C$8)</f>
        <v>2.9325000003154855E-2</v>
      </c>
      <c r="I320" s="3">
        <f>G320</f>
        <v>2.9325000003154855E-2</v>
      </c>
      <c r="P320" s="79">
        <f>+C320-15018.5</f>
        <v>33765.048999999999</v>
      </c>
    </row>
    <row r="321" spans="1:16">
      <c r="A321" t="s">
        <v>140</v>
      </c>
      <c r="C321" s="30">
        <v>48789.385999999999</v>
      </c>
      <c r="D321" s="30">
        <v>6.0000000000000001E-3</v>
      </c>
      <c r="E321" s="4">
        <f>+(C321-C$7)/C$8</f>
        <v>6578.014758444685</v>
      </c>
      <c r="F321" s="1">
        <f>ROUND(2*E321,0)/2</f>
        <v>6578</v>
      </c>
      <c r="G321" s="3">
        <f>+C321-(C$7+F321*C$8)</f>
        <v>2.8718000001390465E-2</v>
      </c>
      <c r="I321" s="3">
        <f>G321</f>
        <v>2.8718000001390465E-2</v>
      </c>
      <c r="P321" s="79">
        <f>+C321-15018.5</f>
        <v>33770.885999999999</v>
      </c>
    </row>
    <row r="322" spans="1:16">
      <c r="A322" t="s">
        <v>86</v>
      </c>
      <c r="C322" s="30">
        <v>48851.654999999999</v>
      </c>
      <c r="D322" s="30"/>
      <c r="E322" s="4">
        <f>+(C322-C$7)/C$8</f>
        <v>6610.0153710244631</v>
      </c>
      <c r="F322" s="1">
        <f>ROUND(2*E322,0)/2</f>
        <v>6610</v>
      </c>
      <c r="G322" s="3">
        <f>+C322-(C$7+F322*C$8)</f>
        <v>2.9909999997471459E-2</v>
      </c>
      <c r="I322" s="3">
        <f>G322</f>
        <v>2.9909999997471459E-2</v>
      </c>
      <c r="P322" s="79">
        <f>+C322-15018.5</f>
        <v>33833.154999999999</v>
      </c>
    </row>
    <row r="323" spans="1:16">
      <c r="A323" t="s">
        <v>141</v>
      </c>
      <c r="C323" s="30">
        <v>48859.438999999998</v>
      </c>
      <c r="D323" s="30">
        <v>4.0000000000000001E-3</v>
      </c>
      <c r="E323" s="4">
        <f>+(C323-C$7)/C$8</f>
        <v>6614.0156403128894</v>
      </c>
      <c r="F323" s="1">
        <f>ROUND(2*E323,0)/2</f>
        <v>6614</v>
      </c>
      <c r="G323" s="3">
        <f>+C323-(C$7+F323*C$8)</f>
        <v>3.0434000000241213E-2</v>
      </c>
      <c r="I323" s="3">
        <f>G323</f>
        <v>3.0434000000241213E-2</v>
      </c>
      <c r="P323" s="79">
        <f>+C323-15018.5</f>
        <v>33840.938999999998</v>
      </c>
    </row>
    <row r="324" spans="1:16">
      <c r="A324" t="s">
        <v>86</v>
      </c>
      <c r="C324" s="30">
        <v>48888.625999999997</v>
      </c>
      <c r="D324" s="30"/>
      <c r="E324" s="4">
        <f>+(C324-C$7)/C$8</f>
        <v>6629.0151084168556</v>
      </c>
      <c r="F324" s="1">
        <f>ROUND(2*E324,0)/2</f>
        <v>6629</v>
      </c>
      <c r="G324" s="3">
        <f>+C324-(C$7+F324*C$8)</f>
        <v>2.9398999999102671E-2</v>
      </c>
      <c r="I324" s="3">
        <f>G324</f>
        <v>2.9398999999102671E-2</v>
      </c>
      <c r="P324" s="79">
        <f>+C324-15018.5</f>
        <v>33870.125999999997</v>
      </c>
    </row>
    <row r="325" spans="1:16">
      <c r="A325" t="s">
        <v>86</v>
      </c>
      <c r="C325" s="30">
        <v>48888.63</v>
      </c>
      <c r="D325" s="30"/>
      <c r="E325" s="4">
        <f>+(C325-C$7)/C$8</f>
        <v>6629.0171640536955</v>
      </c>
      <c r="F325" s="1">
        <f>ROUND(2*E325,0)/2</f>
        <v>6629</v>
      </c>
      <c r="G325" s="3">
        <f>+C325-(C$7+F325*C$8)</f>
        <v>3.3398999999917578E-2</v>
      </c>
      <c r="I325" s="3">
        <f>G325</f>
        <v>3.3398999999917578E-2</v>
      </c>
      <c r="P325" s="79">
        <f>+C325-15018.5</f>
        <v>33870.129999999997</v>
      </c>
    </row>
    <row r="326" spans="1:16">
      <c r="A326" t="s">
        <v>86</v>
      </c>
      <c r="C326" s="30">
        <v>48890.572</v>
      </c>
      <c r="D326" s="30"/>
      <c r="E326" s="4">
        <f>+(C326-C$7)/C$8</f>
        <v>6630.015175738964</v>
      </c>
      <c r="F326" s="1">
        <f>ROUND(2*E326,0)/2</f>
        <v>6630</v>
      </c>
      <c r="G326" s="3">
        <f>+C326-(C$7+F326*C$8)</f>
        <v>2.9529999999795109E-2</v>
      </c>
      <c r="I326" s="3">
        <f>G326</f>
        <v>2.9529999999795109E-2</v>
      </c>
      <c r="P326" s="79">
        <f>+C326-15018.5</f>
        <v>33872.072</v>
      </c>
    </row>
    <row r="327" spans="1:16">
      <c r="A327" t="s">
        <v>86</v>
      </c>
      <c r="C327" s="30">
        <v>49133.805</v>
      </c>
      <c r="D327" s="30"/>
      <c r="E327" s="4">
        <f>+(C327-C$7)/C$8</f>
        <v>6755.0148545457087</v>
      </c>
      <c r="F327" s="1">
        <f>ROUND(2*E327,0)/2</f>
        <v>6755</v>
      </c>
      <c r="G327" s="3">
        <f>+C327-(C$7+F327*C$8)</f>
        <v>2.890500000648899E-2</v>
      </c>
      <c r="I327" s="3">
        <f>G327</f>
        <v>2.890500000648899E-2</v>
      </c>
      <c r="P327" s="79">
        <f>+C327-15018.5</f>
        <v>34115.305</v>
      </c>
    </row>
    <row r="328" spans="1:16">
      <c r="A328" t="s">
        <v>142</v>
      </c>
      <c r="C328" s="30">
        <v>49147.430999999997</v>
      </c>
      <c r="D328" s="30">
        <v>3.0000000000000001E-3</v>
      </c>
      <c r="E328" s="4">
        <f>+(C328-C$7)/C$8</f>
        <v>6762.0173814372911</v>
      </c>
      <c r="F328" s="1">
        <f>ROUND(2*E328,0)/2</f>
        <v>6762</v>
      </c>
      <c r="G328" s="3">
        <f>+C328-(C$7+F328*C$8)</f>
        <v>3.382199999759905E-2</v>
      </c>
      <c r="I328" s="3">
        <f>G328</f>
        <v>3.382199999759905E-2</v>
      </c>
      <c r="P328" s="79">
        <f>+C328-15018.5</f>
        <v>34128.930999999997</v>
      </c>
    </row>
    <row r="329" spans="1:16">
      <c r="A329" t="s">
        <v>86</v>
      </c>
      <c r="C329" s="30">
        <v>49211.64</v>
      </c>
      <c r="D329" s="30"/>
      <c r="E329" s="4">
        <f>+(C329-C$7)/C$8</f>
        <v>6795.0149778839186</v>
      </c>
      <c r="F329" s="1">
        <f>ROUND(2*E329,0)/2</f>
        <v>6795</v>
      </c>
      <c r="G329" s="3">
        <f>+C329-(C$7+F329*C$8)</f>
        <v>2.914500000042608E-2</v>
      </c>
      <c r="I329" s="3">
        <f>G329</f>
        <v>2.914500000042608E-2</v>
      </c>
      <c r="P329" s="79">
        <f>+C329-15018.5</f>
        <v>34193.14</v>
      </c>
    </row>
    <row r="330" spans="1:16">
      <c r="A330" t="s">
        <v>143</v>
      </c>
      <c r="C330" s="30">
        <v>49219.421000000002</v>
      </c>
      <c r="D330" s="30">
        <v>4.0000000000000001E-3</v>
      </c>
      <c r="E330" s="4">
        <f>+(C330-C$7)/C$8</f>
        <v>6799.0137054447159</v>
      </c>
      <c r="F330" s="1">
        <f>ROUND(2*E330,0)/2</f>
        <v>6799</v>
      </c>
      <c r="G330" s="3">
        <f>+C330-(C$7+F330*C$8)</f>
        <v>2.6669000006222632E-2</v>
      </c>
      <c r="I330" s="3">
        <f>G330</f>
        <v>2.6669000006222632E-2</v>
      </c>
      <c r="P330" s="79">
        <f>+C330-15018.5</f>
        <v>34200.921000000002</v>
      </c>
    </row>
    <row r="331" spans="1:16">
      <c r="A331" t="s">
        <v>143</v>
      </c>
      <c r="C331" s="30">
        <v>49221.368000000002</v>
      </c>
      <c r="D331" s="30">
        <v>4.0000000000000001E-3</v>
      </c>
      <c r="E331" s="4">
        <f>+(C331-C$7)/C$8</f>
        <v>6800.0142866760325</v>
      </c>
      <c r="F331" s="1">
        <f>ROUND(2*E331,0)/2</f>
        <v>6800</v>
      </c>
      <c r="G331" s="3">
        <f>+C331-(C$7+F331*C$8)</f>
        <v>2.7800000003480818E-2</v>
      </c>
      <c r="I331" s="3">
        <f>G331</f>
        <v>2.7800000003480818E-2</v>
      </c>
      <c r="P331" s="79">
        <f>+C331-15018.5</f>
        <v>34202.868000000002</v>
      </c>
    </row>
    <row r="332" spans="1:16">
      <c r="A332" t="s">
        <v>143</v>
      </c>
      <c r="C332" s="30">
        <v>49260.283000000003</v>
      </c>
      <c r="D332" s="30">
        <v>7.0000000000000001E-3</v>
      </c>
      <c r="E332" s="4">
        <f>+(C332-C$7)/C$8</f>
        <v>6820.0130635721143</v>
      </c>
      <c r="F332" s="1">
        <f>ROUND(2*E332,0)/2</f>
        <v>6820</v>
      </c>
      <c r="G332" s="3">
        <f>+C332-(C$7+F332*C$8)</f>
        <v>2.5420000005397014E-2</v>
      </c>
      <c r="I332" s="3">
        <f>G332</f>
        <v>2.5420000005397014E-2</v>
      </c>
      <c r="P332" s="79">
        <f>+C332-15018.5</f>
        <v>34241.783000000003</v>
      </c>
    </row>
    <row r="333" spans="1:16">
      <c r="A333" t="s">
        <v>86</v>
      </c>
      <c r="C333" s="30">
        <v>49285.582999999999</v>
      </c>
      <c r="D333" s="30"/>
      <c r="E333" s="4">
        <f>+(C333-C$7)/C$8</f>
        <v>6833.0149665779154</v>
      </c>
      <c r="F333" s="1">
        <f>ROUND(2*E333,0)/2</f>
        <v>6833</v>
      </c>
      <c r="G333" s="3">
        <f>+C333-(C$7+F333*C$8)</f>
        <v>2.9123000000254251E-2</v>
      </c>
      <c r="I333" s="3">
        <f>G333</f>
        <v>2.9123000000254251E-2</v>
      </c>
      <c r="P333" s="79">
        <f>+C333-15018.5</f>
        <v>34267.082999999999</v>
      </c>
    </row>
    <row r="334" spans="1:16">
      <c r="A334" t="s">
        <v>86</v>
      </c>
      <c r="C334" s="30">
        <v>49534.652999999998</v>
      </c>
      <c r="D334" s="30"/>
      <c r="E334" s="4">
        <f>+(C334-C$7)/C$8</f>
        <v>6961.0143334417689</v>
      </c>
      <c r="F334" s="1">
        <f>ROUND(2*E334,0)/2</f>
        <v>6961</v>
      </c>
      <c r="G334" s="3">
        <f>+C334-(C$7+F334*C$8)</f>
        <v>2.7890999997907784E-2</v>
      </c>
      <c r="I334" s="3">
        <f>G334</f>
        <v>2.7890999997907784E-2</v>
      </c>
      <c r="P334" s="79">
        <f>+C334-15018.5</f>
        <v>34516.152999999998</v>
      </c>
    </row>
    <row r="335" spans="1:16">
      <c r="A335" t="s">
        <v>144</v>
      </c>
      <c r="C335" s="30">
        <v>49544.381000000001</v>
      </c>
      <c r="D335" s="30">
        <v>3.0000000000000001E-3</v>
      </c>
      <c r="E335" s="4">
        <f>+(C335-C$7)/C$8</f>
        <v>6966.0136422338828</v>
      </c>
      <c r="F335" s="1">
        <f>ROUND(2*E335,0)/2</f>
        <v>6966</v>
      </c>
      <c r="G335" s="3">
        <f>+C335-(C$7+F335*C$8)</f>
        <v>2.6546000000962522E-2</v>
      </c>
      <c r="I335" s="3">
        <f>G335</f>
        <v>2.6546000000962522E-2</v>
      </c>
      <c r="P335" s="79">
        <f>+C335-15018.5</f>
        <v>34525.881000000001</v>
      </c>
    </row>
    <row r="336" spans="1:16">
      <c r="A336" t="s">
        <v>145</v>
      </c>
      <c r="C336" s="30">
        <v>49577.462</v>
      </c>
      <c r="D336" s="30"/>
      <c r="E336" s="4">
        <f>+(C336-C$7)/C$8</f>
        <v>6983.0142728004821</v>
      </c>
      <c r="F336" s="1">
        <f>ROUND(2*E336,0)/2</f>
        <v>6983</v>
      </c>
      <c r="G336" s="3">
        <f>+C336-(C$7+F336*C$8)</f>
        <v>2.777300000161631E-2</v>
      </c>
      <c r="I336" s="3">
        <f>G336</f>
        <v>2.777300000161631E-2</v>
      </c>
      <c r="P336" s="79">
        <f>+C336-15018.5</f>
        <v>34558.962</v>
      </c>
    </row>
    <row r="337" spans="1:16">
      <c r="A337" t="s">
        <v>144</v>
      </c>
      <c r="C337" s="30">
        <v>49581.355000000003</v>
      </c>
      <c r="D337" s="30">
        <v>4.0000000000000001E-3</v>
      </c>
      <c r="E337" s="4">
        <f>+(C337-C$7)/C$8</f>
        <v>6985.0149213539071</v>
      </c>
      <c r="F337" s="1">
        <f>ROUND(2*E337,0)/2</f>
        <v>6985</v>
      </c>
      <c r="G337" s="3">
        <f>+C337-(C$7+F337*C$8)</f>
        <v>2.9035000006842893E-2</v>
      </c>
      <c r="I337" s="3">
        <f>G337</f>
        <v>2.9035000006842893E-2</v>
      </c>
      <c r="P337" s="79">
        <f>+C337-15018.5</f>
        <v>34562.855000000003</v>
      </c>
    </row>
    <row r="338" spans="1:16">
      <c r="A338" t="s">
        <v>86</v>
      </c>
      <c r="C338" s="30">
        <v>49602.758000000002</v>
      </c>
      <c r="D338" s="30"/>
      <c r="E338" s="4">
        <f>+(C338-C$7)/C$8</f>
        <v>6996.0141201694487</v>
      </c>
      <c r="F338" s="1">
        <f>ROUND(2*E338,0)/2</f>
        <v>6996</v>
      </c>
      <c r="G338" s="3">
        <f>+C338-(C$7+F338*C$8)</f>
        <v>2.7476000002934597E-2</v>
      </c>
      <c r="I338" s="3">
        <f>G338</f>
        <v>2.7476000002934597E-2</v>
      </c>
      <c r="P338" s="79">
        <f>+C338-15018.5</f>
        <v>34584.258000000002</v>
      </c>
    </row>
    <row r="339" spans="1:16">
      <c r="A339" t="s">
        <v>146</v>
      </c>
      <c r="C339" s="30">
        <v>49653.347000000002</v>
      </c>
      <c r="D339" s="30">
        <v>5.0000000000000001E-3</v>
      </c>
      <c r="E339" s="4">
        <f>+(C339-C$7)/C$8</f>
        <v>7022.0122731797483</v>
      </c>
      <c r="F339" s="1">
        <f>ROUND(2*E339,0)/2</f>
        <v>7022</v>
      </c>
      <c r="G339" s="3">
        <f>+C339-(C$7+F339*C$8)</f>
        <v>2.3882000001322012E-2</v>
      </c>
      <c r="I339" s="3">
        <f>G339</f>
        <v>2.3882000001322012E-2</v>
      </c>
      <c r="P339" s="79">
        <f>+C339-15018.5</f>
        <v>34634.847000000002</v>
      </c>
    </row>
    <row r="340" spans="1:16">
      <c r="A340" t="s">
        <v>86</v>
      </c>
      <c r="C340" s="30">
        <v>49680.591999999997</v>
      </c>
      <c r="D340" s="30"/>
      <c r="E340" s="4">
        <f>+(C340-C$7)/C$8</f>
        <v>7036.0137295984468</v>
      </c>
      <c r="F340" s="1">
        <f>ROUND(2*E340,0)/2</f>
        <v>7036</v>
      </c>
      <c r="G340" s="3">
        <f>+C340-(C$7+F340*C$8)</f>
        <v>2.6716000000305939E-2</v>
      </c>
      <c r="I340" s="3">
        <f>G340</f>
        <v>2.6716000000305939E-2</v>
      </c>
      <c r="P340" s="79">
        <f>+C340-15018.5</f>
        <v>34662.091999999997</v>
      </c>
    </row>
    <row r="341" spans="1:16">
      <c r="A341" t="s">
        <v>147</v>
      </c>
      <c r="C341" s="30">
        <v>49865.447</v>
      </c>
      <c r="D341" s="30">
        <v>2E-3</v>
      </c>
      <c r="E341" s="4">
        <f>+(C341-C$7)/C$8</f>
        <v>7131.0124165604175</v>
      </c>
      <c r="F341" s="1">
        <f>ROUND(2*E341,0)/2</f>
        <v>7131</v>
      </c>
      <c r="G341" s="3">
        <f>+C341-(C$7+F341*C$8)</f>
        <v>2.4161000001186039E-2</v>
      </c>
      <c r="I341" s="3">
        <f>G341</f>
        <v>2.4161000001186039E-2</v>
      </c>
      <c r="P341" s="79">
        <f>+C341-15018.5</f>
        <v>34846.947</v>
      </c>
    </row>
    <row r="342" spans="1:16">
      <c r="A342" t="s">
        <v>148</v>
      </c>
      <c r="C342" s="30">
        <v>49927.714999999997</v>
      </c>
      <c r="D342" s="30"/>
      <c r="E342" s="4">
        <f>+(C342-C$7)/C$8</f>
        <v>7163.0125152309838</v>
      </c>
      <c r="F342" s="1">
        <f>ROUND(2*E342,0)/2</f>
        <v>7163</v>
      </c>
      <c r="G342" s="3">
        <f>+C342-(C$7+F342*C$8)</f>
        <v>2.4353000000701286E-2</v>
      </c>
      <c r="I342" s="3">
        <f>G342</f>
        <v>2.4353000000701286E-2</v>
      </c>
      <c r="P342" s="79">
        <f>+C342-15018.5</f>
        <v>34909.214999999997</v>
      </c>
    </row>
    <row r="343" spans="1:16">
      <c r="A343" t="s">
        <v>149</v>
      </c>
      <c r="C343" s="30">
        <v>49935.5</v>
      </c>
      <c r="D343" s="30">
        <v>6.0000000000000001E-3</v>
      </c>
      <c r="E343" s="4">
        <f>+(C343-C$7)/C$8</f>
        <v>7167.0132984286211</v>
      </c>
      <c r="F343" s="1">
        <f>ROUND(2*E343,0)/2</f>
        <v>7167</v>
      </c>
      <c r="G343" s="3">
        <f>+C343-(C$7+F343*C$8)</f>
        <v>2.5877000000036787E-2</v>
      </c>
      <c r="I343" s="3">
        <f>G343</f>
        <v>2.5877000000036787E-2</v>
      </c>
      <c r="P343" s="79">
        <f>+C343-15018.5</f>
        <v>34917</v>
      </c>
    </row>
    <row r="344" spans="1:16">
      <c r="A344" t="s">
        <v>148</v>
      </c>
      <c r="C344" s="30">
        <v>49964.688000000002</v>
      </c>
      <c r="D344" s="30"/>
      <c r="E344" s="4">
        <f>+(C344-C$7)/C$8</f>
        <v>7182.0132804417999</v>
      </c>
      <c r="F344" s="1">
        <f>ROUND(2*E344,0)/2</f>
        <v>7182</v>
      </c>
      <c r="G344" s="3">
        <f>+C344-(C$7+F344*C$8)</f>
        <v>2.5842000002739951E-2</v>
      </c>
      <c r="I344" s="3">
        <f>G344</f>
        <v>2.5842000002739951E-2</v>
      </c>
      <c r="P344" s="79">
        <f>+C344-15018.5</f>
        <v>34946.188000000002</v>
      </c>
    </row>
    <row r="345" spans="1:16">
      <c r="A345" t="s">
        <v>149</v>
      </c>
      <c r="C345" s="30">
        <v>49978.305</v>
      </c>
      <c r="D345" s="30">
        <v>4.0000000000000001E-3</v>
      </c>
      <c r="E345" s="4">
        <f>+(C345-C$7)/C$8</f>
        <v>7189.0111821504961</v>
      </c>
      <c r="F345" s="1">
        <f>ROUND(2*E345,0)/2</f>
        <v>7189</v>
      </c>
      <c r="G345" s="3">
        <f>+C345-(C$7+F345*C$8)</f>
        <v>2.1759000002930406E-2</v>
      </c>
      <c r="I345" s="3">
        <f>G345</f>
        <v>2.1759000002930406E-2</v>
      </c>
      <c r="P345" s="79">
        <f>+C345-15018.5</f>
        <v>34959.805</v>
      </c>
    </row>
    <row r="346" spans="1:16">
      <c r="A346" t="s">
        <v>148</v>
      </c>
      <c r="C346" s="30">
        <v>50003.606</v>
      </c>
      <c r="D346" s="30"/>
      <c r="E346" s="4">
        <f>+(C346-C$7)/C$8</f>
        <v>7202.013599065509</v>
      </c>
      <c r="F346" s="1">
        <f>ROUND(2*E346,0)/2</f>
        <v>7202</v>
      </c>
      <c r="G346" s="3">
        <f>+C346-(C$7+F346*C$8)</f>
        <v>2.6462000001629349E-2</v>
      </c>
      <c r="I346" s="3">
        <f>G346</f>
        <v>2.6462000001629349E-2</v>
      </c>
      <c r="P346" s="79">
        <f>+C346-15018.5</f>
        <v>34985.106</v>
      </c>
    </row>
    <row r="347" spans="1:16">
      <c r="A347" t="s">
        <v>149</v>
      </c>
      <c r="C347" s="30">
        <v>50013.332999999999</v>
      </c>
      <c r="D347" s="30">
        <v>5.0000000000000001E-3</v>
      </c>
      <c r="E347" s="4">
        <f>+(C347-C$7)/C$8</f>
        <v>7207.012393948411</v>
      </c>
      <c r="F347" s="1">
        <f>ROUND(2*E347,0)/2</f>
        <v>7207</v>
      </c>
      <c r="G347" s="3">
        <f>+C347-(C$7+F347*C$8)</f>
        <v>2.4117000000842381E-2</v>
      </c>
      <c r="I347" s="3">
        <f>G347</f>
        <v>2.4117000000842381E-2</v>
      </c>
      <c r="P347" s="79">
        <f>+C347-15018.5</f>
        <v>34994.832999999999</v>
      </c>
    </row>
    <row r="348" spans="1:16">
      <c r="A348" t="s">
        <v>150</v>
      </c>
      <c r="C348" s="30">
        <v>50145.650999999998</v>
      </c>
      <c r="D348" s="30">
        <v>3.0000000000000001E-3</v>
      </c>
      <c r="E348" s="4">
        <f>+(C348-C$7)/C$8</f>
        <v>7275.0118327595537</v>
      </c>
      <c r="F348" s="1">
        <f>ROUND(2*E348,0)/2</f>
        <v>7275</v>
      </c>
      <c r="G348" s="3">
        <f>+C348-(C$7+F348*C$8)</f>
        <v>2.3025000002235174E-2</v>
      </c>
      <c r="I348" s="3">
        <f>G348</f>
        <v>2.3025000002235174E-2</v>
      </c>
      <c r="P348" s="79">
        <f>+C348-15018.5</f>
        <v>35127.150999999998</v>
      </c>
    </row>
    <row r="349" spans="1:16">
      <c r="A349" t="s">
        <v>148</v>
      </c>
      <c r="C349" s="30">
        <v>50285.758000000002</v>
      </c>
      <c r="D349" s="30"/>
      <c r="E349" s="4">
        <f>+(C349-C$7)/C$8</f>
        <v>7347.0141104051736</v>
      </c>
      <c r="F349" s="1">
        <f>ROUND(2*E349,0)/2</f>
        <v>7347</v>
      </c>
      <c r="G349" s="3">
        <f>+C349-(C$7+F349*C$8)</f>
        <v>2.7457000003778376E-2</v>
      </c>
      <c r="I349" s="3">
        <f>G349</f>
        <v>2.7457000003778376E-2</v>
      </c>
      <c r="P349" s="79">
        <f>+C349-15018.5</f>
        <v>35267.258000000002</v>
      </c>
    </row>
    <row r="350" spans="1:16">
      <c r="A350" t="s">
        <v>151</v>
      </c>
      <c r="C350" s="30">
        <v>50291.593999999997</v>
      </c>
      <c r="D350" s="30">
        <v>3.0000000000000001E-3</v>
      </c>
      <c r="E350" s="4">
        <f>+(C350-C$7)/C$8</f>
        <v>7350.0132845530716</v>
      </c>
      <c r="F350" s="1">
        <f>ROUND(2*E350,0)/2</f>
        <v>7350</v>
      </c>
      <c r="G350" s="3">
        <f>+C350-(C$7+F350*C$8)</f>
        <v>2.5849999998172279E-2</v>
      </c>
      <c r="I350" s="3">
        <f>G350</f>
        <v>2.5849999998172279E-2</v>
      </c>
      <c r="P350" s="79">
        <f>+C350-15018.5</f>
        <v>35273.093999999997</v>
      </c>
    </row>
    <row r="351" spans="1:16">
      <c r="A351" t="s">
        <v>148</v>
      </c>
      <c r="C351" s="30">
        <v>50320.783000000003</v>
      </c>
      <c r="D351" s="30"/>
      <c r="E351" s="4">
        <f>+(C351-C$7)/C$8</f>
        <v>7365.0137804754613</v>
      </c>
      <c r="F351" s="1">
        <f>ROUND(2*E351,0)/2</f>
        <v>7365</v>
      </c>
      <c r="G351" s="3">
        <f>+C351-(C$7+F351*C$8)</f>
        <v>2.6815000004717149E-2</v>
      </c>
      <c r="I351" s="3">
        <f>G351</f>
        <v>2.6815000004717149E-2</v>
      </c>
      <c r="P351" s="79">
        <f>+C351-15018.5</f>
        <v>35302.283000000003</v>
      </c>
    </row>
    <row r="352" spans="1:16">
      <c r="A352" t="s">
        <v>148</v>
      </c>
      <c r="C352" s="30">
        <v>50320.785000000003</v>
      </c>
      <c r="D352" s="30"/>
      <c r="E352" s="4">
        <f>+(C352-C$7)/C$8</f>
        <v>7365.0148082938813</v>
      </c>
      <c r="F352" s="1">
        <f>ROUND(2*E352,0)/2</f>
        <v>7365</v>
      </c>
      <c r="G352" s="3">
        <f>+C352-(C$7+F352*C$8)</f>
        <v>2.8815000005124602E-2</v>
      </c>
      <c r="I352" s="3">
        <f>G352</f>
        <v>2.8815000005124602E-2</v>
      </c>
      <c r="P352" s="79">
        <f>+C352-15018.5</f>
        <v>35302.285000000003</v>
      </c>
    </row>
    <row r="353" spans="1:16">
      <c r="A353" t="s">
        <v>148</v>
      </c>
      <c r="C353" s="30">
        <v>50326.616999999998</v>
      </c>
      <c r="D353" s="30"/>
      <c r="E353" s="4">
        <f>+(C353-C$7)/C$8</f>
        <v>7368.0119268049393</v>
      </c>
      <c r="F353" s="1">
        <f>ROUND(2*E353,0)/2</f>
        <v>7368</v>
      </c>
      <c r="G353" s="3">
        <f>+C353-(C$7+F353*C$8)</f>
        <v>2.3207999998703599E-2</v>
      </c>
      <c r="I353" s="3">
        <f>G353</f>
        <v>2.3207999998703599E-2</v>
      </c>
      <c r="P353" s="79">
        <f>+C353-15018.5</f>
        <v>35308.116999999998</v>
      </c>
    </row>
    <row r="354" spans="1:16">
      <c r="A354" t="s">
        <v>152</v>
      </c>
      <c r="C354" s="30">
        <v>50332.461000000003</v>
      </c>
      <c r="D354" s="30">
        <v>3.0000000000000001E-3</v>
      </c>
      <c r="E354" s="4">
        <f>+(C354-C$7)/C$8</f>
        <v>7371.0152122265199</v>
      </c>
      <c r="F354" s="1">
        <f>ROUND(2*E354,0)/2</f>
        <v>7371</v>
      </c>
      <c r="G354" s="3">
        <f>+C354-(C$7+F354*C$8)</f>
        <v>2.9601000009279232E-2</v>
      </c>
      <c r="I354" s="3">
        <f>G354</f>
        <v>2.9601000009279232E-2</v>
      </c>
      <c r="P354" s="79">
        <f>+C354-15018.5</f>
        <v>35313.961000000003</v>
      </c>
    </row>
    <row r="355" spans="1:16">
      <c r="A355" t="s">
        <v>152</v>
      </c>
      <c r="C355" s="30">
        <v>50334.404000000002</v>
      </c>
      <c r="D355" s="30">
        <v>5.0000000000000001E-3</v>
      </c>
      <c r="E355" s="4">
        <f>+(C355-C$7)/C$8</f>
        <v>7372.0137378209965</v>
      </c>
      <c r="F355" s="1">
        <f>ROUND(2*E355,0)/2</f>
        <v>7372</v>
      </c>
      <c r="G355" s="3">
        <f>+C355-(C$7+F355*C$8)</f>
        <v>2.6732000005722512E-2</v>
      </c>
      <c r="I355" s="3">
        <f>G355</f>
        <v>2.6732000005722512E-2</v>
      </c>
      <c r="P355" s="79">
        <f>+C355-15018.5</f>
        <v>35315.904000000002</v>
      </c>
    </row>
    <row r="356" spans="1:16">
      <c r="A356" t="s">
        <v>153</v>
      </c>
      <c r="C356" s="30">
        <v>50336.351999999999</v>
      </c>
      <c r="D356" s="30">
        <v>2E-3</v>
      </c>
      <c r="E356" s="4">
        <f>+(C356-C$7)/C$8</f>
        <v>7373.0148329615213</v>
      </c>
      <c r="F356" s="1">
        <f>ROUND(2*E356,0)/2</f>
        <v>7373</v>
      </c>
      <c r="G356" s="3">
        <f>+C356-(C$7+F356*C$8)</f>
        <v>2.8862999999546446E-2</v>
      </c>
      <c r="I356" s="3">
        <f>G356</f>
        <v>2.8862999999546446E-2</v>
      </c>
      <c r="P356" s="79">
        <f>+C356-15018.5</f>
        <v>35317.851999999999</v>
      </c>
    </row>
    <row r="357" spans="1:16">
      <c r="A357" t="s">
        <v>148</v>
      </c>
      <c r="C357" s="30">
        <v>50363.591</v>
      </c>
      <c r="D357" s="30"/>
      <c r="E357" s="4">
        <f>+(C357-C$7)/C$8</f>
        <v>7387.0132059249636</v>
      </c>
      <c r="F357" s="1">
        <f>ROUND(2*E357,0)/2</f>
        <v>7387</v>
      </c>
      <c r="G357" s="3">
        <f>+C357-(C$7+F357*C$8)</f>
        <v>2.569700000458397E-2</v>
      </c>
      <c r="I357" s="3">
        <f>G357</f>
        <v>2.569700000458397E-2</v>
      </c>
      <c r="P357" s="79">
        <f>+C357-15018.5</f>
        <v>35345.091</v>
      </c>
    </row>
    <row r="358" spans="1:16">
      <c r="A358" t="s">
        <v>152</v>
      </c>
      <c r="C358" s="30">
        <v>50369.425999999999</v>
      </c>
      <c r="D358" s="30">
        <v>5.0000000000000001E-3</v>
      </c>
      <c r="E358" s="4">
        <f>+(C358-C$7)/C$8</f>
        <v>7390.0118661636534</v>
      </c>
      <c r="F358" s="1">
        <f>ROUND(2*E358,0)/2</f>
        <v>7390</v>
      </c>
      <c r="G358" s="3">
        <f>+C358-(C$7+F358*C$8)</f>
        <v>2.3090000002412125E-2</v>
      </c>
      <c r="I358" s="3">
        <f>G358</f>
        <v>2.3090000002412125E-2</v>
      </c>
      <c r="P358" s="79">
        <f>+C358-15018.5</f>
        <v>35350.925999999999</v>
      </c>
    </row>
    <row r="359" spans="1:16">
      <c r="A359" t="s">
        <v>153</v>
      </c>
      <c r="C359" s="30">
        <v>50410.294000000002</v>
      </c>
      <c r="D359" s="30">
        <v>2E-3</v>
      </c>
      <c r="E359" s="4">
        <f>+(C359-C$7)/C$8</f>
        <v>7411.0143077463099</v>
      </c>
      <c r="F359" s="1">
        <f>ROUND(2*E359,0)/2</f>
        <v>7411</v>
      </c>
      <c r="G359" s="3">
        <f>+C359-(C$7+F359*C$8)</f>
        <v>2.7841000002808869E-2</v>
      </c>
      <c r="I359" s="3">
        <f>G359</f>
        <v>2.7841000002808869E-2</v>
      </c>
      <c r="N359" s="3">
        <f ca="1">+C$11+C$12*F359</f>
        <v>-9.9192262296923212E-2</v>
      </c>
      <c r="P359" s="79">
        <f>+C359-15018.5</f>
        <v>35391.794000000002</v>
      </c>
    </row>
    <row r="360" spans="1:16">
      <c r="A360" t="s">
        <v>148</v>
      </c>
      <c r="C360" s="30">
        <v>50573.745000000003</v>
      </c>
      <c r="D360" s="30"/>
      <c r="E360" s="4">
        <f>+(C360-C$7)/C$8</f>
        <v>7495.013281983528</v>
      </c>
      <c r="F360" s="1">
        <f>ROUND(2*E360,0)/2</f>
        <v>7495</v>
      </c>
      <c r="G360" s="3">
        <f>+C360-(C$7+F360*C$8)</f>
        <v>2.5845000003755558E-2</v>
      </c>
      <c r="I360" s="3">
        <f>G360</f>
        <v>2.5845000003755558E-2</v>
      </c>
      <c r="N360" s="3">
        <f ca="1">+C$11+C$12*F360</f>
        <v>-9.7443578448532214E-2</v>
      </c>
      <c r="P360" s="79">
        <f>+C360-15018.5</f>
        <v>35555.245000000003</v>
      </c>
    </row>
    <row r="361" spans="1:16">
      <c r="A361" t="s">
        <v>154</v>
      </c>
      <c r="C361" s="30">
        <v>50583.478000000003</v>
      </c>
      <c r="D361" s="30">
        <v>3.0000000000000001E-3</v>
      </c>
      <c r="E361" s="4">
        <f>+(C361-C$7)/C$8</f>
        <v>7500.0151603216891</v>
      </c>
      <c r="F361" s="1">
        <f>ROUND(2*E361,0)/2</f>
        <v>7500</v>
      </c>
      <c r="G361" s="3">
        <f>+C361-(C$7+F361*C$8)</f>
        <v>2.9500000004190952E-2</v>
      </c>
      <c r="I361" s="3">
        <f>G361</f>
        <v>2.9500000004190952E-2</v>
      </c>
      <c r="N361" s="3">
        <f ca="1">+C$11+C$12*F361</f>
        <v>-9.7339490124223244E-2</v>
      </c>
      <c r="P361" s="79">
        <f>+C361-15018.5</f>
        <v>35564.978000000003</v>
      </c>
    </row>
    <row r="362" spans="1:16">
      <c r="A362" t="s">
        <v>148</v>
      </c>
      <c r="C362" s="30">
        <v>50649.633000000002</v>
      </c>
      <c r="D362" s="30"/>
      <c r="E362" s="4">
        <f>+(C362-C$7)/C$8</f>
        <v>7534.0128240904214</v>
      </c>
      <c r="F362" s="1">
        <f>ROUND(2*E362,0)/2</f>
        <v>7534</v>
      </c>
      <c r="G362" s="3">
        <f>+C362-(C$7+F362*C$8)</f>
        <v>2.495400000771042E-2</v>
      </c>
      <c r="I362" s="3">
        <f>G362</f>
        <v>2.495400000771042E-2</v>
      </c>
      <c r="N362" s="3">
        <f ca="1">+C$11+C$12*F362</f>
        <v>-9.663168951892212E-2</v>
      </c>
      <c r="P362" s="79">
        <f>+C362-15018.5</f>
        <v>35631.133000000002</v>
      </c>
    </row>
    <row r="363" spans="1:16">
      <c r="A363" t="s">
        <v>148</v>
      </c>
      <c r="C363" s="30">
        <v>50684.658000000003</v>
      </c>
      <c r="D363" s="30"/>
      <c r="E363" s="4">
        <f>+(C363-C$7)/C$8</f>
        <v>7552.0124941607091</v>
      </c>
      <c r="F363" s="1">
        <f>ROUND(2*E363,0)/2</f>
        <v>7552</v>
      </c>
      <c r="G363" s="3">
        <f>+C363-(C$7+F363*C$8)</f>
        <v>2.4312000001373235E-2</v>
      </c>
      <c r="I363" s="3">
        <f>G363</f>
        <v>2.4312000001373235E-2</v>
      </c>
      <c r="N363" s="3">
        <f ca="1">+C$11+C$12*F363</f>
        <v>-9.6256971551409776E-2</v>
      </c>
      <c r="P363" s="79">
        <f>+C363-15018.5</f>
        <v>35666.158000000003</v>
      </c>
    </row>
    <row r="364" spans="1:16">
      <c r="A364" t="s">
        <v>154</v>
      </c>
      <c r="C364" s="30">
        <v>50692.442000000003</v>
      </c>
      <c r="D364" s="30">
        <v>5.0000000000000001E-3</v>
      </c>
      <c r="E364" s="4">
        <f>+(C364-C$7)/C$8</f>
        <v>7556.0127634491355</v>
      </c>
      <c r="F364" s="1">
        <f>ROUND(2*E364,0)/2</f>
        <v>7556</v>
      </c>
      <c r="G364" s="3">
        <f>+C364-(C$7+F364*C$8)</f>
        <v>2.4836000004142988E-2</v>
      </c>
      <c r="I364" s="3">
        <f>G364</f>
        <v>2.4836000004142988E-2</v>
      </c>
      <c r="N364" s="3">
        <f ca="1">+C$11+C$12*F364</f>
        <v>-9.6173700891962588E-2</v>
      </c>
      <c r="P364" s="79">
        <f>+C364-15018.5</f>
        <v>35673.942000000003</v>
      </c>
    </row>
    <row r="365" spans="1:16">
      <c r="A365" t="s">
        <v>148</v>
      </c>
      <c r="C365" s="30">
        <v>50719.682000000001</v>
      </c>
      <c r="D365" s="30"/>
      <c r="E365" s="4">
        <f>+(C365-C$7)/C$8</f>
        <v>7570.011650321786</v>
      </c>
      <c r="F365" s="1">
        <f>ROUND(2*E365,0)/2</f>
        <v>7570</v>
      </c>
      <c r="G365" s="3">
        <f>+C365-(C$7+F365*C$8)</f>
        <v>2.267000000574626E-2</v>
      </c>
      <c r="I365" s="3">
        <f>G365</f>
        <v>2.267000000574626E-2</v>
      </c>
      <c r="N365" s="3">
        <f ca="1">+C$11+C$12*F365</f>
        <v>-9.5882253583897403E-2</v>
      </c>
      <c r="P365" s="79">
        <f>+C365-15018.5</f>
        <v>35701.182000000001</v>
      </c>
    </row>
    <row r="366" spans="1:16">
      <c r="A366" t="s">
        <v>148</v>
      </c>
      <c r="C366" s="30">
        <v>50723.574999999997</v>
      </c>
      <c r="D366" s="30"/>
      <c r="E366" s="4">
        <f>+(C366-C$7)/C$8</f>
        <v>7572.0122988752064</v>
      </c>
      <c r="F366" s="1">
        <f>ROUND(2*E366,0)/2</f>
        <v>7572</v>
      </c>
      <c r="G366" s="3">
        <f>+C366-(C$7+F366*C$8)</f>
        <v>2.3931999996420927E-2</v>
      </c>
      <c r="I366" s="3">
        <f>G366</f>
        <v>2.3931999996420927E-2</v>
      </c>
      <c r="N366" s="3">
        <f ca="1">+C$11+C$12*F366</f>
        <v>-9.5840618254173809E-2</v>
      </c>
      <c r="P366" s="79">
        <f>+C366-15018.5</f>
        <v>35705.074999999997</v>
      </c>
    </row>
    <row r="367" spans="1:16">
      <c r="A367" t="s">
        <v>155</v>
      </c>
      <c r="C367" s="30">
        <v>50731.358999999997</v>
      </c>
      <c r="D367" s="30">
        <v>7.0000000000000001E-3</v>
      </c>
      <c r="E367" s="4">
        <f>+(C367-C$7)/C$8</f>
        <v>7576.0125681636327</v>
      </c>
      <c r="F367" s="1">
        <f>ROUND(2*E367,0)/2</f>
        <v>7576</v>
      </c>
      <c r="G367" s="3">
        <f>+C367-(C$7+F367*C$8)</f>
        <v>2.4455999999190681E-2</v>
      </c>
      <c r="I367" s="3">
        <f>G367</f>
        <v>2.4455999999190681E-2</v>
      </c>
      <c r="N367" s="3">
        <f ca="1">+C$11+C$12*F367</f>
        <v>-9.5757347594726622E-2</v>
      </c>
      <c r="P367" s="79">
        <f>+C367-15018.5</f>
        <v>35712.858999999997</v>
      </c>
    </row>
    <row r="368" spans="1:16">
      <c r="A368" t="s">
        <v>156</v>
      </c>
      <c r="C368" s="30">
        <v>50941.508000000002</v>
      </c>
      <c r="D368" s="30">
        <v>4.0000000000000001E-3</v>
      </c>
      <c r="E368" s="4">
        <f>+(C368-C$7)/C$8</f>
        <v>7684.0100746761491</v>
      </c>
      <c r="F368" s="1">
        <f>ROUND(2*E368,0)/2</f>
        <v>7684</v>
      </c>
      <c r="G368" s="3">
        <f>+C368-(C$7+F368*C$8)</f>
        <v>1.9604000000981614E-2</v>
      </c>
      <c r="I368" s="3">
        <f>G368</f>
        <v>1.9604000000981614E-2</v>
      </c>
      <c r="N368" s="3">
        <f ca="1">+C$11+C$12*F368</f>
        <v>-9.3509039789652498E-2</v>
      </c>
      <c r="P368" s="79">
        <f>+C368-15018.5</f>
        <v>35923.008000000002</v>
      </c>
    </row>
    <row r="369" spans="1:16">
      <c r="A369" s="25" t="s">
        <v>157</v>
      </c>
      <c r="B369" s="26" t="s">
        <v>42</v>
      </c>
      <c r="C369" s="27">
        <v>51015.448600000003</v>
      </c>
      <c r="D369" s="28"/>
      <c r="E369" s="29">
        <f>+(C369-C$7)/C$8</f>
        <v>7722.0088299880445</v>
      </c>
      <c r="F369" s="1">
        <f>ROUND(2*E369,0)/2</f>
        <v>7722</v>
      </c>
      <c r="G369" s="3">
        <f>+C369-(C$7+F369*C$8)</f>
        <v>1.7182000003231224E-2</v>
      </c>
      <c r="J369" s="3">
        <f>G369</f>
        <v>1.7182000003231224E-2</v>
      </c>
      <c r="N369" s="3">
        <f ca="1">+C$11+C$12*F369</f>
        <v>-9.2717968524904187E-2</v>
      </c>
      <c r="P369" s="79">
        <f>+C369-15018.5</f>
        <v>35996.948600000003</v>
      </c>
    </row>
    <row r="370" spans="1:16">
      <c r="A370" s="25" t="s">
        <v>157</v>
      </c>
      <c r="B370" s="26" t="s">
        <v>42</v>
      </c>
      <c r="C370" s="27">
        <v>51015.450599999996</v>
      </c>
      <c r="D370" s="28"/>
      <c r="E370" s="29">
        <f>+(C370-C$7)/C$8</f>
        <v>7722.0098578064599</v>
      </c>
      <c r="F370" s="1">
        <f>ROUND(2*E370,0)/2</f>
        <v>7722</v>
      </c>
      <c r="G370" s="3">
        <f>+C370-(C$7+F370*C$8)</f>
        <v>1.918199999636272E-2</v>
      </c>
      <c r="J370" s="3">
        <f>G370</f>
        <v>1.918199999636272E-2</v>
      </c>
      <c r="N370" s="3">
        <f ca="1">+C$11+C$12*F370</f>
        <v>-9.2717968524904187E-2</v>
      </c>
      <c r="P370" s="79">
        <f>+C370-15018.5</f>
        <v>35996.950599999996</v>
      </c>
    </row>
    <row r="371" spans="1:16">
      <c r="A371" s="25" t="s">
        <v>157</v>
      </c>
      <c r="B371" s="26" t="s">
        <v>42</v>
      </c>
      <c r="C371" s="27">
        <v>51015.453399999999</v>
      </c>
      <c r="D371" s="28"/>
      <c r="E371" s="29">
        <f>+(C371-C$7)/C$8</f>
        <v>7722.0112967522482</v>
      </c>
      <c r="F371" s="1">
        <f>ROUND(2*E371,0)/2</f>
        <v>7722</v>
      </c>
      <c r="G371" s="3">
        <f>+C371-(C$7+F371*C$8)</f>
        <v>2.1981999998388346E-2</v>
      </c>
      <c r="J371" s="3">
        <f>G371</f>
        <v>2.1981999998388346E-2</v>
      </c>
      <c r="N371" s="3">
        <f ca="1">+C$11+C$12*F371</f>
        <v>-9.2717968524904187E-2</v>
      </c>
      <c r="P371" s="79">
        <f>+C371-15018.5</f>
        <v>35996.953399999999</v>
      </c>
    </row>
    <row r="372" spans="1:16">
      <c r="A372" s="25" t="s">
        <v>157</v>
      </c>
      <c r="B372" s="26" t="s">
        <v>42</v>
      </c>
      <c r="C372" s="27">
        <v>51015.457600000002</v>
      </c>
      <c r="D372" s="28"/>
      <c r="E372" s="29">
        <f>+(C372-C$7)/C$8</f>
        <v>7722.0134551709307</v>
      </c>
      <c r="F372" s="1">
        <f>ROUND(2*E372,0)/2</f>
        <v>7722</v>
      </c>
      <c r="G372" s="3">
        <f>+C372-(C$7+F372*C$8)</f>
        <v>2.6182000001426786E-2</v>
      </c>
      <c r="J372" s="3">
        <f>G372</f>
        <v>2.6182000001426786E-2</v>
      </c>
      <c r="N372" s="3">
        <f ca="1">+C$11+C$12*F372</f>
        <v>-9.2717968524904187E-2</v>
      </c>
      <c r="P372" s="79">
        <f>+C372-15018.5</f>
        <v>35996.957600000002</v>
      </c>
    </row>
    <row r="373" spans="1:16">
      <c r="A373" s="25" t="s">
        <v>157</v>
      </c>
      <c r="B373" s="26" t="s">
        <v>42</v>
      </c>
      <c r="C373" s="27">
        <v>51015.457600000002</v>
      </c>
      <c r="D373" s="28"/>
      <c r="E373" s="29">
        <f>+(C373-C$7)/C$8</f>
        <v>7722.0134551709307</v>
      </c>
      <c r="F373" s="1">
        <f>ROUND(2*E373,0)/2</f>
        <v>7722</v>
      </c>
      <c r="G373" s="3">
        <f>+C373-(C$7+F373*C$8)</f>
        <v>2.6182000001426786E-2</v>
      </c>
      <c r="J373" s="3">
        <f>G373</f>
        <v>2.6182000001426786E-2</v>
      </c>
      <c r="N373" s="3">
        <f ca="1">+C$11+C$12*F373</f>
        <v>-9.2717968524904187E-2</v>
      </c>
      <c r="P373" s="79">
        <f>+C373-15018.5</f>
        <v>35996.957600000002</v>
      </c>
    </row>
    <row r="374" spans="1:16">
      <c r="A374" s="25" t="s">
        <v>157</v>
      </c>
      <c r="B374" s="26" t="s">
        <v>42</v>
      </c>
      <c r="C374" s="27">
        <v>51015.457600000002</v>
      </c>
      <c r="D374" s="28"/>
      <c r="E374" s="29">
        <f>+(C374-C$7)/C$8</f>
        <v>7722.0134551709307</v>
      </c>
      <c r="F374" s="1">
        <f>ROUND(2*E374,0)/2</f>
        <v>7722</v>
      </c>
      <c r="G374" s="3">
        <f>+C374-(C$7+F374*C$8)</f>
        <v>2.6182000001426786E-2</v>
      </c>
      <c r="J374" s="3">
        <f>G374</f>
        <v>2.6182000001426786E-2</v>
      </c>
      <c r="N374" s="3">
        <f ca="1">+C$11+C$12*F374</f>
        <v>-9.2717968524904187E-2</v>
      </c>
      <c r="P374" s="79">
        <f>+C374-15018.5</f>
        <v>35996.957600000002</v>
      </c>
    </row>
    <row r="375" spans="1:16">
      <c r="A375" t="s">
        <v>148</v>
      </c>
      <c r="C375" s="30">
        <v>51040.745999999999</v>
      </c>
      <c r="D375" s="30"/>
      <c r="E375" s="4">
        <f>+(C375-C$7)/C$8</f>
        <v>7735.0093968299007</v>
      </c>
      <c r="F375" s="1">
        <f>ROUND(2*E375,0)/2</f>
        <v>7735</v>
      </c>
      <c r="G375" s="3">
        <f>+C375-(C$7+F375*C$8)</f>
        <v>1.8284999998286366E-2</v>
      </c>
      <c r="I375" s="3">
        <f>G375</f>
        <v>1.8284999998286366E-2</v>
      </c>
      <c r="N375" s="3">
        <f ca="1">+C$11+C$12*F375</f>
        <v>-9.2447338881700841E-2</v>
      </c>
      <c r="P375" s="79">
        <f>+C375-15018.5</f>
        <v>36022.245999999999</v>
      </c>
    </row>
    <row r="376" spans="1:16">
      <c r="A376" t="s">
        <v>148</v>
      </c>
      <c r="C376" s="30">
        <v>51044.638299999999</v>
      </c>
      <c r="D376" s="30"/>
      <c r="E376" s="4">
        <f>+(C376-C$7)/C$8</f>
        <v>7737.0096856468763</v>
      </c>
      <c r="F376" s="1">
        <f>ROUND(2*E376,0)/2</f>
        <v>7737</v>
      </c>
      <c r="G376" s="3">
        <f>+C376-(C$7+F376*C$8)</f>
        <v>1.8846999999368563E-2</v>
      </c>
      <c r="J376" s="3">
        <f>G376</f>
        <v>1.8846999999368563E-2</v>
      </c>
      <c r="N376" s="3">
        <f ca="1">+C$11+C$12*F376</f>
        <v>-9.2405703551977247E-2</v>
      </c>
      <c r="P376" s="79">
        <f>+C376-15018.5</f>
        <v>36026.138299999999</v>
      </c>
    </row>
    <row r="377" spans="1:16">
      <c r="A377" t="s">
        <v>148</v>
      </c>
      <c r="C377" s="30">
        <v>51079.663999999997</v>
      </c>
      <c r="D377" s="30"/>
      <c r="E377" s="4">
        <f>+(C377-C$7)/C$8</f>
        <v>7755.0097154536097</v>
      </c>
      <c r="F377" s="1">
        <f>ROUND(2*E377,0)/2</f>
        <v>7755</v>
      </c>
      <c r="G377" s="3">
        <f>+C377-(C$7+F377*C$8)</f>
        <v>1.8904999997175764E-2</v>
      </c>
      <c r="I377" s="3">
        <f>G377</f>
        <v>1.8904999997175764E-2</v>
      </c>
      <c r="N377" s="3">
        <f ca="1">+C$11+C$12*F377</f>
        <v>-9.2030985584464875E-2</v>
      </c>
      <c r="P377" s="79">
        <f>+C377-15018.5</f>
        <v>36061.163999999997</v>
      </c>
    </row>
    <row r="378" spans="1:16">
      <c r="A378" t="s">
        <v>158</v>
      </c>
      <c r="C378" s="30">
        <v>51167.228999999999</v>
      </c>
      <c r="D378" s="30">
        <v>5.0000000000000001E-3</v>
      </c>
      <c r="E378" s="4">
        <f>+(C378-C$7)/C$8</f>
        <v>7800.0101754023535</v>
      </c>
      <c r="F378" s="1">
        <f>ROUND(2*E378,0)/2</f>
        <v>7800</v>
      </c>
      <c r="G378" s="3">
        <f>+C378-(C$7+F378*C$8)</f>
        <v>1.9800000001851004E-2</v>
      </c>
      <c r="I378" s="3">
        <f>G378</f>
        <v>1.9800000001851004E-2</v>
      </c>
      <c r="N378" s="3">
        <f ca="1">+C$11+C$12*F378</f>
        <v>-9.1094190665683999E-2</v>
      </c>
      <c r="P378" s="79">
        <f>+C378-15018.5</f>
        <v>36148.728999999999</v>
      </c>
    </row>
    <row r="379" spans="1:16">
      <c r="A379" t="s">
        <v>159</v>
      </c>
      <c r="C379" s="30">
        <v>51334.567999999999</v>
      </c>
      <c r="D379" s="30">
        <v>3.0000000000000001E-3</v>
      </c>
      <c r="E379" s="4">
        <f>+(C379-C$7)/C$8</f>
        <v>7886.0072286469449</v>
      </c>
      <c r="F379" s="1">
        <f>ROUND(2*E379,0)/2</f>
        <v>7886</v>
      </c>
      <c r="G379" s="3">
        <f>+C379-(C$7+F379*C$8)</f>
        <v>1.4066000003367662E-2</v>
      </c>
      <c r="I379" s="3">
        <f>G379</f>
        <v>1.4066000003367662E-2</v>
      </c>
      <c r="N379" s="3">
        <f ca="1">+C$11+C$12*F379</f>
        <v>-8.9303871487569408E-2</v>
      </c>
      <c r="P379" s="79">
        <f>+C379-15018.5</f>
        <v>36316.067999999999</v>
      </c>
    </row>
    <row r="380" spans="1:16">
      <c r="A380" s="25" t="s">
        <v>160</v>
      </c>
      <c r="B380" s="26" t="s">
        <v>42</v>
      </c>
      <c r="C380" s="27">
        <v>51367.648999999998</v>
      </c>
      <c r="D380" s="28"/>
      <c r="E380" s="29">
        <f>+(C380-C$7)/C$8</f>
        <v>7903.0078592135442</v>
      </c>
      <c r="F380" s="1">
        <f>ROUND(2*E380,0)/2</f>
        <v>7903</v>
      </c>
      <c r="G380" s="3">
        <f>+C380-(C$7+F380*C$8)</f>
        <v>1.5292999996745493E-2</v>
      </c>
      <c r="J380" s="3">
        <f>G380</f>
        <v>1.5292999996745493E-2</v>
      </c>
      <c r="N380" s="3">
        <f ca="1">+C$11+C$12*F380</f>
        <v>-8.8949971184918847E-2</v>
      </c>
      <c r="P380" s="79">
        <f>+C380-15018.5</f>
        <v>36349.148999999998</v>
      </c>
    </row>
    <row r="381" spans="1:16">
      <c r="A381" s="25" t="s">
        <v>157</v>
      </c>
      <c r="B381" s="26" t="s">
        <v>42</v>
      </c>
      <c r="C381" s="27">
        <v>51375.433900000004</v>
      </c>
      <c r="D381" s="28"/>
      <c r="E381" s="29">
        <f>+(C381-C$7)/C$8</f>
        <v>7907.0085910202624</v>
      </c>
      <c r="F381" s="1">
        <f>ROUND(2*E381,0)/2</f>
        <v>7907</v>
      </c>
      <c r="G381" s="3">
        <f>+C381-(C$7+F381*C$8)</f>
        <v>1.6717000005883165E-2</v>
      </c>
      <c r="J381" s="3">
        <f>G381</f>
        <v>1.6717000005883165E-2</v>
      </c>
      <c r="N381" s="3">
        <f ca="1">+C$11+C$12*F381</f>
        <v>-8.8866700525471659E-2</v>
      </c>
      <c r="P381" s="79">
        <f>+C381-15018.5</f>
        <v>36356.933900000004</v>
      </c>
    </row>
    <row r="382" spans="1:16">
      <c r="A382" s="25" t="s">
        <v>157</v>
      </c>
      <c r="B382" s="26" t="s">
        <v>42</v>
      </c>
      <c r="C382" s="27">
        <v>51375.435299999997</v>
      </c>
      <c r="D382" s="28"/>
      <c r="E382" s="29">
        <f>+(C382-C$7)/C$8</f>
        <v>7907.009310493152</v>
      </c>
      <c r="F382" s="1">
        <f>ROUND(2*E382,0)/2</f>
        <v>7907</v>
      </c>
      <c r="G382" s="3">
        <f>+C382-(C$7+F382*C$8)</f>
        <v>1.811699999962002E-2</v>
      </c>
      <c r="J382" s="3">
        <f>G382</f>
        <v>1.811699999962002E-2</v>
      </c>
      <c r="N382" s="3">
        <f ca="1">+C$11+C$12*F382</f>
        <v>-8.8866700525471659E-2</v>
      </c>
      <c r="P382" s="79">
        <f>+C382-15018.5</f>
        <v>36356.935299999997</v>
      </c>
    </row>
    <row r="383" spans="1:16">
      <c r="A383" s="25" t="s">
        <v>157</v>
      </c>
      <c r="B383" s="26" t="s">
        <v>42</v>
      </c>
      <c r="C383" s="27">
        <v>51375.436000000002</v>
      </c>
      <c r="D383" s="28"/>
      <c r="E383" s="29">
        <f>+(C383-C$7)/C$8</f>
        <v>7907.0096702296014</v>
      </c>
      <c r="F383" s="1">
        <f>ROUND(2*E383,0)/2</f>
        <v>7907</v>
      </c>
      <c r="G383" s="3">
        <f>+C383-(C$7+F383*C$8)</f>
        <v>1.8817000003764406E-2</v>
      </c>
      <c r="J383" s="3">
        <f>G383</f>
        <v>1.8817000003764406E-2</v>
      </c>
      <c r="N383" s="3">
        <f ca="1">+C$11+C$12*F383</f>
        <v>-8.8866700525471659E-2</v>
      </c>
      <c r="P383" s="79">
        <f>+C383-15018.5</f>
        <v>36356.936000000002</v>
      </c>
    </row>
    <row r="384" spans="1:16">
      <c r="A384" s="25" t="s">
        <v>157</v>
      </c>
      <c r="B384" s="26" t="s">
        <v>42</v>
      </c>
      <c r="C384" s="27">
        <v>51375.440799999997</v>
      </c>
      <c r="D384" s="28"/>
      <c r="E384" s="29">
        <f>+(C384-C$7)/C$8</f>
        <v>7907.0121369938051</v>
      </c>
      <c r="F384" s="1">
        <f>ROUND(2*E384,0)/2</f>
        <v>7907</v>
      </c>
      <c r="G384" s="3">
        <f>+C384-(C$7+F384*C$8)</f>
        <v>2.3616999998921528E-2</v>
      </c>
      <c r="J384" s="3">
        <f>G384</f>
        <v>2.3616999998921528E-2</v>
      </c>
      <c r="N384" s="3">
        <f ca="1">+C$11+C$12*F384</f>
        <v>-8.8866700525471659E-2</v>
      </c>
      <c r="P384" s="79">
        <f>+C384-15018.5</f>
        <v>36356.940799999997</v>
      </c>
    </row>
    <row r="385" spans="1:21">
      <c r="A385" s="25" t="s">
        <v>161</v>
      </c>
      <c r="B385" s="26" t="s">
        <v>42</v>
      </c>
      <c r="C385" s="27">
        <v>51412.398999999998</v>
      </c>
      <c r="D385" s="28"/>
      <c r="E385" s="29">
        <f>+(C385-C$7)/C$8</f>
        <v>7926.0052963483158</v>
      </c>
      <c r="F385" s="1">
        <f>ROUND(2*E385,0)/2</f>
        <v>7926</v>
      </c>
      <c r="G385" s="3">
        <f>+C385-(C$7+F385*C$8)</f>
        <v>1.0306000003765803E-2</v>
      </c>
      <c r="J385" s="3">
        <f>G385</f>
        <v>1.0306000003765803E-2</v>
      </c>
      <c r="N385" s="3">
        <f ca="1">+C$11+C$12*F385</f>
        <v>-8.8471164893097504E-2</v>
      </c>
      <c r="P385" s="79">
        <f>+C385-15018.5</f>
        <v>36393.898999999998</v>
      </c>
    </row>
    <row r="386" spans="1:21">
      <c r="A386" s="25" t="s">
        <v>160</v>
      </c>
      <c r="B386" s="26" t="s">
        <v>42</v>
      </c>
      <c r="C386" s="27">
        <v>51435.754000000001</v>
      </c>
      <c r="D386" s="28"/>
      <c r="E386" s="29">
        <f>+(C386-C$7)/C$8</f>
        <v>7938.0076459412239</v>
      </c>
      <c r="F386" s="1">
        <f>ROUND(2*E386,0)/2</f>
        <v>7938</v>
      </c>
      <c r="G386" s="3">
        <f>+C386-(C$7+F386*C$8)</f>
        <v>1.4878000001772307E-2</v>
      </c>
      <c r="J386" s="3">
        <f>G386</f>
        <v>1.4878000001772307E-2</v>
      </c>
      <c r="N386" s="3">
        <f ca="1">+C$11+C$12*F386</f>
        <v>-8.8221352914755941E-2</v>
      </c>
      <c r="P386" s="79">
        <f>+C386-15018.5</f>
        <v>36417.254000000001</v>
      </c>
    </row>
    <row r="387" spans="1:21">
      <c r="A387" s="25" t="s">
        <v>160</v>
      </c>
      <c r="B387" s="26" t="s">
        <v>42</v>
      </c>
      <c r="C387" s="27">
        <v>51437.699000000001</v>
      </c>
      <c r="D387" s="28"/>
      <c r="E387" s="29">
        <f>+(C387-C$7)/C$8</f>
        <v>7939.0071993541205</v>
      </c>
      <c r="F387" s="1">
        <f>ROUND(2*E387,0)/2</f>
        <v>7939</v>
      </c>
      <c r="G387" s="3">
        <f>+C387-(C$7+F387*C$8)</f>
        <v>1.400899999862304E-2</v>
      </c>
      <c r="J387" s="3">
        <f>G387</f>
        <v>1.400899999862304E-2</v>
      </c>
      <c r="N387" s="3">
        <f ca="1">+C$11+C$12*F387</f>
        <v>-8.8200535249894157E-2</v>
      </c>
      <c r="P387" s="79">
        <f>+C387-15018.5</f>
        <v>36419.199000000001</v>
      </c>
    </row>
    <row r="388" spans="1:21">
      <c r="A388" s="25" t="s">
        <v>160</v>
      </c>
      <c r="B388" s="26" t="s">
        <v>42</v>
      </c>
      <c r="C388" s="27">
        <v>51439.646000000001</v>
      </c>
      <c r="D388" s="28"/>
      <c r="E388" s="29">
        <f>+(C388-C$7)/C$8</f>
        <v>7940.0077805854371</v>
      </c>
      <c r="F388" s="1">
        <f>ROUND(2*E388,0)/2</f>
        <v>7940</v>
      </c>
      <c r="G388" s="3">
        <f>+C388-(C$7+F388*C$8)</f>
        <v>1.5140000003157184E-2</v>
      </c>
      <c r="J388" s="3">
        <f>G388</f>
        <v>1.5140000003157184E-2</v>
      </c>
      <c r="N388" s="3">
        <f ca="1">+C$11+C$12*F388</f>
        <v>-8.8179717585032347E-2</v>
      </c>
      <c r="P388" s="79">
        <f>+C388-15018.5</f>
        <v>36421.146000000001</v>
      </c>
    </row>
    <row r="389" spans="1:21">
      <c r="A389" s="25" t="s">
        <v>160</v>
      </c>
      <c r="B389" s="26" t="s">
        <v>42</v>
      </c>
      <c r="C389" s="27">
        <v>51439.646000000001</v>
      </c>
      <c r="D389" s="28"/>
      <c r="E389" s="29">
        <f>+(C389-C$7)/C$8</f>
        <v>7940.0077805854371</v>
      </c>
      <c r="F389" s="1">
        <f>ROUND(2*E389,0)/2</f>
        <v>7940</v>
      </c>
      <c r="G389" s="3">
        <f>+C389-(C$7+F389*C$8)</f>
        <v>1.5140000003157184E-2</v>
      </c>
      <c r="J389" s="3">
        <f>G389</f>
        <v>1.5140000003157184E-2</v>
      </c>
      <c r="N389" s="3">
        <f ca="1">+C$11+C$12*F389</f>
        <v>-8.8179717585032347E-2</v>
      </c>
      <c r="P389" s="79">
        <f>+C389-15018.5</f>
        <v>36421.146000000001</v>
      </c>
    </row>
    <row r="390" spans="1:21">
      <c r="A390" s="25" t="s">
        <v>160</v>
      </c>
      <c r="B390" s="26" t="s">
        <v>42</v>
      </c>
      <c r="C390" s="27">
        <v>51476.613400000002</v>
      </c>
      <c r="D390" s="28"/>
      <c r="E390" s="29">
        <f>+(C390-C$7)/C$8</f>
        <v>7959.0056679046766</v>
      </c>
      <c r="F390" s="1">
        <f>ROUND(2*E390,0)/2</f>
        <v>7959</v>
      </c>
      <c r="G390" s="3">
        <f>+C390-(C$7+F390*C$8)</f>
        <v>1.1029000001144595E-2</v>
      </c>
      <c r="J390" s="3">
        <f>G390</f>
        <v>1.1029000001144595E-2</v>
      </c>
      <c r="N390" s="3">
        <f ca="1">+C$11+C$12*F390</f>
        <v>-8.7784181952658191E-2</v>
      </c>
      <c r="P390" s="79">
        <f>+C390-15018.5</f>
        <v>36458.113400000002</v>
      </c>
    </row>
    <row r="391" spans="1:21">
      <c r="A391" s="25" t="s">
        <v>162</v>
      </c>
      <c r="B391" s="26" t="s">
        <v>42</v>
      </c>
      <c r="C391" s="27">
        <v>51659.521999999997</v>
      </c>
      <c r="D391" s="28"/>
      <c r="E391" s="29">
        <f>+(C391-C$7)/C$8</f>
        <v>8053.0040819808528</v>
      </c>
      <c r="F391" s="1">
        <f>ROUND(2*E391,0)/2</f>
        <v>8053</v>
      </c>
      <c r="G391" s="3">
        <f>+C391-(C$7+F391*C$8)</f>
        <v>7.9430000041611493E-3</v>
      </c>
      <c r="K391" s="3">
        <f>G391</f>
        <v>7.9430000041611493E-3</v>
      </c>
      <c r="N391" s="3">
        <f ca="1">+C$11+C$12*F391</f>
        <v>-8.5827321455649225E-2</v>
      </c>
      <c r="P391" s="79">
        <f>+C391-15018.5</f>
        <v>36641.021999999997</v>
      </c>
    </row>
    <row r="392" spans="1:21">
      <c r="A392" s="25" t="s">
        <v>163</v>
      </c>
      <c r="B392" s="26" t="s">
        <v>42</v>
      </c>
      <c r="C392" s="27">
        <v>51696.493999999999</v>
      </c>
      <c r="D392" s="28"/>
      <c r="E392" s="29">
        <f>+(C392-C$7)/C$8</f>
        <v>8072.0043332824571</v>
      </c>
      <c r="F392" s="1">
        <f>ROUND(2*E392,0)/2</f>
        <v>8072</v>
      </c>
      <c r="G392" s="3">
        <f>+C392-(C$7+F392*C$8)</f>
        <v>8.4320000023581088E-3</v>
      </c>
      <c r="K392" s="3">
        <f>G392</f>
        <v>8.4320000023581088E-3</v>
      </c>
      <c r="N392" s="3">
        <f ca="1">+C$11+C$12*F392</f>
        <v>-8.5431785823275069E-2</v>
      </c>
      <c r="P392" s="79">
        <f>+C392-15018.5</f>
        <v>36677.993999999999</v>
      </c>
    </row>
    <row r="393" spans="1:21">
      <c r="A393" s="25" t="s">
        <v>160</v>
      </c>
      <c r="B393" s="26" t="s">
        <v>42</v>
      </c>
      <c r="C393" s="27">
        <v>51727.631000000001</v>
      </c>
      <c r="D393" s="28"/>
      <c r="E393" s="29">
        <f>+(C393-C$7)/C$8</f>
        <v>8088.0059243453716</v>
      </c>
      <c r="F393" s="1">
        <f>ROUND(2*E393,0)/2</f>
        <v>8088</v>
      </c>
      <c r="G393" s="3">
        <f>+C393-(C$7+F393*C$8)</f>
        <v>1.1528000002726912E-2</v>
      </c>
      <c r="K393" s="3">
        <f>G393</f>
        <v>1.1528000002726912E-2</v>
      </c>
      <c r="N393" s="3">
        <f ca="1">+C$11+C$12*F393</f>
        <v>-8.5098703185486319E-2</v>
      </c>
      <c r="P393" s="79">
        <f>+C393-15018.5</f>
        <v>36709.131000000001</v>
      </c>
    </row>
    <row r="394" spans="1:21">
      <c r="A394" s="32" t="s">
        <v>164</v>
      </c>
      <c r="B394" s="33" t="s">
        <v>42</v>
      </c>
      <c r="C394" s="34">
        <v>51741.436000000002</v>
      </c>
      <c r="D394" s="35" t="s">
        <v>32</v>
      </c>
      <c r="E394" s="4">
        <f>+(C394-C$7)/C$8</f>
        <v>8095.100440985495</v>
      </c>
      <c r="F394" s="1">
        <f>ROUND(2*E394,0)/2</f>
        <v>8095</v>
      </c>
      <c r="N394" s="3">
        <f ca="1">+C$11+C$12*F394</f>
        <v>-8.4952979531453726E-2</v>
      </c>
      <c r="P394" s="79">
        <f>+C394-15018.5</f>
        <v>36722.936000000002</v>
      </c>
      <c r="U394" s="36">
        <v>0.44072350000351435</v>
      </c>
    </row>
    <row r="395" spans="1:21">
      <c r="A395" s="25" t="s">
        <v>160</v>
      </c>
      <c r="B395" s="26" t="s">
        <v>42</v>
      </c>
      <c r="C395" s="27">
        <v>51836.594100000002</v>
      </c>
      <c r="D395" s="28"/>
      <c r="E395" s="29">
        <f>+(C395-C$7)/C$8</f>
        <v>8144.0030649545288</v>
      </c>
      <c r="F395" s="1">
        <f>ROUND(2*E395,0)/2</f>
        <v>8144</v>
      </c>
      <c r="G395" s="3">
        <f>+C395-(C$7+F395*C$8)</f>
        <v>5.9640000035869889E-3</v>
      </c>
      <c r="K395" s="3">
        <f>G395</f>
        <v>5.9640000035869889E-3</v>
      </c>
      <c r="N395" s="3">
        <f ca="1">+C$11+C$12*F395</f>
        <v>-8.3932913953225663E-2</v>
      </c>
      <c r="P395" s="79">
        <f>+C395-15018.5</f>
        <v>36818.094100000002</v>
      </c>
    </row>
    <row r="396" spans="1:21">
      <c r="A396" s="25" t="s">
        <v>160</v>
      </c>
      <c r="B396" s="26" t="s">
        <v>42</v>
      </c>
      <c r="C396" s="27">
        <v>51838.54</v>
      </c>
      <c r="D396" s="28"/>
      <c r="E396" s="29">
        <f>+(C396-C$7)/C$8</f>
        <v>8145.0030808857136</v>
      </c>
      <c r="F396" s="1">
        <f>ROUND(2*E396,0)/2</f>
        <v>8145</v>
      </c>
      <c r="G396" s="3">
        <f>+C396-(C$7+F396*C$8)</f>
        <v>5.9950000068056397E-3</v>
      </c>
      <c r="K396" s="3">
        <f>G396</f>
        <v>5.9950000068056397E-3</v>
      </c>
      <c r="N396" s="3">
        <f ca="1">+C$11+C$12*F396</f>
        <v>-8.3912096288363852E-2</v>
      </c>
      <c r="P396" s="79">
        <f>+C396-15018.5</f>
        <v>36820.04</v>
      </c>
    </row>
    <row r="397" spans="1:21">
      <c r="A397" s="25" t="s">
        <v>165</v>
      </c>
      <c r="B397" s="26" t="s">
        <v>42</v>
      </c>
      <c r="C397" s="27">
        <v>51846.324000000001</v>
      </c>
      <c r="D397" s="28"/>
      <c r="E397" s="29">
        <f>+(C397-C$7)/C$8</f>
        <v>8149.00335017414</v>
      </c>
      <c r="F397" s="1">
        <f>ROUND(2*E397,0)/2</f>
        <v>8149</v>
      </c>
      <c r="G397" s="3">
        <f>+C397-(C$7+F397*C$8)</f>
        <v>6.5190000022994354E-3</v>
      </c>
      <c r="K397" s="3">
        <f>G397</f>
        <v>6.5190000022994354E-3</v>
      </c>
      <c r="N397" s="3">
        <f ca="1">+C$11+C$12*F397</f>
        <v>-8.3828825628916664E-2</v>
      </c>
      <c r="P397" s="79">
        <f>+C397-15018.5</f>
        <v>36827.824000000001</v>
      </c>
    </row>
    <row r="398" spans="1:21">
      <c r="A398" s="25" t="s">
        <v>166</v>
      </c>
      <c r="B398" s="26" t="s">
        <v>42</v>
      </c>
      <c r="C398" s="27">
        <v>52056.470999999998</v>
      </c>
      <c r="D398" s="28"/>
      <c r="E398" s="29">
        <f>+(C398-C$7)/C$8</f>
        <v>8256.9998288682327</v>
      </c>
      <c r="F398" s="1">
        <f>ROUND(2*E398,0)/2</f>
        <v>8257</v>
      </c>
      <c r="G398" s="3">
        <f>+C398-(C$7+F398*C$8)</f>
        <v>-3.3299999631708488E-4</v>
      </c>
      <c r="K398" s="3">
        <f>G398</f>
        <v>-3.3299999631708488E-4</v>
      </c>
      <c r="N398" s="3">
        <f ca="1">+C$11+C$12*F398</f>
        <v>-8.1580517823842541E-2</v>
      </c>
      <c r="P398" s="79">
        <f>+C398-15018.5</f>
        <v>37037.970999999998</v>
      </c>
    </row>
    <row r="399" spans="1:21">
      <c r="A399" s="25" t="s">
        <v>160</v>
      </c>
      <c r="B399" s="26" t="s">
        <v>42</v>
      </c>
      <c r="C399" s="27">
        <v>52085.661</v>
      </c>
      <c r="D399" s="28"/>
      <c r="E399" s="29">
        <f>+(C399-C$7)/C$8</f>
        <v>8272.0008386998325</v>
      </c>
      <c r="F399" s="1">
        <f>ROUND(2*E399,0)/2</f>
        <v>8272</v>
      </c>
      <c r="G399" s="3">
        <f>+C399-(C$7+F399*C$8)</f>
        <v>1.6320000067935325E-3</v>
      </c>
      <c r="K399" s="3">
        <f>G399</f>
        <v>1.6320000067935325E-3</v>
      </c>
      <c r="N399" s="3">
        <f ca="1">+C$11+C$12*F399</f>
        <v>-8.1268252850915573E-2</v>
      </c>
      <c r="P399" s="79">
        <f>+C399-15018.5</f>
        <v>37067.161</v>
      </c>
    </row>
    <row r="400" spans="1:21">
      <c r="A400" s="25" t="s">
        <v>167</v>
      </c>
      <c r="B400" s="26" t="s">
        <v>42</v>
      </c>
      <c r="C400" s="27">
        <v>52165.440000000002</v>
      </c>
      <c r="D400" s="28"/>
      <c r="E400" s="29">
        <f>+(C400-C$7)/C$8</f>
        <v>8313.0000015417299</v>
      </c>
      <c r="F400" s="1">
        <f>ROUND(2*E400,0)/2</f>
        <v>8313</v>
      </c>
      <c r="G400" s="3">
        <f>+C400-(C$7+F400*C$8)</f>
        <v>3.0000082915648818E-6</v>
      </c>
      <c r="K400" s="3">
        <f>G400</f>
        <v>3.0000082915648818E-6</v>
      </c>
      <c r="N400" s="3">
        <f ca="1">+C$11+C$12*F400</f>
        <v>-8.0414728591581885E-2</v>
      </c>
      <c r="P400" s="79">
        <f>+C400-15018.5</f>
        <v>37146.94</v>
      </c>
    </row>
    <row r="401" spans="1:16">
      <c r="A401" s="25" t="s">
        <v>160</v>
      </c>
      <c r="B401" s="26" t="s">
        <v>42</v>
      </c>
      <c r="C401" s="27">
        <v>52196.565999999999</v>
      </c>
      <c r="D401" s="28"/>
      <c r="E401" s="29">
        <f>+(C401-C$7)/C$8</f>
        <v>8328.9959396033355</v>
      </c>
      <c r="F401" s="1">
        <f>ROUND(2*E401,0)/2</f>
        <v>8329</v>
      </c>
      <c r="G401" s="3">
        <f>+C401-(C$7+F401*C$8)</f>
        <v>-7.9009999972186051E-3</v>
      </c>
      <c r="K401" s="3">
        <f>G401</f>
        <v>-7.9009999972186051E-3</v>
      </c>
      <c r="N401" s="3">
        <f ca="1">+C$11+C$12*F401</f>
        <v>-8.0081645953793135E-2</v>
      </c>
      <c r="P401" s="79">
        <f>+C401-15018.5</f>
        <v>37178.065999999999</v>
      </c>
    </row>
    <row r="402" spans="1:16">
      <c r="A402" s="25" t="s">
        <v>160</v>
      </c>
      <c r="B402" s="26" t="s">
        <v>42</v>
      </c>
      <c r="C402" s="27">
        <v>52198.521000000001</v>
      </c>
      <c r="D402" s="28"/>
      <c r="E402" s="29">
        <f>+(C402-C$7)/C$8</f>
        <v>8330.0006321083292</v>
      </c>
      <c r="F402" s="1">
        <f>ROUND(2*E402,0)/2</f>
        <v>8330</v>
      </c>
      <c r="G402" s="3">
        <f>+C402-(C$7+F402*C$8)</f>
        <v>1.2300000016693957E-3</v>
      </c>
      <c r="K402" s="3">
        <f>G402</f>
        <v>1.2300000016693957E-3</v>
      </c>
      <c r="N402" s="3">
        <f ca="1">+C$11+C$12*F402</f>
        <v>-8.0060828288931324E-2</v>
      </c>
      <c r="P402" s="79">
        <f>+C402-15018.5</f>
        <v>37180.021000000001</v>
      </c>
    </row>
    <row r="403" spans="1:16">
      <c r="A403" s="25" t="s">
        <v>168</v>
      </c>
      <c r="B403" s="26" t="s">
        <v>42</v>
      </c>
      <c r="C403" s="27">
        <v>52412.563999999998</v>
      </c>
      <c r="D403" s="28"/>
      <c r="E403" s="29">
        <f>+(C403-C$7)/C$8</f>
        <v>8439.9993010834751</v>
      </c>
      <c r="F403" s="1">
        <f>ROUND(2*E403,0)/2</f>
        <v>8440</v>
      </c>
      <c r="G403" s="3">
        <f>+C403-(C$7+F403*C$8)</f>
        <v>-1.3599999947473407E-3</v>
      </c>
      <c r="K403" s="3">
        <f>G403</f>
        <v>-1.3599999947473407E-3</v>
      </c>
      <c r="N403" s="3">
        <f ca="1">+C$11+C$12*F403</f>
        <v>-7.7770885154133607E-2</v>
      </c>
      <c r="P403" s="79">
        <f>+C403-15018.5</f>
        <v>37394.063999999998</v>
      </c>
    </row>
    <row r="404" spans="1:16">
      <c r="A404" s="25" t="s">
        <v>160</v>
      </c>
      <c r="B404" s="26" t="s">
        <v>42</v>
      </c>
      <c r="C404" s="27">
        <v>52513.743000000002</v>
      </c>
      <c r="D404" s="28"/>
      <c r="E404" s="29">
        <f>+(C404-C$7)/C$8</f>
        <v>8491.9961210132878</v>
      </c>
      <c r="F404" s="1">
        <f>ROUND(2*E404,0)/2</f>
        <v>8492</v>
      </c>
      <c r="G404" s="3">
        <f>+C404-(C$7+F404*C$8)</f>
        <v>-7.5479999941308051E-3</v>
      </c>
      <c r="K404" s="3">
        <f>G404</f>
        <v>-7.5479999941308051E-3</v>
      </c>
      <c r="N404" s="3">
        <f ca="1">+C$11+C$12*F404</f>
        <v>-7.6688366581320139E-2</v>
      </c>
      <c r="P404" s="79">
        <f>+C404-15018.5</f>
        <v>37495.243000000002</v>
      </c>
    </row>
    <row r="405" spans="1:16">
      <c r="A405" s="25" t="s">
        <v>160</v>
      </c>
      <c r="B405" s="26" t="s">
        <v>42</v>
      </c>
      <c r="C405" s="27">
        <v>52517.637999999999</v>
      </c>
      <c r="D405" s="28"/>
      <c r="E405" s="29">
        <f>+(C405-C$7)/C$8</f>
        <v>8493.9977973851273</v>
      </c>
      <c r="F405" s="1">
        <f>ROUND(2*E405,0)/2</f>
        <v>8494</v>
      </c>
      <c r="G405" s="3">
        <f>+C405-(C$7+F405*C$8)</f>
        <v>-4.2860000030486844E-3</v>
      </c>
      <c r="K405" s="3">
        <f>G405</f>
        <v>-4.2860000030486844E-3</v>
      </c>
      <c r="N405" s="3">
        <f ca="1">+C$11+C$12*F405</f>
        <v>-7.6646731251596545E-2</v>
      </c>
      <c r="P405" s="79">
        <f>+C405-15018.5</f>
        <v>37499.137999999999</v>
      </c>
    </row>
    <row r="406" spans="1:16">
      <c r="A406" s="1" t="s">
        <v>169</v>
      </c>
      <c r="B406" s="2" t="s">
        <v>42</v>
      </c>
      <c r="C406" s="28">
        <v>52601.307000000001</v>
      </c>
      <c r="D406" s="28">
        <v>4.0000000000000001E-3</v>
      </c>
      <c r="E406" s="4">
        <f>+(C406-C$7)/C$8</f>
        <v>8536.9960670528199</v>
      </c>
      <c r="F406" s="1">
        <f>ROUND(2*E406,0)/2</f>
        <v>8537</v>
      </c>
      <c r="G406" s="3">
        <f>+C406-(C$7+F406*C$8)</f>
        <v>-7.6529999932972714E-3</v>
      </c>
      <c r="K406" s="3">
        <f>G406</f>
        <v>-7.6529999932972714E-3</v>
      </c>
      <c r="N406" s="3">
        <f ca="1">+C$11+C$12*F406</f>
        <v>-7.5751571662539263E-2</v>
      </c>
      <c r="P406" s="79">
        <f>+C406-15018.5</f>
        <v>37582.807000000001</v>
      </c>
    </row>
    <row r="407" spans="1:16">
      <c r="A407" s="25" t="s">
        <v>170</v>
      </c>
      <c r="B407" s="26" t="s">
        <v>42</v>
      </c>
      <c r="C407" s="27">
        <v>52815.352099999996</v>
      </c>
      <c r="D407" s="28"/>
      <c r="E407" s="29">
        <f>+(C407-C$7)/C$8</f>
        <v>8646.9958152373056</v>
      </c>
      <c r="F407" s="1">
        <f>ROUND(2*E407,0)/2</f>
        <v>8647</v>
      </c>
      <c r="G407" s="3">
        <f>+C407-(C$7+F407*C$8)</f>
        <v>-8.1430000063846819E-3</v>
      </c>
      <c r="K407" s="3">
        <f>G407</f>
        <v>-8.1430000063846819E-3</v>
      </c>
      <c r="N407" s="3">
        <f ca="1">+C$11+C$12*F407</f>
        <v>-7.3461628527741518E-2</v>
      </c>
      <c r="P407" s="79">
        <f>+C407-15018.5</f>
        <v>37796.852099999996</v>
      </c>
    </row>
    <row r="408" spans="1:16">
      <c r="A408" s="25" t="s">
        <v>160</v>
      </c>
      <c r="B408" s="26" t="s">
        <v>42</v>
      </c>
      <c r="C408" s="27">
        <v>52875.675000000003</v>
      </c>
      <c r="D408" s="28"/>
      <c r="E408" s="29">
        <f>+(C408-C$7)/C$8</f>
        <v>8677.996309104059</v>
      </c>
      <c r="F408" s="1">
        <f>ROUND(2*E408,0)/2</f>
        <v>8678</v>
      </c>
      <c r="G408" s="3">
        <f>+C408-(C$7+F408*C$8)</f>
        <v>-7.1819999939179979E-3</v>
      </c>
      <c r="K408" s="3">
        <f>G408</f>
        <v>-7.1819999939179979E-3</v>
      </c>
      <c r="N408" s="3">
        <f ca="1">+C$11+C$12*F408</f>
        <v>-7.28162809170258E-2</v>
      </c>
      <c r="P408" s="79">
        <f>+C408-15018.5</f>
        <v>37857.175000000003</v>
      </c>
    </row>
    <row r="409" spans="1:16">
      <c r="A409" s="37" t="s">
        <v>171</v>
      </c>
      <c r="B409" s="38" t="s">
        <v>42</v>
      </c>
      <c r="C409" s="32">
        <v>52885.404000000002</v>
      </c>
      <c r="D409" s="32">
        <v>7.0000000000000001E-3</v>
      </c>
      <c r="E409" s="4">
        <f>+(C409-C$7)/C$8</f>
        <v>8682.9961318053811</v>
      </c>
      <c r="F409" s="1">
        <f>ROUND(2*E409,0)/2</f>
        <v>8683</v>
      </c>
      <c r="G409" s="3">
        <f>+C409-(C$7+F409*C$8)</f>
        <v>-7.5269999942975119E-3</v>
      </c>
      <c r="K409" s="3">
        <f>G409</f>
        <v>-7.5269999942975119E-3</v>
      </c>
      <c r="N409" s="3">
        <f ca="1">+C$11+C$12*F409</f>
        <v>-7.2712192592716829E-2</v>
      </c>
      <c r="P409" s="79">
        <f>+C409-15018.5</f>
        <v>37866.904000000002</v>
      </c>
    </row>
    <row r="410" spans="1:16">
      <c r="A410" s="37" t="s">
        <v>172</v>
      </c>
      <c r="B410" s="39"/>
      <c r="C410" s="40">
        <v>52893.187299999998</v>
      </c>
      <c r="D410" s="40">
        <v>1E-4</v>
      </c>
      <c r="E410" s="4">
        <f>+(C410-C$7)/C$8</f>
        <v>8686.9960413573572</v>
      </c>
      <c r="F410" s="1">
        <f>ROUND(2*E410,0)/2</f>
        <v>8687</v>
      </c>
      <c r="G410" s="3">
        <f>+C410-(C$7+F410*C$8)</f>
        <v>-7.7030000029481016E-3</v>
      </c>
      <c r="K410" s="3">
        <f>G410</f>
        <v>-7.7030000029481016E-3</v>
      </c>
      <c r="N410" s="3">
        <f ca="1">+C$11+C$12*F410</f>
        <v>-7.2628921933269641E-2</v>
      </c>
      <c r="P410" s="79">
        <f>+C410-15018.5</f>
        <v>37874.687299999998</v>
      </c>
    </row>
    <row r="411" spans="1:16">
      <c r="A411" s="25" t="s">
        <v>160</v>
      </c>
      <c r="B411" s="26" t="s">
        <v>42</v>
      </c>
      <c r="C411" s="27">
        <v>52951.563300000002</v>
      </c>
      <c r="D411" s="28"/>
      <c r="E411" s="29">
        <f>+(C411-C$7)/C$8</f>
        <v>8716.9960053837149</v>
      </c>
      <c r="F411" s="1">
        <f>ROUND(2*E411,0)/2</f>
        <v>8717</v>
      </c>
      <c r="G411" s="3">
        <f>+C411-(C$7+F411*C$8)</f>
        <v>-7.7729999975417741E-3</v>
      </c>
      <c r="K411" s="3">
        <f>G411</f>
        <v>-7.7729999975417741E-3</v>
      </c>
      <c r="N411" s="3">
        <f ca="1">+C$11+C$12*F411</f>
        <v>-7.2004391987415706E-2</v>
      </c>
      <c r="P411" s="79">
        <f>+C411-15018.5</f>
        <v>37933.063300000002</v>
      </c>
    </row>
    <row r="412" spans="1:16">
      <c r="A412" s="37" t="s">
        <v>173</v>
      </c>
      <c r="B412" s="38" t="s">
        <v>42</v>
      </c>
      <c r="C412" s="37">
        <v>53206.47</v>
      </c>
      <c r="D412" s="37">
        <v>4.0000000000000001E-3</v>
      </c>
      <c r="E412" s="29">
        <f>+(C412-C$7)/C$8</f>
        <v>8847.9949061319148</v>
      </c>
      <c r="F412" s="1">
        <f>ROUND(2*E412,0)/2</f>
        <v>8848</v>
      </c>
      <c r="G412" s="3">
        <f>+C412-(C$7+F412*C$8)</f>
        <v>-9.9119999940739945E-3</v>
      </c>
      <c r="I412" s="3">
        <f>G412</f>
        <v>-9.9119999940739945E-3</v>
      </c>
      <c r="N412" s="3">
        <f ca="1">+C$11+C$12*F412</f>
        <v>-6.9277277890520239E-2</v>
      </c>
      <c r="P412" s="79">
        <f>+C412-15018.5</f>
        <v>38187.97</v>
      </c>
    </row>
    <row r="413" spans="1:16">
      <c r="A413" s="25" t="s">
        <v>174</v>
      </c>
      <c r="B413" s="26" t="s">
        <v>42</v>
      </c>
      <c r="C413" s="27">
        <v>53274.575499999999</v>
      </c>
      <c r="D413" s="28"/>
      <c r="E413" s="29">
        <f>+(C413-C$7)/C$8</f>
        <v>8882.9949498141978</v>
      </c>
      <c r="F413" s="1">
        <f>ROUND(2*E413,0)/2</f>
        <v>8883</v>
      </c>
      <c r="G413" s="3">
        <f>+C413-(C$7+F413*C$8)</f>
        <v>-9.8269999944022857E-3</v>
      </c>
      <c r="K413" s="3">
        <f>G413</f>
        <v>-9.8269999944022857E-3</v>
      </c>
      <c r="N413" s="3">
        <f ca="1">+C$11+C$12*F413</f>
        <v>-6.8548659620357333E-2</v>
      </c>
      <c r="P413" s="79">
        <f>+C413-15018.5</f>
        <v>38256.075499999999</v>
      </c>
    </row>
    <row r="414" spans="1:16">
      <c r="A414" s="37" t="s">
        <v>173</v>
      </c>
      <c r="B414" s="38" t="s">
        <v>42</v>
      </c>
      <c r="C414" s="37">
        <v>53566.455999999998</v>
      </c>
      <c r="D414" s="37">
        <v>1E-3</v>
      </c>
      <c r="E414" s="29">
        <f>+(C414-C$7)/C$8</f>
        <v>9032.9950269005785</v>
      </c>
      <c r="F414" s="1">
        <f>ROUND(2*E414,0)/2</f>
        <v>9033</v>
      </c>
      <c r="G414" s="3">
        <f>+C414-(C$7+F414*C$8)</f>
        <v>-9.6770000018295832E-3</v>
      </c>
      <c r="I414" s="3">
        <f>G414</f>
        <v>-9.6770000018295832E-3</v>
      </c>
      <c r="N414" s="3">
        <f ca="1">+C$11+C$12*F414</f>
        <v>-6.5426009891087711E-2</v>
      </c>
      <c r="P414" s="79">
        <f>+C414-15018.5</f>
        <v>38547.955999999998</v>
      </c>
    </row>
    <row r="415" spans="1:16">
      <c r="A415" s="25" t="s">
        <v>174</v>
      </c>
      <c r="B415" s="26" t="s">
        <v>42</v>
      </c>
      <c r="C415" s="27">
        <v>53589.8033</v>
      </c>
      <c r="D415" s="28"/>
      <c r="E415" s="29">
        <f>+(C415-C$7)/C$8</f>
        <v>9044.993419392571</v>
      </c>
      <c r="F415" s="1">
        <f>ROUND(2*E415,0)/2</f>
        <v>9045</v>
      </c>
      <c r="G415" s="3">
        <f>+C415-(C$7+F415*C$8)</f>
        <v>-1.2804999998479616E-2</v>
      </c>
      <c r="K415" s="3">
        <f>G415</f>
        <v>-1.2804999998479616E-2</v>
      </c>
      <c r="N415" s="3">
        <f ca="1">+C$11+C$12*F415</f>
        <v>-6.5176197912746148E-2</v>
      </c>
      <c r="P415" s="79">
        <f>+C415-15018.5</f>
        <v>38571.3033</v>
      </c>
    </row>
    <row r="416" spans="1:16">
      <c r="A416" s="25" t="s">
        <v>174</v>
      </c>
      <c r="B416" s="26" t="s">
        <v>42</v>
      </c>
      <c r="C416" s="27">
        <v>54274.738700000002</v>
      </c>
      <c r="D416" s="28"/>
      <c r="E416" s="29">
        <f>+(C416-C$7)/C$8</f>
        <v>9396.9880295127805</v>
      </c>
      <c r="F416" s="1">
        <f>ROUND(2*E416,0)/2</f>
        <v>9397</v>
      </c>
      <c r="G416" s="3">
        <f>+C416-(C$7+F416*C$8)</f>
        <v>-2.329299999109935E-2</v>
      </c>
      <c r="K416" s="3">
        <f>G416</f>
        <v>-2.329299999109935E-2</v>
      </c>
      <c r="N416" s="3">
        <f ca="1">+C$11+C$12*F416</f>
        <v>-5.7848379881393436E-2</v>
      </c>
      <c r="P416" s="79">
        <f>+C416-15018.5</f>
        <v>39256.238700000002</v>
      </c>
    </row>
    <row r="417" spans="1:16">
      <c r="A417" s="41" t="s">
        <v>175</v>
      </c>
      <c r="B417" s="39" t="s">
        <v>42</v>
      </c>
      <c r="C417" s="32">
        <v>54708.660900000003</v>
      </c>
      <c r="D417" s="32">
        <v>1E-4</v>
      </c>
      <c r="E417" s="29">
        <f>+(C417-C$7)/C$8</f>
        <v>9619.9846443928163</v>
      </c>
      <c r="F417" s="1">
        <f>ROUND(2*E417,0)/2</f>
        <v>9620</v>
      </c>
      <c r="G417" s="3">
        <f>+C417-(C$7+F417*C$8)</f>
        <v>-2.9879999994591344E-2</v>
      </c>
      <c r="K417" s="3">
        <f>G417</f>
        <v>-2.9879999994591344E-2</v>
      </c>
      <c r="N417" s="3">
        <f ca="1">+C$11+C$12*F417</f>
        <v>-5.3206040617212597E-2</v>
      </c>
      <c r="P417" s="79">
        <f>+C417-15018.5</f>
        <v>39690.160900000003</v>
      </c>
    </row>
    <row r="418" spans="1:16">
      <c r="A418" s="42" t="s">
        <v>176</v>
      </c>
      <c r="B418" s="39"/>
      <c r="C418" s="32">
        <v>54988.863599999997</v>
      </c>
      <c r="D418" s="32">
        <v>1E-4</v>
      </c>
      <c r="E418" s="29">
        <f>+(C418-C$7)/C$8</f>
        <v>9763.9833925099792</v>
      </c>
      <c r="F418" s="1">
        <f>ROUND(2*E418,0)/2</f>
        <v>9764</v>
      </c>
      <c r="G418" s="3">
        <f>+C418-(C$7+F418*C$8)</f>
        <v>-3.2315999997081235E-2</v>
      </c>
      <c r="L418" s="3">
        <f>G418</f>
        <v>-3.2315999997081235E-2</v>
      </c>
      <c r="N418" s="3">
        <f ca="1">+C$11+C$12*F418</f>
        <v>-5.0208296877113756E-2</v>
      </c>
      <c r="P418" s="79">
        <f>+C418-15018.5</f>
        <v>39970.363599999997</v>
      </c>
    </row>
    <row r="419" spans="1:16">
      <c r="A419" s="37" t="s">
        <v>177</v>
      </c>
      <c r="B419" s="38" t="s">
        <v>42</v>
      </c>
      <c r="C419" s="37">
        <v>55041.401599999997</v>
      </c>
      <c r="D419" s="37">
        <v>2E-3</v>
      </c>
      <c r="E419" s="29">
        <f>+(C419-C$7)/C$8</f>
        <v>9790.9831545700144</v>
      </c>
      <c r="F419" s="1">
        <f>ROUND(2*E419,0)/2</f>
        <v>9791</v>
      </c>
      <c r="G419" s="3">
        <f>+C419-(C$7+F419*C$8)</f>
        <v>-3.277900000102818E-2</v>
      </c>
      <c r="J419" s="3">
        <f>G419</f>
        <v>-3.277900000102818E-2</v>
      </c>
      <c r="N419" s="3">
        <f ca="1">+C$11+C$12*F419</f>
        <v>-4.9646219925845225E-2</v>
      </c>
      <c r="P419" s="79">
        <f>+C419-15018.5</f>
        <v>40022.901599999997</v>
      </c>
    </row>
    <row r="420" spans="1:16">
      <c r="A420" s="41" t="s">
        <v>178</v>
      </c>
      <c r="B420" s="39" t="s">
        <v>42</v>
      </c>
      <c r="C420" s="32">
        <v>55062.806100000002</v>
      </c>
      <c r="D420" s="32">
        <v>1E-4</v>
      </c>
      <c r="E420" s="29">
        <f>+(C420-C$7)/C$8</f>
        <v>9801.9831242493728</v>
      </c>
      <c r="F420" s="1">
        <f>ROUND(2*E420,0)/2</f>
        <v>9802</v>
      </c>
      <c r="G420" s="3">
        <f>+C420-(C$7+F420*C$8)</f>
        <v>-3.2837999999173917E-2</v>
      </c>
      <c r="K420" s="3">
        <f>G420</f>
        <v>-3.2837999999173917E-2</v>
      </c>
      <c r="N420" s="3">
        <f ca="1">+C$11+C$12*F420</f>
        <v>-4.9417225612365445E-2</v>
      </c>
      <c r="P420" s="79">
        <f>+C420-15018.5</f>
        <v>40044.306100000002</v>
      </c>
    </row>
    <row r="421" spans="1:16">
      <c r="A421" s="41" t="s">
        <v>179</v>
      </c>
      <c r="B421" s="39" t="s">
        <v>42</v>
      </c>
      <c r="C421" s="32">
        <v>55105.6149</v>
      </c>
      <c r="D421" s="32">
        <v>1E-4</v>
      </c>
      <c r="E421" s="29">
        <f>+(C421-C$7)/C$8</f>
        <v>9823.9829608262444</v>
      </c>
      <c r="F421" s="1">
        <f>ROUND(2*E421,0)/2</f>
        <v>9824</v>
      </c>
      <c r="G421" s="3">
        <f>+C421-(C$7+F421*C$8)</f>
        <v>-3.3155999997688923E-2</v>
      </c>
      <c r="K421" s="3">
        <f>G421</f>
        <v>-3.3155999997688923E-2</v>
      </c>
      <c r="N421" s="3">
        <f ca="1">+C$11+C$12*F421</f>
        <v>-4.8959236985405913E-2</v>
      </c>
      <c r="P421" s="79">
        <f>+C421-15018.5</f>
        <v>40087.1149</v>
      </c>
    </row>
    <row r="422" spans="1:16">
      <c r="A422" s="37" t="s">
        <v>180</v>
      </c>
      <c r="B422" s="38" t="s">
        <v>42</v>
      </c>
      <c r="C422" s="37">
        <v>55154.261400000003</v>
      </c>
      <c r="D422" s="40">
        <v>1E-4</v>
      </c>
      <c r="E422" s="29">
        <f>+(C422-C$7)/C$8</f>
        <v>9848.9828451966732</v>
      </c>
      <c r="F422" s="1">
        <f>ROUND(2*E422,0)/2</f>
        <v>9849</v>
      </c>
      <c r="G422" s="3">
        <f>+C422-(C$7+F422*C$8)</f>
        <v>-3.3380999993823934E-2</v>
      </c>
      <c r="K422" s="3">
        <f>G422</f>
        <v>-3.3380999993823934E-2</v>
      </c>
      <c r="N422" s="3">
        <f ca="1">+C$11+C$12*F422</f>
        <v>-4.8438795363860976E-2</v>
      </c>
      <c r="P422" s="79">
        <f>+C422-15018.5</f>
        <v>40135.761400000003</v>
      </c>
    </row>
    <row r="423" spans="1:16">
      <c r="A423" s="43" t="s">
        <v>181</v>
      </c>
      <c r="B423" s="44" t="s">
        <v>182</v>
      </c>
      <c r="C423" s="45">
        <v>55398.462099999997</v>
      </c>
      <c r="D423" s="45">
        <v>4.0000000000000002E-4</v>
      </c>
      <c r="E423" s="29">
        <f>+(C423-C$7)/C$8</f>
        <v>9974.4798339456556</v>
      </c>
      <c r="F423" s="1">
        <f>ROUND(2*E423,0)/2</f>
        <v>9974.5</v>
      </c>
      <c r="G423" s="3">
        <f>+C423-(C$7+F423*C$8)</f>
        <v>-3.9240500002051704E-2</v>
      </c>
      <c r="K423" s="3">
        <f>G423</f>
        <v>-3.9240500002051704E-2</v>
      </c>
      <c r="N423" s="3">
        <f ca="1">+C$11+C$12*F423</f>
        <v>-4.5826178423705372E-2</v>
      </c>
      <c r="P423" s="79">
        <f>+C423-15018.5</f>
        <v>40379.962099999997</v>
      </c>
    </row>
    <row r="424" spans="1:16">
      <c r="A424" s="25" t="s">
        <v>183</v>
      </c>
      <c r="B424" s="26" t="s">
        <v>42</v>
      </c>
      <c r="C424" s="27">
        <v>55790.558799999999</v>
      </c>
      <c r="D424" s="28"/>
      <c r="E424" s="29">
        <f>+(C424-C$7)/C$8</f>
        <v>10175.981939174735</v>
      </c>
      <c r="F424" s="1">
        <f>ROUND(2*E424,0)/2</f>
        <v>10176</v>
      </c>
      <c r="G424" s="3">
        <f>+C424-(C$7+F424*C$8)</f>
        <v>-3.5143999994033948E-2</v>
      </c>
      <c r="K424" s="3">
        <f>G424</f>
        <v>-3.5143999994033948E-2</v>
      </c>
      <c r="N424" s="3">
        <f ca="1">+C$11+C$12*F424</f>
        <v>-4.1631418954053201E-2</v>
      </c>
      <c r="P424" s="79">
        <f>+C424-15018.5</f>
        <v>40772.058799999999</v>
      </c>
    </row>
    <row r="425" spans="1:16">
      <c r="A425" s="25" t="s">
        <v>183</v>
      </c>
      <c r="B425" s="26" t="s">
        <v>42</v>
      </c>
      <c r="C425" s="27">
        <v>55835.3122</v>
      </c>
      <c r="D425" s="28"/>
      <c r="E425" s="29">
        <f>+(C425-C$7)/C$8</f>
        <v>10198.981123600819</v>
      </c>
      <c r="F425" s="1">
        <f>ROUND(2*E425,0)/2</f>
        <v>10199</v>
      </c>
      <c r="G425" s="3">
        <f>+C425-(C$7+F425*C$8)</f>
        <v>-3.6731000000145286E-2</v>
      </c>
      <c r="K425" s="3">
        <f>G425</f>
        <v>-3.6731000000145286E-2</v>
      </c>
      <c r="N425" s="3">
        <f ca="1">+C$11+C$12*F425</f>
        <v>-4.1152612662231858E-2</v>
      </c>
      <c r="P425" s="79">
        <f>+C425-15018.5</f>
        <v>40816.8122</v>
      </c>
    </row>
    <row r="426" spans="1:16">
      <c r="A426" s="32" t="s">
        <v>184</v>
      </c>
      <c r="B426" s="39"/>
      <c r="C426" s="32">
        <v>55874.228929999997</v>
      </c>
      <c r="D426" s="32">
        <v>1E-4</v>
      </c>
      <c r="E426" s="29">
        <f>+(C426-C$7)/C$8</f>
        <v>10218.980789559831</v>
      </c>
      <c r="F426" s="1">
        <f>ROUND(2*E426,0)/2</f>
        <v>10219</v>
      </c>
      <c r="G426" s="3">
        <f>+C426-(C$7+F426*C$8)</f>
        <v>-3.7381000001914799E-2</v>
      </c>
      <c r="K426" s="3">
        <f>G426</f>
        <v>-3.7381000001914799E-2</v>
      </c>
      <c r="N426" s="3">
        <f ca="1">+C$11+C$12*F426</f>
        <v>-4.0736259364995892E-2</v>
      </c>
      <c r="P426" s="79">
        <f>+C426-15018.5</f>
        <v>40855.728929999997</v>
      </c>
    </row>
    <row r="427" spans="1:16">
      <c r="A427" s="32" t="s">
        <v>184</v>
      </c>
      <c r="B427" s="39"/>
      <c r="C427" s="32">
        <v>55874.229030000002</v>
      </c>
      <c r="D427" s="32">
        <v>1E-4</v>
      </c>
      <c r="E427" s="29">
        <f>+(C427-C$7)/C$8</f>
        <v>10218.980840950755</v>
      </c>
      <c r="F427" s="1">
        <f>ROUND(2*E427,0)/2</f>
        <v>10219</v>
      </c>
      <c r="G427" s="3">
        <f>+C427-(C$7+F427*C$8)</f>
        <v>-3.7280999997165054E-2</v>
      </c>
      <c r="K427" s="3">
        <f>G427</f>
        <v>-3.7280999997165054E-2</v>
      </c>
      <c r="N427" s="3">
        <f ca="1">+C$11+C$12*F427</f>
        <v>-4.0736259364995892E-2</v>
      </c>
      <c r="P427" s="79">
        <f>+C427-15018.5</f>
        <v>40855.729030000002</v>
      </c>
    </row>
    <row r="428" spans="1:16">
      <c r="A428" s="32" t="s">
        <v>184</v>
      </c>
      <c r="B428" s="39"/>
      <c r="C428" s="32">
        <v>56193.349479999997</v>
      </c>
      <c r="D428" s="32">
        <v>1E-4</v>
      </c>
      <c r="E428" s="29">
        <f>+(C428-C$7)/C$8</f>
        <v>10382.979779214325</v>
      </c>
      <c r="F428" s="1">
        <f>ROUND(2*E428,0)/2</f>
        <v>10383</v>
      </c>
      <c r="G428" s="3">
        <f>+C428-(C$7+F428*C$8)</f>
        <v>-3.9347000005363952E-2</v>
      </c>
      <c r="K428" s="3">
        <f>G428</f>
        <v>-3.9347000005363952E-2</v>
      </c>
      <c r="N428" s="3">
        <f ca="1">+C$11+C$12*F428</f>
        <v>-3.7322162327661113E-2</v>
      </c>
      <c r="P428" s="79">
        <f>+C428-15018.5</f>
        <v>41174.849479999997</v>
      </c>
    </row>
    <row r="429" spans="1:16">
      <c r="A429" s="41" t="s">
        <v>185</v>
      </c>
      <c r="B429" s="39" t="s">
        <v>42</v>
      </c>
      <c r="C429" s="32">
        <v>56463.827400000002</v>
      </c>
      <c r="D429" s="32">
        <v>1E-4</v>
      </c>
      <c r="E429" s="29">
        <f>+(C429-C$7)/C$8</f>
        <v>10521.980873327035</v>
      </c>
      <c r="F429" s="1">
        <f>ROUND(2*E429,0)/2</f>
        <v>10522</v>
      </c>
      <c r="G429" s="3">
        <f>+C429-(C$7+F429*C$8)</f>
        <v>-3.7217999990389217E-2</v>
      </c>
      <c r="K429" s="3">
        <f>G429</f>
        <v>-3.7217999990389217E-2</v>
      </c>
      <c r="N429" s="3">
        <f ca="1">+C$11+C$12*F429</f>
        <v>-3.4428506911871271E-2</v>
      </c>
      <c r="P429" s="79">
        <f>+C429-15018.5</f>
        <v>41445.327400000002</v>
      </c>
    </row>
    <row r="430" spans="1:16">
      <c r="A430" s="32" t="s">
        <v>186</v>
      </c>
      <c r="B430" s="39" t="s">
        <v>42</v>
      </c>
      <c r="C430" s="46">
        <v>56588.365149999998</v>
      </c>
      <c r="D430" s="32">
        <v>1E-4</v>
      </c>
      <c r="E430" s="29">
        <f>+(C430-C$7)/C$8</f>
        <v>10585.981970009287</v>
      </c>
      <c r="F430" s="1">
        <f>ROUND(2*E430,0)/2</f>
        <v>10586</v>
      </c>
      <c r="G430" s="3">
        <f>+C430-(C$7+F430*C$8)</f>
        <v>-3.5084000002825633E-2</v>
      </c>
      <c r="K430" s="3">
        <f>G430</f>
        <v>-3.5084000002825633E-2</v>
      </c>
      <c r="N430" s="3">
        <f ca="1">+C$11+C$12*F430</f>
        <v>-3.3096176360716212E-2</v>
      </c>
      <c r="P430" s="79">
        <f>+C430-15018.5</f>
        <v>41569.865149999998</v>
      </c>
    </row>
    <row r="431" spans="1:16">
      <c r="A431" s="32" t="s">
        <v>186</v>
      </c>
      <c r="B431" s="39" t="s">
        <v>42</v>
      </c>
      <c r="C431" s="46">
        <v>56588.365210000004</v>
      </c>
      <c r="D431" s="32">
        <v>1E-4</v>
      </c>
      <c r="E431" s="29">
        <f>+(C431-C$7)/C$8</f>
        <v>10585.982000843842</v>
      </c>
      <c r="F431" s="1">
        <f>ROUND(2*E431,0)/2</f>
        <v>10586</v>
      </c>
      <c r="G431" s="3">
        <f>+C431-(C$7+F431*C$8)</f>
        <v>-3.5023999997065403E-2</v>
      </c>
      <c r="K431" s="3">
        <f>G431</f>
        <v>-3.5023999997065403E-2</v>
      </c>
      <c r="N431" s="3">
        <f ca="1">+C$11+C$12*F431</f>
        <v>-3.3096176360716212E-2</v>
      </c>
      <c r="P431" s="79">
        <f>+C431-15018.5</f>
        <v>41569.865210000004</v>
      </c>
    </row>
    <row r="432" spans="1:16">
      <c r="A432" s="32" t="s">
        <v>186</v>
      </c>
      <c r="B432" s="39" t="s">
        <v>42</v>
      </c>
      <c r="C432" s="46">
        <v>56629.228600000002</v>
      </c>
      <c r="D432" s="32">
        <v>1E-4</v>
      </c>
      <c r="E432" s="29">
        <f>+(C432-C$7)/C$8</f>
        <v>10606.98207330504</v>
      </c>
      <c r="F432" s="1">
        <f>ROUND(2*E432,0)/2</f>
        <v>10607</v>
      </c>
      <c r="G432" s="3">
        <f>+C432-(C$7+F432*C$8)</f>
        <v>-3.4883000000263564E-2</v>
      </c>
      <c r="K432" s="3">
        <f>G432</f>
        <v>-3.4883000000263564E-2</v>
      </c>
      <c r="N432" s="3">
        <f ca="1">+C$11+C$12*F432</f>
        <v>-3.2659005398618463E-2</v>
      </c>
      <c r="P432" s="79">
        <f>+C432-15018.5</f>
        <v>41610.728600000002</v>
      </c>
    </row>
    <row r="433" spans="1:16">
      <c r="A433" s="32" t="s">
        <v>186</v>
      </c>
      <c r="B433" s="39" t="s">
        <v>42</v>
      </c>
      <c r="C433" s="46">
        <v>56629.228649999997</v>
      </c>
      <c r="D433" s="32">
        <v>1E-4</v>
      </c>
      <c r="E433" s="29">
        <f>+(C433-C$7)/C$8</f>
        <v>10606.982099000497</v>
      </c>
      <c r="F433" s="1">
        <f>ROUND(2*E433,0)/2</f>
        <v>10607</v>
      </c>
      <c r="G433" s="3">
        <f>+C433-(C$7+F433*C$8)</f>
        <v>-3.4833000005164649E-2</v>
      </c>
      <c r="K433" s="3">
        <f>G433</f>
        <v>-3.4833000005164649E-2</v>
      </c>
      <c r="N433" s="3">
        <f ca="1">+C$11+C$12*F433</f>
        <v>-3.2659005398618463E-2</v>
      </c>
      <c r="P433" s="79">
        <f>+C433-15018.5</f>
        <v>41610.728649999997</v>
      </c>
    </row>
    <row r="434" spans="1:16">
      <c r="A434" s="47" t="s">
        <v>187</v>
      </c>
      <c r="B434" s="48" t="s">
        <v>42</v>
      </c>
      <c r="C434" s="47">
        <v>56870.520199999999</v>
      </c>
      <c r="D434" s="47">
        <v>5.9999999999999995E-4</v>
      </c>
      <c r="E434" s="29">
        <f>+(C434-C$7)/C$8</f>
        <v>10730.984048772041</v>
      </c>
      <c r="F434" s="1">
        <f>ROUND(2*E434,0)/2</f>
        <v>10731</v>
      </c>
      <c r="G434" s="3">
        <f>+C434-(C$7+F434*C$8)</f>
        <v>-3.1038999994052574E-2</v>
      </c>
      <c r="J434" s="3">
        <f>G434</f>
        <v>-3.1038999994052574E-2</v>
      </c>
      <c r="N434" s="3">
        <f ca="1">+C$11+C$12*F434</f>
        <v>-3.0077614955755588E-2</v>
      </c>
      <c r="P434" s="79">
        <f>+C434-15018.5</f>
        <v>41852.020199999999</v>
      </c>
    </row>
    <row r="435" spans="1:16">
      <c r="A435" s="49" t="s">
        <v>188</v>
      </c>
      <c r="B435" s="50" t="s">
        <v>42</v>
      </c>
      <c r="C435" s="49">
        <v>57224.673999999999</v>
      </c>
      <c r="D435" s="49">
        <v>1E-4</v>
      </c>
      <c r="E435" s="29">
        <f>+(C435-C$7)/C$8</f>
        <v>10912.986948247803</v>
      </c>
      <c r="F435" s="1">
        <f>ROUND(2*E435,0)/2</f>
        <v>10913</v>
      </c>
      <c r="G435" s="3">
        <f>+C435-(C$7+F435*C$8)</f>
        <v>-2.5396999997610692E-2</v>
      </c>
      <c r="K435" s="3">
        <f>G435</f>
        <v>-2.5396999997610692E-2</v>
      </c>
      <c r="N435" s="3">
        <f ca="1">+C$11+C$12*F435</f>
        <v>-2.6288799950908437E-2</v>
      </c>
      <c r="P435" s="79">
        <f>+C435-15018.5</f>
        <v>42206.173999999999</v>
      </c>
    </row>
    <row r="436" spans="1:16">
      <c r="A436" s="49" t="s">
        <v>189</v>
      </c>
      <c r="B436" s="50" t="s">
        <v>42</v>
      </c>
      <c r="C436" s="49">
        <v>57335.590100000001</v>
      </c>
      <c r="D436" s="49">
        <v>1E-4</v>
      </c>
      <c r="E436" s="29">
        <f>+(C436-C$7)/C$8</f>
        <v>10969.987753543533</v>
      </c>
      <c r="F436" s="1">
        <f>ROUND(2*E436,0)/2</f>
        <v>10970</v>
      </c>
      <c r="G436" s="3">
        <f>+C436-(C$7+F436*C$8)</f>
        <v>-2.3829999990994111E-2</v>
      </c>
      <c r="K436" s="3">
        <f>G436</f>
        <v>-2.3829999990994111E-2</v>
      </c>
      <c r="N436" s="3">
        <f ca="1">+C$11+C$12*F436</f>
        <v>-2.5102193053785998E-2</v>
      </c>
      <c r="P436" s="79">
        <f>+C436-15018.5</f>
        <v>42317.090100000001</v>
      </c>
    </row>
    <row r="437" spans="1:16">
      <c r="A437" s="51" t="s">
        <v>190</v>
      </c>
      <c r="B437" s="52" t="s">
        <v>42</v>
      </c>
      <c r="C437" s="53">
        <v>57557.422400000003</v>
      </c>
      <c r="D437" s="53">
        <v>1E-4</v>
      </c>
      <c r="E437" s="29">
        <f>+(C437-C$7)/C$8</f>
        <v>11083.989415525919</v>
      </c>
      <c r="F437" s="1">
        <f>ROUND(2*E437,0)/2</f>
        <v>11084</v>
      </c>
      <c r="G437" s="3">
        <f>+C437-(C$7+F437*C$8)</f>
        <v>-2.0595999994839076E-2</v>
      </c>
      <c r="K437" s="3">
        <f>G437</f>
        <v>-2.0595999994839076E-2</v>
      </c>
      <c r="N437" s="3">
        <f ca="1">+C$11+C$12*F437</f>
        <v>-2.2728979259541066E-2</v>
      </c>
      <c r="P437" s="79">
        <f>+C437-15018.5</f>
        <v>42538.922400000003</v>
      </c>
    </row>
    <row r="438" spans="1:16">
      <c r="A438" s="54" t="s">
        <v>191</v>
      </c>
      <c r="B438" s="55" t="s">
        <v>42</v>
      </c>
      <c r="C438" s="56">
        <v>57588.5579</v>
      </c>
      <c r="D438" s="56">
        <v>3.5000000000000001E-3</v>
      </c>
      <c r="E438" s="29">
        <f>+(C438-C$7)/C$8</f>
        <v>11099.990235725016</v>
      </c>
      <c r="F438" s="1">
        <f>ROUND(2*E438,0)/2</f>
        <v>11100</v>
      </c>
      <c r="G438" s="3">
        <f>+C438-(C$7+F438*C$8)</f>
        <v>-1.9000000000232831E-2</v>
      </c>
      <c r="K438" s="3">
        <f>G438</f>
        <v>-1.9000000000232831E-2</v>
      </c>
      <c r="N438" s="3">
        <f ca="1">+C$11+C$12*F438</f>
        <v>-2.2395896621752315E-2</v>
      </c>
      <c r="P438" s="79">
        <f>+C438-15018.5</f>
        <v>42570.0579</v>
      </c>
    </row>
    <row r="439" spans="1:16">
      <c r="A439" s="49" t="s">
        <v>192</v>
      </c>
      <c r="B439" s="50" t="s">
        <v>42</v>
      </c>
      <c r="C439" s="49">
        <v>57697.527399999999</v>
      </c>
      <c r="D439" s="49">
        <v>1E-4</v>
      </c>
      <c r="E439" s="29">
        <f>+(C439-C$7)/C$8</f>
        <v>11155.990665353116</v>
      </c>
      <c r="F439" s="1">
        <f>ROUND(2*E439,0)/2</f>
        <v>11156</v>
      </c>
      <c r="G439" s="3">
        <f>+C439-(C$7+F439*C$8)</f>
        <v>-1.8164000000979286E-2</v>
      </c>
      <c r="K439" s="3">
        <f>G439</f>
        <v>-1.8164000000979286E-2</v>
      </c>
      <c r="N439" s="3">
        <f ca="1">+C$11+C$12*F439</f>
        <v>-2.1230107389491659E-2</v>
      </c>
      <c r="P439" s="79">
        <f>+C439-15018.5</f>
        <v>42679.027399999999</v>
      </c>
    </row>
    <row r="440" spans="1:16">
      <c r="A440" s="57" t="s">
        <v>193</v>
      </c>
      <c r="B440" s="58" t="s">
        <v>42</v>
      </c>
      <c r="C440" s="59">
        <v>57913.522400000002</v>
      </c>
      <c r="D440" s="59">
        <v>1E-3</v>
      </c>
      <c r="E440" s="29">
        <f>+(C440-C$7)/C$8</f>
        <v>11266.992485105628</v>
      </c>
      <c r="F440" s="1">
        <f>ROUND(2*E440,0)/2</f>
        <v>11267</v>
      </c>
      <c r="G440" s="3">
        <f>+C440-(C$7+F440*C$8)</f>
        <v>-1.4622999995481223E-2</v>
      </c>
      <c r="K440" s="3">
        <f>G440</f>
        <v>-1.4622999995481223E-2</v>
      </c>
      <c r="N440" s="3">
        <f ca="1">+C$11+C$12*F440</f>
        <v>-1.8919346589832131E-2</v>
      </c>
      <c r="P440" s="79">
        <f>+C440-15018.5</f>
        <v>42895.022400000002</v>
      </c>
    </row>
    <row r="441" spans="1:16">
      <c r="A441" s="60" t="s">
        <v>194</v>
      </c>
      <c r="B441" s="61" t="s">
        <v>42</v>
      </c>
      <c r="C441" s="60">
        <v>57938.817999999999</v>
      </c>
      <c r="D441" s="60">
        <v>1E-4</v>
      </c>
      <c r="E441" s="29">
        <f>+(C441-C$7)/C$8</f>
        <v>11279.992126910907</v>
      </c>
      <c r="F441" s="1">
        <f>ROUND(2*E441,0)/2</f>
        <v>11280</v>
      </c>
      <c r="G441" s="3">
        <f>+C441-(C$7+F441*C$8)</f>
        <v>-1.5319999998610001E-2</v>
      </c>
      <c r="K441" s="3">
        <f>G441</f>
        <v>-1.5319999998610001E-2</v>
      </c>
      <c r="N441" s="3">
        <f ca="1">+C$11+C$12*F441</f>
        <v>-1.8648716946628785E-2</v>
      </c>
      <c r="P441" s="79">
        <f>+C441-15018.5</f>
        <v>42920.317999999999</v>
      </c>
    </row>
    <row r="442" spans="1:16">
      <c r="A442" s="63" t="s">
        <v>198</v>
      </c>
      <c r="B442" s="33" t="s">
        <v>42</v>
      </c>
      <c r="C442" s="35">
        <v>58337.7232</v>
      </c>
      <c r="D442" s="35">
        <v>1E-4</v>
      </c>
      <c r="E442" s="29">
        <f>+(C442-C$7)/C$8</f>
        <v>11484.993182994334</v>
      </c>
      <c r="F442" s="1">
        <f>ROUND(2*E442,0)/2</f>
        <v>11485</v>
      </c>
      <c r="G442" s="3">
        <f>+C442-(C$7+F442*C$8)</f>
        <v>-1.3264999994134996E-2</v>
      </c>
      <c r="K442" s="3">
        <f>G442</f>
        <v>-1.3264999994134996E-2</v>
      </c>
      <c r="N442" s="3">
        <f ca="1">+C$11+C$12*F442</f>
        <v>-1.438109564996029E-2</v>
      </c>
      <c r="P442" s="79">
        <f>+C442-15018.5</f>
        <v>43319.2232</v>
      </c>
    </row>
    <row r="443" spans="1:16">
      <c r="A443" s="9" t="s">
        <v>195</v>
      </c>
      <c r="B443" s="2" t="s">
        <v>42</v>
      </c>
      <c r="C443" s="28">
        <v>58370.803</v>
      </c>
      <c r="D443" s="28">
        <v>1E-4</v>
      </c>
      <c r="E443" s="29">
        <f>+(C443-C$7)/C$8</f>
        <v>11501.993196869882</v>
      </c>
      <c r="F443" s="1">
        <f>ROUND(2*E443,0)/2</f>
        <v>11502</v>
      </c>
      <c r="G443" s="3">
        <f>+C443-(C$7+F443*C$8)</f>
        <v>-1.3237999999546446E-2</v>
      </c>
      <c r="L443" s="3">
        <f>G443</f>
        <v>-1.3237999999546446E-2</v>
      </c>
      <c r="N443" s="3">
        <f ca="1">+C$11+C$12*F443</f>
        <v>-1.4027195347309729E-2</v>
      </c>
      <c r="P443" s="79">
        <f>+C443-15018.5</f>
        <v>43352.303</v>
      </c>
    </row>
    <row r="444" spans="1:16">
      <c r="A444" s="80" t="s">
        <v>1331</v>
      </c>
      <c r="B444" s="81" t="s">
        <v>1332</v>
      </c>
      <c r="C444" s="87">
        <v>58370.803</v>
      </c>
      <c r="D444" s="82">
        <v>1E-4</v>
      </c>
      <c r="E444" s="29">
        <f>+(C444-C$7)/C$8</f>
        <v>11501.993196869882</v>
      </c>
      <c r="F444" s="1">
        <f>ROUND(2*E444,0)/2</f>
        <v>11502</v>
      </c>
      <c r="G444" s="3">
        <f>+C444-(C$7+F444*C$8)</f>
        <v>-1.3237999999546446E-2</v>
      </c>
      <c r="K444" s="3">
        <f>G444</f>
        <v>-1.3237999999546446E-2</v>
      </c>
      <c r="N444" s="3">
        <f ca="1">+C$11+C$12*F444</f>
        <v>-1.4027195347309729E-2</v>
      </c>
      <c r="P444" s="79">
        <f>+C444-15018.5</f>
        <v>43352.303</v>
      </c>
    </row>
    <row r="445" spans="1:16">
      <c r="A445" s="9" t="s">
        <v>195</v>
      </c>
      <c r="B445" s="2" t="s">
        <v>182</v>
      </c>
      <c r="C445" s="28">
        <v>58373.720999999998</v>
      </c>
      <c r="D445" s="28">
        <v>2E-3</v>
      </c>
      <c r="E445" s="29">
        <f>+(C445-C$7)/C$8</f>
        <v>11503.492783943831</v>
      </c>
      <c r="F445" s="1">
        <f>ROUND(2*E445,0)/2</f>
        <v>11503.5</v>
      </c>
      <c r="G445" s="3">
        <f>+C445-(C$7+F445*C$8)</f>
        <v>-1.4041499998711515E-2</v>
      </c>
      <c r="L445" s="3">
        <f>G445</f>
        <v>-1.4041499998711515E-2</v>
      </c>
      <c r="N445" s="3">
        <f ca="1">+C$11+C$12*F445</f>
        <v>-1.3995968850017027E-2</v>
      </c>
      <c r="P445" s="79">
        <f>+C445-15018.5</f>
        <v>43355.220999999998</v>
      </c>
    </row>
    <row r="446" spans="1:16">
      <c r="A446" s="57" t="s">
        <v>196</v>
      </c>
      <c r="B446" s="62" t="s">
        <v>42</v>
      </c>
      <c r="C446" s="57">
        <v>58376.640299999999</v>
      </c>
      <c r="D446" s="57">
        <v>1E-4</v>
      </c>
      <c r="E446" s="29">
        <f>+(C446-C$7)/C$8</f>
        <v>11504.993039099754</v>
      </c>
      <c r="F446" s="1">
        <f>ROUND(2*E446,0)/2</f>
        <v>11505</v>
      </c>
      <c r="G446" s="3">
        <f>+C446-(C$7+F446*C$8)</f>
        <v>-1.3544999994337559E-2</v>
      </c>
      <c r="K446" s="3">
        <f>G446</f>
        <v>-1.3544999994337559E-2</v>
      </c>
      <c r="N446" s="3">
        <f ca="1">+C$11+C$12*F446</f>
        <v>-1.3964742352724352E-2</v>
      </c>
      <c r="P446" s="79">
        <f>+C446-15018.5</f>
        <v>43358.140299999999</v>
      </c>
    </row>
    <row r="447" spans="1:16">
      <c r="A447" s="57" t="s">
        <v>196</v>
      </c>
      <c r="B447" s="62" t="s">
        <v>42</v>
      </c>
      <c r="C447" s="57">
        <v>58411.666100000002</v>
      </c>
      <c r="D447" s="57">
        <v>1E-4</v>
      </c>
      <c r="E447" s="29">
        <f>+(C447-C$7)/C$8</f>
        <v>11522.993120297411</v>
      </c>
      <c r="F447" s="1">
        <f>ROUND(2*E447,0)/2</f>
        <v>11523</v>
      </c>
      <c r="G447" s="3">
        <f>+C447-(C$7+F447*C$8)</f>
        <v>-1.338699999905657E-2</v>
      </c>
      <c r="K447" s="3">
        <f>G447</f>
        <v>-1.338699999905657E-2</v>
      </c>
      <c r="N447" s="3">
        <f ca="1">+C$11+C$12*F447</f>
        <v>-1.359002438521198E-2</v>
      </c>
      <c r="P447" s="79">
        <f>+C447-15018.5</f>
        <v>43393.166100000002</v>
      </c>
    </row>
    <row r="448" spans="1:16">
      <c r="A448" s="9" t="s">
        <v>197</v>
      </c>
      <c r="B448" s="2" t="s">
        <v>42</v>
      </c>
      <c r="C448" s="37">
        <v>58654.894699999997</v>
      </c>
      <c r="D448" s="37">
        <v>2.0000000000000001E-4</v>
      </c>
      <c r="E448" s="29">
        <f>+(C448-C$7)/C$8</f>
        <v>11647.99053790363</v>
      </c>
      <c r="F448" s="1">
        <f>ROUND(2*E448,0)/2</f>
        <v>11648</v>
      </c>
      <c r="G448" s="3">
        <f>+C448-(C$7+F448*C$8)</f>
        <v>-1.8411999997624662E-2</v>
      </c>
      <c r="K448" s="3">
        <f>G448</f>
        <v>-1.8411999997624662E-2</v>
      </c>
      <c r="N448" s="3">
        <f ca="1">+C$11+C$12*F448</f>
        <v>-1.0987816277487295E-2</v>
      </c>
      <c r="P448" s="79">
        <f>+C448-15018.5</f>
        <v>43636.394699999997</v>
      </c>
    </row>
    <row r="449" spans="1:16">
      <c r="A449" s="63" t="s">
        <v>199</v>
      </c>
      <c r="B449" s="33" t="s">
        <v>42</v>
      </c>
      <c r="C449" s="35">
        <v>58660.7382</v>
      </c>
      <c r="D449" s="35">
        <v>1E-4</v>
      </c>
      <c r="E449" s="29">
        <f>+(C449-C$7)/C$8</f>
        <v>11650.993566370606</v>
      </c>
      <c r="F449" s="1">
        <f>ROUND(2*E449,0)/2</f>
        <v>11651</v>
      </c>
      <c r="G449" s="3">
        <f>+C449-(C$7+F449*C$8)</f>
        <v>-1.2518999996245839E-2</v>
      </c>
      <c r="K449" s="3">
        <f>G449</f>
        <v>-1.2518999996245839E-2</v>
      </c>
      <c r="N449" s="3">
        <f ca="1">+C$11+C$12*F449</f>
        <v>-1.0925363282901918E-2</v>
      </c>
      <c r="P449" s="79">
        <f>+C449-15018.5</f>
        <v>43642.2382</v>
      </c>
    </row>
    <row r="450" spans="1:16">
      <c r="A450" s="64" t="s">
        <v>200</v>
      </c>
      <c r="B450" s="65" t="s">
        <v>42</v>
      </c>
      <c r="C450" s="66">
        <v>58734.6806</v>
      </c>
      <c r="D450" s="66">
        <v>1E-4</v>
      </c>
      <c r="E450" s="29">
        <f>+(C450-C$7)/C$8</f>
        <v>11688.993246719076</v>
      </c>
      <c r="F450" s="1">
        <f>ROUND(2*E450,0)/2</f>
        <v>11689</v>
      </c>
      <c r="G450" s="3">
        <f>+C450-(C$7+F450*C$8)</f>
        <v>-1.3140999995812308E-2</v>
      </c>
      <c r="K450" s="3">
        <f>G450</f>
        <v>-1.3140999995812308E-2</v>
      </c>
      <c r="N450" s="3">
        <f ca="1">+C$11+C$12*F450</f>
        <v>-1.0134292018153607E-2</v>
      </c>
      <c r="P450" s="79">
        <f>+C450-15018.5</f>
        <v>43716.1806</v>
      </c>
    </row>
    <row r="451" spans="1:16" ht="12" customHeight="1">
      <c r="A451" s="64" t="s">
        <v>200</v>
      </c>
      <c r="B451" s="65" t="s">
        <v>42</v>
      </c>
      <c r="C451" s="66">
        <v>58810.569600000003</v>
      </c>
      <c r="D451" s="66">
        <v>1E-4</v>
      </c>
      <c r="E451" s="29">
        <f>+(C451-C$7)/C$8</f>
        <v>11727.993302735182</v>
      </c>
      <c r="F451" s="1">
        <f>ROUND(2*E451,0)/2</f>
        <v>11728</v>
      </c>
      <c r="G451" s="3">
        <f>+C451-(C$7+F451*C$8)</f>
        <v>-1.3031999995291699E-2</v>
      </c>
      <c r="K451" s="3">
        <f>G451</f>
        <v>-1.3031999995291699E-2</v>
      </c>
      <c r="N451" s="3">
        <f ca="1">+C$11+C$12*F451</f>
        <v>-9.3224030885435127E-3</v>
      </c>
      <c r="P451" s="79">
        <f>+C451-15018.5</f>
        <v>43792.069600000003</v>
      </c>
    </row>
    <row r="452" spans="1:16" ht="12" customHeight="1">
      <c r="A452" s="64" t="s">
        <v>201</v>
      </c>
      <c r="B452" s="65" t="s">
        <v>42</v>
      </c>
      <c r="C452" s="66">
        <v>59018.7791</v>
      </c>
      <c r="D452" s="66">
        <v>1E-4</v>
      </c>
      <c r="E452" s="29">
        <f>+(C452-C$7)/C$8</f>
        <v>11834.994082335452</v>
      </c>
      <c r="F452" s="1">
        <f>ROUND(2*E452,0)/2</f>
        <v>11835</v>
      </c>
      <c r="G452" s="3">
        <f>+C452-(C$7+F452*C$8)</f>
        <v>-1.1514999998325948E-2</v>
      </c>
      <c r="K452" s="3">
        <f>G452</f>
        <v>-1.1514999998325948E-2</v>
      </c>
      <c r="N452" s="3">
        <f ca="1">+C$11+C$12*F452</f>
        <v>-7.0949129483311724E-3</v>
      </c>
      <c r="P452" s="79">
        <f>+C452-15018.5</f>
        <v>44000.2791</v>
      </c>
    </row>
    <row r="453" spans="1:16" ht="12" customHeight="1">
      <c r="A453" s="63" t="s">
        <v>1329</v>
      </c>
      <c r="B453" s="33" t="s">
        <v>42</v>
      </c>
      <c r="C453" s="35">
        <v>59020.724999999999</v>
      </c>
      <c r="D453" s="35">
        <v>2.0000000000000001E-4</v>
      </c>
      <c r="E453" s="29">
        <f>+(C453-C$7)/C$8</f>
        <v>11835.994098266636</v>
      </c>
      <c r="F453" s="1">
        <f>ROUND(2*E453,0)/2</f>
        <v>11836</v>
      </c>
      <c r="G453" s="3">
        <f>+C453-(C$7+F453*C$8)</f>
        <v>-1.1483999995107297E-2</v>
      </c>
      <c r="K453" s="3">
        <f>G453</f>
        <v>-1.1483999995107297E-2</v>
      </c>
      <c r="N453" s="3">
        <f ca="1">+C$11+C$12*F453</f>
        <v>-7.0740952834693616E-3</v>
      </c>
      <c r="P453" s="79">
        <f>+C453-15018.5</f>
        <v>44002.224999999999</v>
      </c>
    </row>
    <row r="454" spans="1:16" ht="12" customHeight="1">
      <c r="A454" s="80" t="s">
        <v>1333</v>
      </c>
      <c r="B454" s="81" t="s">
        <v>42</v>
      </c>
      <c r="C454" s="87">
        <v>59069.370999999999</v>
      </c>
      <c r="D454" s="82">
        <v>1.1999999999999999E-3</v>
      </c>
      <c r="E454" s="29">
        <f>+(C454-C$7)/C$8</f>
        <v>11860.99372568246</v>
      </c>
      <c r="F454" s="1">
        <f>ROUND(2*E454,0)/2</f>
        <v>11861</v>
      </c>
      <c r="G454" s="3">
        <f>+C454-(C$7+F454*C$8)</f>
        <v>-1.2208999993163161E-2</v>
      </c>
      <c r="K454" s="3">
        <f>G454</f>
        <v>-1.2208999993163161E-2</v>
      </c>
      <c r="N454" s="3">
        <f ca="1">+C$11+C$12*F454</f>
        <v>-6.5536536619244246E-3</v>
      </c>
      <c r="P454" s="79">
        <f>+C454-15018.5</f>
        <v>44050.870999999999</v>
      </c>
    </row>
    <row r="455" spans="1:16" ht="12" customHeight="1">
      <c r="A455" s="63" t="s">
        <v>1329</v>
      </c>
      <c r="B455" s="33" t="s">
        <v>42</v>
      </c>
      <c r="C455" s="35">
        <v>59133.586600000002</v>
      </c>
      <c r="D455" s="35">
        <v>1E-4</v>
      </c>
      <c r="E455" s="29">
        <f>+(C455-C$7)/C$8</f>
        <v>11893.994713929871</v>
      </c>
      <c r="F455" s="1">
        <f>ROUND(2*E455,0)/2</f>
        <v>11894</v>
      </c>
      <c r="G455" s="3">
        <f>+C455-(C$7+F455*C$8)</f>
        <v>-1.0285999996995088E-2</v>
      </c>
      <c r="K455" s="3">
        <f>G455</f>
        <v>-1.0285999996995088E-2</v>
      </c>
      <c r="N455" s="3">
        <f ca="1">+C$11+C$12*F455</f>
        <v>-5.8666707214851121E-3</v>
      </c>
      <c r="P455" s="79">
        <f>+C455-15018.5</f>
        <v>44115.086600000002</v>
      </c>
    </row>
    <row r="456" spans="1:16" ht="12" customHeight="1">
      <c r="A456" s="63" t="s">
        <v>1330</v>
      </c>
      <c r="B456" s="33" t="s">
        <v>42</v>
      </c>
      <c r="C456" s="35">
        <v>59417.6901</v>
      </c>
      <c r="D456" s="35">
        <v>2.9999999999999997E-4</v>
      </c>
      <c r="E456" s="29">
        <f>+(C456-C$7)/C$8</f>
        <v>12039.998119092294</v>
      </c>
      <c r="F456" s="1">
        <f>ROUND(2*E456,0)/2</f>
        <v>12040</v>
      </c>
      <c r="G456" s="3">
        <f>+C456-(C$7+F456*C$8)</f>
        <v>-3.6599999948521145E-3</v>
      </c>
      <c r="K456" s="3">
        <f>G456</f>
        <v>-3.6599999948521145E-3</v>
      </c>
      <c r="N456" s="3">
        <f ca="1">+C$11+C$12*F456</f>
        <v>-2.8272916516626778E-3</v>
      </c>
      <c r="P456" s="79">
        <f>+C456-15018.5</f>
        <v>44399.1901</v>
      </c>
    </row>
    <row r="457" spans="1:16" ht="12" customHeight="1">
      <c r="A457" s="63" t="s">
        <v>1330</v>
      </c>
      <c r="B457" s="33" t="s">
        <v>42</v>
      </c>
      <c r="C457" s="35">
        <v>59425.471799999999</v>
      </c>
      <c r="D457" s="35">
        <v>1E-4</v>
      </c>
      <c r="E457" s="29">
        <f>+(C457-C$7)/C$8</f>
        <v>12043.997206389537</v>
      </c>
      <c r="F457" s="1">
        <f>ROUND(2*E457,0)/2</f>
        <v>12044</v>
      </c>
      <c r="G457" s="3">
        <f>+C457-(C$7+F457*C$8)</f>
        <v>-5.4359999994630925E-3</v>
      </c>
      <c r="K457" s="3">
        <f>G457</f>
        <v>-5.4359999994630925E-3</v>
      </c>
      <c r="N457" s="3">
        <f ca="1">+C$11+C$12*F457</f>
        <v>-2.7440209922154901E-3</v>
      </c>
      <c r="P457" s="79">
        <f>+C457-15018.5</f>
        <v>44406.971799999999</v>
      </c>
    </row>
    <row r="458" spans="1:16" ht="12" customHeight="1">
      <c r="A458" s="82" t="s">
        <v>1334</v>
      </c>
      <c r="B458" s="81" t="s">
        <v>42</v>
      </c>
      <c r="C458" s="87">
        <v>59528.6054</v>
      </c>
      <c r="D458" s="82">
        <v>1E-4</v>
      </c>
      <c r="E458" s="29">
        <f>+(C458-C$7)/C$8</f>
        <v>12096.998513260658</v>
      </c>
      <c r="F458" s="1">
        <f>ROUND(2*E458,0)/2</f>
        <v>12097</v>
      </c>
      <c r="G458" s="3">
        <f>+C458-(C$7+F458*C$8)</f>
        <v>-2.8929999971296638E-3</v>
      </c>
      <c r="K458" s="3">
        <f>G458</f>
        <v>-2.8929999971296638E-3</v>
      </c>
      <c r="N458" s="3">
        <f ca="1">+C$11+C$12*F458</f>
        <v>-1.6406847545402115E-3</v>
      </c>
      <c r="P458" s="79">
        <f>+C458-15018.5</f>
        <v>44510.1054</v>
      </c>
    </row>
    <row r="459" spans="1:16" ht="12" customHeight="1">
      <c r="A459" s="80" t="s">
        <v>1335</v>
      </c>
      <c r="B459" s="81" t="s">
        <v>42</v>
      </c>
      <c r="C459" s="87">
        <v>59775.736299999997</v>
      </c>
      <c r="D459" s="82">
        <v>2.9999999999999997E-4</v>
      </c>
      <c r="E459" s="29">
        <f>+(C459-C$7)/C$8</f>
        <v>12224.001358775949</v>
      </c>
      <c r="F459" s="1">
        <f>ROUND(2*E459,0)/2</f>
        <v>12224</v>
      </c>
      <c r="G459" s="3">
        <f>+C459-(C$7+F459*C$8)</f>
        <v>2.644000000145752E-3</v>
      </c>
      <c r="K459" s="3">
        <f>G459</f>
        <v>2.644000000145752E-3</v>
      </c>
      <c r="N459" s="3">
        <f ca="1">+C$11+C$12*F459</f>
        <v>1.0031586829080674E-3</v>
      </c>
      <c r="P459" s="79">
        <f>+C459-15018.5</f>
        <v>44757.236299999997</v>
      </c>
    </row>
    <row r="460" spans="1:16" ht="12" customHeight="1">
      <c r="A460" s="83" t="s">
        <v>1336</v>
      </c>
      <c r="B460" s="84" t="s">
        <v>42</v>
      </c>
      <c r="C460" s="87">
        <v>59824.383600000001</v>
      </c>
      <c r="D460" s="82">
        <v>1E-4</v>
      </c>
      <c r="E460" s="29">
        <f>+(C460-C$7)/C$8</f>
        <v>12249.001654273748</v>
      </c>
      <c r="F460" s="1">
        <f>ROUND(2*E460,0)/2</f>
        <v>12249</v>
      </c>
      <c r="G460" s="3">
        <f>+C460-(C$7+F460*C$8)</f>
        <v>3.2190000056289136E-3</v>
      </c>
      <c r="K460" s="3">
        <f>G460</f>
        <v>3.2190000056289136E-3</v>
      </c>
      <c r="N460" s="3">
        <f ca="1">+C$11+C$12*F460</f>
        <v>1.5236003044529767E-3</v>
      </c>
      <c r="P460" s="79">
        <f>+C460-15018.5</f>
        <v>44805.883600000001</v>
      </c>
    </row>
    <row r="461" spans="1:16" ht="12" customHeight="1">
      <c r="A461" s="83" t="s">
        <v>1336</v>
      </c>
      <c r="B461" s="84" t="s">
        <v>42</v>
      </c>
      <c r="C461" s="87">
        <v>59851.626400000001</v>
      </c>
      <c r="D461" s="82">
        <v>1E-4</v>
      </c>
      <c r="E461" s="29">
        <f>+(C461-C$7)/C$8</f>
        <v>12263.001980092187</v>
      </c>
      <c r="F461" s="1">
        <f>ROUND(2*E461,0)/2</f>
        <v>12263</v>
      </c>
      <c r="G461" s="3">
        <f>+C461-(C$7+F461*C$8)</f>
        <v>3.8530000019818544E-3</v>
      </c>
      <c r="K461" s="3">
        <f>G461</f>
        <v>3.8530000019818544E-3</v>
      </c>
      <c r="N461" s="3">
        <f ca="1">+C$11+C$12*F461</f>
        <v>1.8150476125181614E-3</v>
      </c>
      <c r="P461" s="79">
        <f>+C461-15018.5</f>
        <v>44833.126400000001</v>
      </c>
    </row>
    <row r="462" spans="1:16" ht="12" customHeight="1">
      <c r="A462" s="85" t="s">
        <v>1337</v>
      </c>
      <c r="B462" s="86" t="s">
        <v>42</v>
      </c>
      <c r="C462" s="82">
        <v>60141.567600000002</v>
      </c>
      <c r="D462" s="82">
        <v>1E-4</v>
      </c>
      <c r="E462" s="29">
        <f>+(C462-C$7)/C$8</f>
        <v>12412.005433048167</v>
      </c>
      <c r="F462" s="1">
        <f>ROUND(2*E462,0)/2</f>
        <v>12412</v>
      </c>
      <c r="G462" s="3">
        <f>+C462-(C$7+F462*C$8)</f>
        <v>1.0572000006504823E-2</v>
      </c>
      <c r="K462" s="3">
        <f>G462</f>
        <v>1.0572000006504823E-2</v>
      </c>
      <c r="N462" s="3">
        <f ca="1">+C$11+C$12*F462</f>
        <v>4.9168796769259449E-3</v>
      </c>
      <c r="P462" s="79">
        <f>+C462-15018.5</f>
        <v>45123.067600000002</v>
      </c>
    </row>
    <row r="463" spans="1:16">
      <c r="A463" s="80" t="s">
        <v>1338</v>
      </c>
      <c r="B463" s="86" t="s">
        <v>42</v>
      </c>
      <c r="C463" s="88">
        <v>60491.831700000002</v>
      </c>
      <c r="D463" s="89">
        <v>1E-4</v>
      </c>
      <c r="E463" s="29">
        <f>+(C463-C$7)/C$8</f>
        <v>12592.009379870899</v>
      </c>
      <c r="F463" s="1">
        <f>ROUND(2*E463,0)/2</f>
        <v>12592</v>
      </c>
      <c r="G463" s="3">
        <f>+C463-(C$7+F463*C$8)</f>
        <v>1.8252000001666602E-2</v>
      </c>
      <c r="K463" s="3">
        <f>G463</f>
        <v>1.8252000001666602E-2</v>
      </c>
      <c r="N463" s="3">
        <f ca="1">+C$11+C$12*F463</f>
        <v>8.6640593520495024E-3</v>
      </c>
      <c r="P463" s="79">
        <f>+C463-15018.5</f>
        <v>45473.331700000002</v>
      </c>
    </row>
    <row r="464" spans="1:16">
      <c r="C464" s="28"/>
      <c r="D464" s="28"/>
    </row>
    <row r="465" spans="3:4">
      <c r="C465" s="28"/>
      <c r="D465" s="28"/>
    </row>
    <row r="466" spans="3:4">
      <c r="C466" s="28"/>
      <c r="D466" s="28"/>
    </row>
    <row r="467" spans="3:4">
      <c r="C467" s="28"/>
      <c r="D467" s="28"/>
    </row>
    <row r="468" spans="3:4">
      <c r="C468" s="28"/>
      <c r="D468" s="28"/>
    </row>
    <row r="469" spans="3:4">
      <c r="C469" s="28"/>
      <c r="D469" s="28"/>
    </row>
    <row r="470" spans="3:4">
      <c r="C470" s="28"/>
      <c r="D470" s="28"/>
    </row>
    <row r="471" spans="3:4">
      <c r="C471" s="28"/>
      <c r="D471" s="28"/>
    </row>
    <row r="472" spans="3:4">
      <c r="C472" s="28"/>
      <c r="D472" s="28"/>
    </row>
    <row r="473" spans="3:4">
      <c r="C473" s="28"/>
      <c r="D473" s="28"/>
    </row>
    <row r="474" spans="3:4">
      <c r="C474" s="28"/>
      <c r="D474" s="28"/>
    </row>
    <row r="475" spans="3:4">
      <c r="C475" s="28"/>
      <c r="D475" s="28"/>
    </row>
    <row r="476" spans="3:4">
      <c r="C476" s="28"/>
      <c r="D476" s="28"/>
    </row>
    <row r="477" spans="3:4">
      <c r="C477" s="28"/>
      <c r="D477" s="28"/>
    </row>
    <row r="478" spans="3:4">
      <c r="C478" s="28"/>
      <c r="D478" s="28"/>
    </row>
    <row r="479" spans="3:4">
      <c r="C479" s="28"/>
      <c r="D479" s="28"/>
    </row>
    <row r="480" spans="3:4">
      <c r="C480" s="28"/>
      <c r="D480" s="28"/>
    </row>
    <row r="481" spans="3:4">
      <c r="C481" s="28"/>
      <c r="D481" s="28"/>
    </row>
    <row r="482" spans="3:4">
      <c r="C482" s="28"/>
      <c r="D482" s="28"/>
    </row>
    <row r="483" spans="3:4">
      <c r="C483" s="28"/>
      <c r="D483" s="28"/>
    </row>
    <row r="484" spans="3:4">
      <c r="C484" s="28"/>
      <c r="D484" s="28"/>
    </row>
    <row r="485" spans="3:4">
      <c r="C485" s="28"/>
      <c r="D485" s="28"/>
    </row>
    <row r="486" spans="3:4">
      <c r="C486" s="28"/>
      <c r="D486" s="28"/>
    </row>
    <row r="487" spans="3:4">
      <c r="C487" s="28"/>
      <c r="D487" s="28"/>
    </row>
    <row r="488" spans="3:4">
      <c r="C488" s="28"/>
      <c r="D488" s="28"/>
    </row>
    <row r="489" spans="3:4">
      <c r="C489" s="28"/>
      <c r="D489" s="28"/>
    </row>
    <row r="490" spans="3:4">
      <c r="C490" s="28"/>
      <c r="D490" s="28"/>
    </row>
    <row r="491" spans="3:4">
      <c r="C491" s="28"/>
      <c r="D491" s="28"/>
    </row>
    <row r="492" spans="3:4">
      <c r="C492" s="28"/>
      <c r="D492" s="28"/>
    </row>
    <row r="493" spans="3:4">
      <c r="C493" s="28"/>
      <c r="D493" s="28"/>
    </row>
    <row r="494" spans="3:4">
      <c r="C494" s="28"/>
      <c r="D494" s="28"/>
    </row>
    <row r="495" spans="3:4">
      <c r="C495" s="28"/>
      <c r="D495" s="28"/>
    </row>
    <row r="496" spans="3:4">
      <c r="C496" s="28"/>
      <c r="D496" s="28"/>
    </row>
    <row r="497" spans="3:4">
      <c r="C497" s="28"/>
      <c r="D497" s="28"/>
    </row>
    <row r="498" spans="3:4">
      <c r="C498" s="28"/>
      <c r="D498" s="28"/>
    </row>
    <row r="499" spans="3:4">
      <c r="C499" s="28"/>
      <c r="D499" s="28"/>
    </row>
    <row r="500" spans="3:4">
      <c r="C500" s="28"/>
      <c r="D500" s="28"/>
    </row>
    <row r="501" spans="3:4">
      <c r="C501" s="28"/>
      <c r="D501" s="28"/>
    </row>
    <row r="502" spans="3:4">
      <c r="C502" s="28"/>
      <c r="D502" s="28"/>
    </row>
    <row r="503" spans="3:4">
      <c r="C503" s="28"/>
      <c r="D503" s="28"/>
    </row>
    <row r="504" spans="3:4">
      <c r="C504" s="28"/>
      <c r="D504" s="28"/>
    </row>
    <row r="505" spans="3:4">
      <c r="C505" s="28"/>
      <c r="D505" s="28"/>
    </row>
    <row r="506" spans="3:4">
      <c r="C506" s="28"/>
      <c r="D506" s="28"/>
    </row>
    <row r="507" spans="3:4">
      <c r="C507" s="28"/>
      <c r="D507" s="28"/>
    </row>
    <row r="508" spans="3:4">
      <c r="C508" s="28"/>
      <c r="D508" s="28"/>
    </row>
    <row r="509" spans="3:4">
      <c r="C509" s="28"/>
      <c r="D509" s="28"/>
    </row>
    <row r="510" spans="3:4">
      <c r="C510" s="28"/>
      <c r="D510" s="28"/>
    </row>
    <row r="511" spans="3:4">
      <c r="C511" s="28"/>
      <c r="D511" s="28"/>
    </row>
    <row r="512" spans="3:4">
      <c r="C512" s="28"/>
      <c r="D512" s="28"/>
    </row>
    <row r="513" spans="3:4">
      <c r="C513" s="28"/>
      <c r="D513" s="28"/>
    </row>
    <row r="514" spans="3:4">
      <c r="C514" s="28"/>
      <c r="D514" s="28"/>
    </row>
    <row r="515" spans="3:4">
      <c r="C515" s="28"/>
      <c r="D515" s="28"/>
    </row>
    <row r="516" spans="3:4">
      <c r="C516" s="28"/>
      <c r="D516" s="28"/>
    </row>
    <row r="517" spans="3:4">
      <c r="C517" s="28"/>
      <c r="D517" s="28"/>
    </row>
    <row r="518" spans="3:4">
      <c r="C518" s="28"/>
      <c r="D518" s="28"/>
    </row>
    <row r="519" spans="3:4">
      <c r="C519" s="28"/>
      <c r="D519" s="28"/>
    </row>
    <row r="520" spans="3:4">
      <c r="C520" s="28"/>
      <c r="D520" s="28"/>
    </row>
    <row r="521" spans="3:4">
      <c r="C521" s="28"/>
      <c r="D521" s="28"/>
    </row>
    <row r="522" spans="3:4">
      <c r="C522" s="28"/>
      <c r="D522" s="28"/>
    </row>
    <row r="523" spans="3:4">
      <c r="C523" s="28"/>
      <c r="D523" s="28"/>
    </row>
    <row r="524" spans="3:4">
      <c r="C524" s="28"/>
      <c r="D524" s="28"/>
    </row>
    <row r="525" spans="3:4">
      <c r="C525" s="28"/>
      <c r="D525" s="28"/>
    </row>
    <row r="526" spans="3:4">
      <c r="C526" s="28"/>
      <c r="D526" s="28"/>
    </row>
    <row r="527" spans="3:4">
      <c r="C527" s="28"/>
      <c r="D527" s="28"/>
    </row>
    <row r="528" spans="3:4">
      <c r="C528" s="28"/>
      <c r="D528" s="28"/>
    </row>
    <row r="529" spans="3:4">
      <c r="C529" s="28"/>
      <c r="D529" s="28"/>
    </row>
    <row r="530" spans="3:4">
      <c r="C530" s="28"/>
      <c r="D530" s="28"/>
    </row>
    <row r="531" spans="3:4">
      <c r="C531" s="28"/>
      <c r="D531" s="28"/>
    </row>
    <row r="532" spans="3:4">
      <c r="C532" s="28"/>
      <c r="D532" s="28"/>
    </row>
    <row r="533" spans="3:4">
      <c r="C533" s="28"/>
      <c r="D533" s="28"/>
    </row>
    <row r="534" spans="3:4">
      <c r="C534" s="28"/>
      <c r="D534" s="28"/>
    </row>
    <row r="535" spans="3:4">
      <c r="C535" s="28"/>
      <c r="D535" s="28"/>
    </row>
    <row r="536" spans="3:4">
      <c r="C536" s="28"/>
      <c r="D536" s="28"/>
    </row>
    <row r="537" spans="3:4">
      <c r="C537" s="28"/>
      <c r="D537" s="28"/>
    </row>
    <row r="538" spans="3:4">
      <c r="C538" s="28"/>
      <c r="D538" s="28"/>
    </row>
    <row r="539" spans="3:4">
      <c r="C539" s="28"/>
      <c r="D539" s="28"/>
    </row>
    <row r="540" spans="3:4">
      <c r="C540" s="28"/>
      <c r="D540" s="28"/>
    </row>
    <row r="541" spans="3:4">
      <c r="C541" s="28"/>
      <c r="D541" s="28"/>
    </row>
    <row r="542" spans="3:4">
      <c r="C542" s="28"/>
      <c r="D542" s="28"/>
    </row>
    <row r="543" spans="3:4">
      <c r="C543" s="28"/>
      <c r="D543" s="28"/>
    </row>
    <row r="544" spans="3:4">
      <c r="C544" s="28"/>
      <c r="D544" s="28"/>
    </row>
    <row r="545" spans="3:4">
      <c r="C545" s="28"/>
      <c r="D545" s="28"/>
    </row>
    <row r="546" spans="3:4">
      <c r="C546" s="28"/>
      <c r="D546" s="28"/>
    </row>
    <row r="547" spans="3:4">
      <c r="C547" s="28"/>
      <c r="D547" s="28"/>
    </row>
    <row r="548" spans="3:4">
      <c r="C548" s="28"/>
      <c r="D548" s="28"/>
    </row>
    <row r="549" spans="3:4">
      <c r="C549" s="28"/>
      <c r="D549" s="28"/>
    </row>
    <row r="550" spans="3:4">
      <c r="C550" s="28"/>
      <c r="D550" s="28"/>
    </row>
    <row r="551" spans="3:4">
      <c r="C551" s="28"/>
      <c r="D551" s="28"/>
    </row>
    <row r="552" spans="3:4">
      <c r="C552" s="28"/>
      <c r="D552" s="28"/>
    </row>
    <row r="553" spans="3:4">
      <c r="C553" s="28"/>
      <c r="D553" s="28"/>
    </row>
    <row r="554" spans="3:4">
      <c r="C554" s="28"/>
      <c r="D554" s="28"/>
    </row>
    <row r="555" spans="3:4">
      <c r="C555" s="28"/>
      <c r="D555" s="28"/>
    </row>
    <row r="556" spans="3:4">
      <c r="C556" s="28"/>
      <c r="D556" s="28"/>
    </row>
    <row r="557" spans="3:4">
      <c r="C557" s="28"/>
      <c r="D557" s="28"/>
    </row>
    <row r="558" spans="3:4">
      <c r="C558" s="28"/>
      <c r="D558" s="28"/>
    </row>
  </sheetData>
  <sheetProtection selectLockedCells="1" selectUnlockedCells="1"/>
  <sortState xmlns:xlrd2="http://schemas.microsoft.com/office/spreadsheetml/2017/richdata2" ref="A21:Z467">
    <sortCondition ref="C21:C46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0"/>
  <sheetViews>
    <sheetView topLeftCell="A377" workbookViewId="0">
      <selection activeCell="A263" sqref="A263"/>
    </sheetView>
  </sheetViews>
  <sheetFormatPr defaultRowHeight="12.75"/>
  <cols>
    <col min="1" max="1" width="19.7109375" style="30" customWidth="1"/>
    <col min="2" max="2" width="4.42578125" customWidth="1"/>
    <col min="3" max="3" width="12.7109375" style="30" customWidth="1"/>
    <col min="4" max="4" width="5.42578125" customWidth="1"/>
    <col min="5" max="5" width="14.85546875" customWidth="1"/>
    <col min="7" max="7" width="12" customWidth="1"/>
    <col min="8" max="8" width="14.140625" style="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7" t="s">
        <v>202</v>
      </c>
      <c r="I1" s="68" t="s">
        <v>203</v>
      </c>
      <c r="J1" s="69" t="s">
        <v>34</v>
      </c>
    </row>
    <row r="2" spans="1:16">
      <c r="I2" s="70" t="s">
        <v>204</v>
      </c>
      <c r="J2" s="71" t="s">
        <v>33</v>
      </c>
    </row>
    <row r="3" spans="1:16">
      <c r="A3" s="72" t="s">
        <v>205</v>
      </c>
      <c r="I3" s="70" t="s">
        <v>206</v>
      </c>
      <c r="J3" s="71" t="s">
        <v>31</v>
      </c>
    </row>
    <row r="4" spans="1:16">
      <c r="I4" s="70" t="s">
        <v>207</v>
      </c>
      <c r="J4" s="71" t="s">
        <v>31</v>
      </c>
    </row>
    <row r="5" spans="1:16">
      <c r="I5" s="73" t="s">
        <v>208</v>
      </c>
      <c r="J5" s="74" t="s">
        <v>32</v>
      </c>
    </row>
    <row r="11" spans="1:16" ht="12.75" customHeight="1">
      <c r="A11" s="30" t="str">
        <f t="shared" ref="A11:A74" si="0">P11</f>
        <v> ORI 126 </v>
      </c>
      <c r="B11" s="2" t="str">
        <f t="shared" ref="B11:B74" si="1">IF(H11=INT(H11),"I","II")</f>
        <v>I</v>
      </c>
      <c r="C11" s="30">
        <f t="shared" ref="C11:C74" si="2">1*G11</f>
        <v>41126.517999999996</v>
      </c>
      <c r="D11" t="str">
        <f t="shared" ref="D11:D74" si="3">VLOOKUP(F11,I$1:J$5,2,FALSE)</f>
        <v>vis</v>
      </c>
      <c r="E11">
        <f>VLOOKUP(C11,Active!C$21:E$960,3,FALSE)</f>
        <v>2639.9963204100582</v>
      </c>
      <c r="F11" s="2" t="s">
        <v>208</v>
      </c>
      <c r="G11" t="str">
        <f t="shared" ref="G11:G74" si="4">MID(I11,3,LEN(I11)-3)</f>
        <v>41126.518</v>
      </c>
      <c r="H11" s="30">
        <f t="shared" ref="H11:H74" si="5">1*K11</f>
        <v>2640</v>
      </c>
      <c r="I11" s="75" t="s">
        <v>209</v>
      </c>
      <c r="J11" s="76" t="s">
        <v>210</v>
      </c>
      <c r="K11" s="75">
        <v>2640</v>
      </c>
      <c r="L11" s="75" t="s">
        <v>211</v>
      </c>
      <c r="M11" s="76" t="s">
        <v>212</v>
      </c>
      <c r="N11" s="76"/>
      <c r="O11" s="77" t="s">
        <v>213</v>
      </c>
      <c r="P11" s="77" t="s">
        <v>214</v>
      </c>
    </row>
    <row r="12" spans="1:16" ht="12.75" customHeight="1">
      <c r="A12" s="30" t="str">
        <f t="shared" si="0"/>
        <v> ORI 127 </v>
      </c>
      <c r="B12" s="2" t="str">
        <f t="shared" si="1"/>
        <v>I</v>
      </c>
      <c r="C12" s="30">
        <f t="shared" si="2"/>
        <v>41165.434000000001</v>
      </c>
      <c r="D12" t="str">
        <f t="shared" si="3"/>
        <v>vis</v>
      </c>
      <c r="E12">
        <f>VLOOKUP(C12,Active!C$21:E$960,3,FALSE)</f>
        <v>2659.9956112153509</v>
      </c>
      <c r="F12" s="2" t="s">
        <v>208</v>
      </c>
      <c r="G12" t="str">
        <f t="shared" si="4"/>
        <v>41165.434</v>
      </c>
      <c r="H12" s="30">
        <f t="shared" si="5"/>
        <v>2660</v>
      </c>
      <c r="I12" s="75" t="s">
        <v>215</v>
      </c>
      <c r="J12" s="76" t="s">
        <v>216</v>
      </c>
      <c r="K12" s="75">
        <v>2660</v>
      </c>
      <c r="L12" s="75" t="s">
        <v>217</v>
      </c>
      <c r="M12" s="76" t="s">
        <v>212</v>
      </c>
      <c r="N12" s="76"/>
      <c r="O12" s="77" t="s">
        <v>213</v>
      </c>
      <c r="P12" s="77" t="s">
        <v>218</v>
      </c>
    </row>
    <row r="13" spans="1:16" ht="12.75" customHeight="1">
      <c r="A13" s="30" t="str">
        <f t="shared" si="0"/>
        <v> ORI 129 </v>
      </c>
      <c r="B13" s="2" t="str">
        <f t="shared" si="1"/>
        <v>I</v>
      </c>
      <c r="C13" s="30">
        <f t="shared" si="2"/>
        <v>41202.406999999999</v>
      </c>
      <c r="D13" t="str">
        <f t="shared" si="3"/>
        <v>vis</v>
      </c>
      <c r="E13">
        <f>VLOOKUP(C13,Active!C$21:E$960,3,FALSE)</f>
        <v>2678.9963764261634</v>
      </c>
      <c r="F13" s="2" t="s">
        <v>208</v>
      </c>
      <c r="G13" t="str">
        <f t="shared" si="4"/>
        <v>41202.407</v>
      </c>
      <c r="H13" s="30">
        <f t="shared" si="5"/>
        <v>2679</v>
      </c>
      <c r="I13" s="75" t="s">
        <v>219</v>
      </c>
      <c r="J13" s="76" t="s">
        <v>220</v>
      </c>
      <c r="K13" s="75">
        <v>2679</v>
      </c>
      <c r="L13" s="75" t="s">
        <v>211</v>
      </c>
      <c r="M13" s="76" t="s">
        <v>212</v>
      </c>
      <c r="N13" s="76"/>
      <c r="O13" s="77" t="s">
        <v>213</v>
      </c>
      <c r="P13" s="77" t="s">
        <v>221</v>
      </c>
    </row>
    <row r="14" spans="1:16" ht="12.75" customHeight="1">
      <c r="A14" s="30" t="str">
        <f t="shared" si="0"/>
        <v> ORI 129 </v>
      </c>
      <c r="B14" s="2" t="str">
        <f t="shared" si="1"/>
        <v>I</v>
      </c>
      <c r="C14" s="30">
        <f t="shared" si="2"/>
        <v>41241.326000000001</v>
      </c>
      <c r="D14" t="str">
        <f t="shared" si="3"/>
        <v>vis</v>
      </c>
      <c r="E14">
        <f>VLOOKUP(C14,Active!C$21:E$960,3,FALSE)</f>
        <v>2698.9972089590842</v>
      </c>
      <c r="F14" s="2" t="s">
        <v>208</v>
      </c>
      <c r="G14" t="str">
        <f t="shared" si="4"/>
        <v>41241.326</v>
      </c>
      <c r="H14" s="30">
        <f t="shared" si="5"/>
        <v>2699</v>
      </c>
      <c r="I14" s="75" t="s">
        <v>222</v>
      </c>
      <c r="J14" s="76" t="s">
        <v>223</v>
      </c>
      <c r="K14" s="75">
        <v>2699</v>
      </c>
      <c r="L14" s="75" t="s">
        <v>224</v>
      </c>
      <c r="M14" s="76" t="s">
        <v>212</v>
      </c>
      <c r="N14" s="76"/>
      <c r="O14" s="77" t="s">
        <v>213</v>
      </c>
      <c r="P14" s="77" t="s">
        <v>221</v>
      </c>
    </row>
    <row r="15" spans="1:16" ht="12.75" customHeight="1">
      <c r="A15" s="30" t="str">
        <f t="shared" si="0"/>
        <v> ORI 129 </v>
      </c>
      <c r="B15" s="2" t="str">
        <f t="shared" si="1"/>
        <v>I</v>
      </c>
      <c r="C15" s="30">
        <f t="shared" si="2"/>
        <v>41243.271999999997</v>
      </c>
      <c r="D15" t="str">
        <f t="shared" si="3"/>
        <v>vis</v>
      </c>
      <c r="E15">
        <f>VLOOKUP(C15,Active!C$21:E$960,3,FALSE)</f>
        <v>2699.9972762811885</v>
      </c>
      <c r="F15" s="2" t="s">
        <v>208</v>
      </c>
      <c r="G15" t="str">
        <f t="shared" si="4"/>
        <v>41243.272</v>
      </c>
      <c r="H15" s="30">
        <f t="shared" si="5"/>
        <v>2700</v>
      </c>
      <c r="I15" s="75" t="s">
        <v>225</v>
      </c>
      <c r="J15" s="76" t="s">
        <v>226</v>
      </c>
      <c r="K15" s="75">
        <v>2700</v>
      </c>
      <c r="L15" s="75" t="s">
        <v>224</v>
      </c>
      <c r="M15" s="76" t="s">
        <v>212</v>
      </c>
      <c r="N15" s="76"/>
      <c r="O15" s="77" t="s">
        <v>213</v>
      </c>
      <c r="P15" s="77" t="s">
        <v>221</v>
      </c>
    </row>
    <row r="16" spans="1:16" ht="12.75" customHeight="1">
      <c r="A16" s="30" t="str">
        <f t="shared" si="0"/>
        <v> BBS 1 </v>
      </c>
      <c r="B16" s="2" t="str">
        <f t="shared" si="1"/>
        <v>I</v>
      </c>
      <c r="C16" s="30">
        <f t="shared" si="2"/>
        <v>41276.349000000002</v>
      </c>
      <c r="D16" t="str">
        <f t="shared" si="3"/>
        <v>vis</v>
      </c>
      <c r="E16">
        <f>VLOOKUP(C16,Active!C$21:E$960,3,FALSE)</f>
        <v>2716.9958512109524</v>
      </c>
      <c r="F16" s="2" t="s">
        <v>208</v>
      </c>
      <c r="G16" t="str">
        <f t="shared" si="4"/>
        <v>41276.349</v>
      </c>
      <c r="H16" s="30">
        <f t="shared" si="5"/>
        <v>2717</v>
      </c>
      <c r="I16" s="75" t="s">
        <v>227</v>
      </c>
      <c r="J16" s="76" t="s">
        <v>228</v>
      </c>
      <c r="K16" s="75">
        <v>2717</v>
      </c>
      <c r="L16" s="75" t="s">
        <v>229</v>
      </c>
      <c r="M16" s="76" t="s">
        <v>212</v>
      </c>
      <c r="N16" s="76"/>
      <c r="O16" s="77" t="s">
        <v>213</v>
      </c>
      <c r="P16" s="77" t="s">
        <v>230</v>
      </c>
    </row>
    <row r="17" spans="1:16" ht="12.75" customHeight="1">
      <c r="A17" s="30" t="str">
        <f t="shared" si="0"/>
        <v> BBS 3 </v>
      </c>
      <c r="B17" s="2" t="str">
        <f t="shared" si="1"/>
        <v>I</v>
      </c>
      <c r="C17" s="30">
        <f t="shared" si="2"/>
        <v>41490.400999999998</v>
      </c>
      <c r="D17" t="str">
        <f t="shared" si="3"/>
        <v>vis</v>
      </c>
      <c r="E17">
        <f>VLOOKUP(C17,Active!C$21:E$960,3,FALSE)</f>
        <v>2826.999145368985</v>
      </c>
      <c r="F17" s="2" t="s">
        <v>208</v>
      </c>
      <c r="G17" t="str">
        <f t="shared" si="4"/>
        <v>41490.401</v>
      </c>
      <c r="H17" s="30">
        <f t="shared" si="5"/>
        <v>2827</v>
      </c>
      <c r="I17" s="75" t="s">
        <v>231</v>
      </c>
      <c r="J17" s="76" t="s">
        <v>232</v>
      </c>
      <c r="K17" s="75">
        <v>2827</v>
      </c>
      <c r="L17" s="75" t="s">
        <v>233</v>
      </c>
      <c r="M17" s="76" t="s">
        <v>212</v>
      </c>
      <c r="N17" s="76"/>
      <c r="O17" s="77" t="s">
        <v>234</v>
      </c>
      <c r="P17" s="77" t="s">
        <v>235</v>
      </c>
    </row>
    <row r="18" spans="1:16" ht="12.75" customHeight="1">
      <c r="A18" s="30" t="str">
        <f t="shared" si="0"/>
        <v> BBS 5 </v>
      </c>
      <c r="B18" s="2" t="str">
        <f t="shared" si="1"/>
        <v>I</v>
      </c>
      <c r="C18" s="30">
        <f t="shared" si="2"/>
        <v>41560.449999999997</v>
      </c>
      <c r="D18" t="str">
        <f t="shared" si="3"/>
        <v>vis</v>
      </c>
      <c r="E18">
        <f>VLOOKUP(C18,Active!C$21:E$960,3,FALSE)</f>
        <v>2862.997971600349</v>
      </c>
      <c r="F18" s="2" t="s">
        <v>208</v>
      </c>
      <c r="G18" t="str">
        <f t="shared" si="4"/>
        <v>41560.450</v>
      </c>
      <c r="H18" s="30">
        <f t="shared" si="5"/>
        <v>2863</v>
      </c>
      <c r="I18" s="75" t="s">
        <v>236</v>
      </c>
      <c r="J18" s="76" t="s">
        <v>237</v>
      </c>
      <c r="K18" s="75">
        <v>2863</v>
      </c>
      <c r="L18" s="75" t="s">
        <v>238</v>
      </c>
      <c r="M18" s="76" t="s">
        <v>212</v>
      </c>
      <c r="N18" s="76"/>
      <c r="O18" s="77" t="s">
        <v>213</v>
      </c>
      <c r="P18" s="77" t="s">
        <v>239</v>
      </c>
    </row>
    <row r="19" spans="1:16" ht="12.75" customHeight="1">
      <c r="A19" s="30" t="str">
        <f t="shared" si="0"/>
        <v> BBS 5 </v>
      </c>
      <c r="B19" s="2" t="str">
        <f t="shared" si="1"/>
        <v>I</v>
      </c>
      <c r="C19" s="30">
        <f t="shared" si="2"/>
        <v>41562.396000000001</v>
      </c>
      <c r="D19" t="str">
        <f t="shared" si="3"/>
        <v>vis</v>
      </c>
      <c r="E19">
        <f>VLOOKUP(C19,Active!C$21:E$960,3,FALSE)</f>
        <v>2863.9980389224575</v>
      </c>
      <c r="F19" s="2" t="s">
        <v>208</v>
      </c>
      <c r="G19" t="str">
        <f t="shared" si="4"/>
        <v>41562.396</v>
      </c>
      <c r="H19" s="30">
        <f t="shared" si="5"/>
        <v>2864</v>
      </c>
      <c r="I19" s="75" t="s">
        <v>240</v>
      </c>
      <c r="J19" s="76" t="s">
        <v>241</v>
      </c>
      <c r="K19" s="75">
        <v>2864</v>
      </c>
      <c r="L19" s="75" t="s">
        <v>238</v>
      </c>
      <c r="M19" s="76" t="s">
        <v>212</v>
      </c>
      <c r="N19" s="76"/>
      <c r="O19" s="77" t="s">
        <v>213</v>
      </c>
      <c r="P19" s="77" t="s">
        <v>239</v>
      </c>
    </row>
    <row r="20" spans="1:16" ht="12.75" customHeight="1">
      <c r="A20" s="30" t="str">
        <f t="shared" si="0"/>
        <v> BBS 6 </v>
      </c>
      <c r="B20" s="2" t="str">
        <f t="shared" si="1"/>
        <v>I</v>
      </c>
      <c r="C20" s="30">
        <f t="shared" si="2"/>
        <v>41599.366999999998</v>
      </c>
      <c r="D20" t="str">
        <f t="shared" si="3"/>
        <v>vis</v>
      </c>
      <c r="E20">
        <f>VLOOKUP(C20,Active!C$21:E$960,3,FALSE)</f>
        <v>2882.9977763148504</v>
      </c>
      <c r="F20" s="2" t="s">
        <v>208</v>
      </c>
      <c r="G20" t="str">
        <f t="shared" si="4"/>
        <v>41599.367</v>
      </c>
      <c r="H20" s="30">
        <f t="shared" si="5"/>
        <v>2883</v>
      </c>
      <c r="I20" s="75" t="s">
        <v>242</v>
      </c>
      <c r="J20" s="76" t="s">
        <v>243</v>
      </c>
      <c r="K20" s="75">
        <v>2883</v>
      </c>
      <c r="L20" s="75" t="s">
        <v>238</v>
      </c>
      <c r="M20" s="76" t="s">
        <v>212</v>
      </c>
      <c r="N20" s="76"/>
      <c r="O20" s="77" t="s">
        <v>234</v>
      </c>
      <c r="P20" s="77" t="s">
        <v>244</v>
      </c>
    </row>
    <row r="21" spans="1:16" ht="12.75" customHeight="1">
      <c r="A21" s="30" t="str">
        <f t="shared" si="0"/>
        <v> BBS 6 </v>
      </c>
      <c r="B21" s="2" t="str">
        <f t="shared" si="1"/>
        <v>I</v>
      </c>
      <c r="C21" s="30">
        <f t="shared" si="2"/>
        <v>41599.368999999999</v>
      </c>
      <c r="D21" t="str">
        <f t="shared" si="3"/>
        <v>vis</v>
      </c>
      <c r="E21">
        <f>VLOOKUP(C21,Active!C$21:E$960,3,FALSE)</f>
        <v>2882.9988041332699</v>
      </c>
      <c r="F21" s="2" t="s">
        <v>208</v>
      </c>
      <c r="G21" t="str">
        <f t="shared" si="4"/>
        <v>41599.369</v>
      </c>
      <c r="H21" s="30">
        <f t="shared" si="5"/>
        <v>2883</v>
      </c>
      <c r="I21" s="75" t="s">
        <v>245</v>
      </c>
      <c r="J21" s="76" t="s">
        <v>246</v>
      </c>
      <c r="K21" s="75">
        <v>2883</v>
      </c>
      <c r="L21" s="75" t="s">
        <v>233</v>
      </c>
      <c r="M21" s="76" t="s">
        <v>212</v>
      </c>
      <c r="N21" s="76"/>
      <c r="O21" s="77" t="s">
        <v>213</v>
      </c>
      <c r="P21" s="77" t="s">
        <v>244</v>
      </c>
    </row>
    <row r="22" spans="1:16" ht="12.75" customHeight="1">
      <c r="A22" s="30" t="str">
        <f t="shared" si="0"/>
        <v> BBS 10 </v>
      </c>
      <c r="B22" s="2" t="str">
        <f t="shared" si="1"/>
        <v>I</v>
      </c>
      <c r="C22" s="30">
        <f t="shared" si="2"/>
        <v>41848.442000000003</v>
      </c>
      <c r="D22" t="str">
        <f t="shared" si="3"/>
        <v>vis</v>
      </c>
      <c r="E22">
        <f>VLOOKUP(C22,Active!C$21:E$960,3,FALSE)</f>
        <v>3010.9997127247548</v>
      </c>
      <c r="F22" s="2" t="s">
        <v>208</v>
      </c>
      <c r="G22" t="str">
        <f t="shared" si="4"/>
        <v>41848.442</v>
      </c>
      <c r="H22" s="30">
        <f t="shared" si="5"/>
        <v>3011</v>
      </c>
      <c r="I22" s="75" t="s">
        <v>247</v>
      </c>
      <c r="J22" s="76" t="s">
        <v>248</v>
      </c>
      <c r="K22" s="75">
        <v>3011</v>
      </c>
      <c r="L22" s="75" t="s">
        <v>249</v>
      </c>
      <c r="M22" s="76" t="s">
        <v>212</v>
      </c>
      <c r="N22" s="76"/>
      <c r="O22" s="77" t="s">
        <v>213</v>
      </c>
      <c r="P22" s="77" t="s">
        <v>250</v>
      </c>
    </row>
    <row r="23" spans="1:16" ht="12.75" customHeight="1">
      <c r="A23" s="30" t="str">
        <f t="shared" si="0"/>
        <v> BBS 10 </v>
      </c>
      <c r="B23" s="2" t="str">
        <f t="shared" si="1"/>
        <v>I</v>
      </c>
      <c r="C23" s="30">
        <f t="shared" si="2"/>
        <v>41848.442999999999</v>
      </c>
      <c r="D23" t="str">
        <f t="shared" si="3"/>
        <v>vis</v>
      </c>
      <c r="E23">
        <f>VLOOKUP(C23,Active!C$21:E$960,3,FALSE)</f>
        <v>3011.0002266339625</v>
      </c>
      <c r="F23" s="2" t="s">
        <v>208</v>
      </c>
      <c r="G23" t="str">
        <f t="shared" si="4"/>
        <v>41848.443</v>
      </c>
      <c r="H23" s="30">
        <f t="shared" si="5"/>
        <v>3011</v>
      </c>
      <c r="I23" s="75" t="s">
        <v>251</v>
      </c>
      <c r="J23" s="76" t="s">
        <v>252</v>
      </c>
      <c r="K23" s="75">
        <v>3011</v>
      </c>
      <c r="L23" s="75" t="s">
        <v>253</v>
      </c>
      <c r="M23" s="76" t="s">
        <v>212</v>
      </c>
      <c r="N23" s="76"/>
      <c r="O23" s="77" t="s">
        <v>254</v>
      </c>
      <c r="P23" s="77" t="s">
        <v>250</v>
      </c>
    </row>
    <row r="24" spans="1:16" ht="12.75" customHeight="1">
      <c r="A24" s="30" t="str">
        <f t="shared" si="0"/>
        <v> BRNO 17 </v>
      </c>
      <c r="B24" s="2" t="str">
        <f t="shared" si="1"/>
        <v>I</v>
      </c>
      <c r="C24" s="30">
        <f t="shared" si="2"/>
        <v>41959.357000000004</v>
      </c>
      <c r="D24" t="str">
        <f t="shared" si="3"/>
        <v>vis</v>
      </c>
      <c r="E24">
        <f>VLOOKUP(C24,Active!C$21:E$960,3,FALSE)</f>
        <v>3067.9999527203559</v>
      </c>
      <c r="F24" s="2" t="s">
        <v>208</v>
      </c>
      <c r="G24" t="str">
        <f t="shared" si="4"/>
        <v>41959.357</v>
      </c>
      <c r="H24" s="30">
        <f t="shared" si="5"/>
        <v>3068</v>
      </c>
      <c r="I24" s="75" t="s">
        <v>255</v>
      </c>
      <c r="J24" s="76" t="s">
        <v>256</v>
      </c>
      <c r="K24" s="75">
        <v>3068</v>
      </c>
      <c r="L24" s="75" t="s">
        <v>257</v>
      </c>
      <c r="M24" s="76" t="s">
        <v>212</v>
      </c>
      <c r="N24" s="76"/>
      <c r="O24" s="77" t="s">
        <v>258</v>
      </c>
      <c r="P24" s="77" t="s">
        <v>78</v>
      </c>
    </row>
    <row r="25" spans="1:16" ht="12.75" customHeight="1">
      <c r="A25" s="30" t="str">
        <f t="shared" si="0"/>
        <v> BBS 12 </v>
      </c>
      <c r="B25" s="2" t="str">
        <f t="shared" si="1"/>
        <v>I</v>
      </c>
      <c r="C25" s="30">
        <f t="shared" si="2"/>
        <v>41959.357000000004</v>
      </c>
      <c r="D25" t="str">
        <f t="shared" si="3"/>
        <v>vis</v>
      </c>
      <c r="E25">
        <f>VLOOKUP(C25,Active!C$21:E$960,3,FALSE)</f>
        <v>3067.9999527203559</v>
      </c>
      <c r="F25" s="2" t="s">
        <v>208</v>
      </c>
      <c r="G25" t="str">
        <f t="shared" si="4"/>
        <v>41959.357</v>
      </c>
      <c r="H25" s="30">
        <f t="shared" si="5"/>
        <v>3068</v>
      </c>
      <c r="I25" s="75" t="s">
        <v>255</v>
      </c>
      <c r="J25" s="76" t="s">
        <v>256</v>
      </c>
      <c r="K25" s="75">
        <v>3068</v>
      </c>
      <c r="L25" s="75" t="s">
        <v>257</v>
      </c>
      <c r="M25" s="76" t="s">
        <v>212</v>
      </c>
      <c r="N25" s="76"/>
      <c r="O25" s="77" t="s">
        <v>254</v>
      </c>
      <c r="P25" s="77" t="s">
        <v>259</v>
      </c>
    </row>
    <row r="26" spans="1:16" ht="12.75" customHeight="1">
      <c r="A26" s="30" t="str">
        <f t="shared" si="0"/>
        <v> BBS 12 </v>
      </c>
      <c r="B26" s="2" t="str">
        <f t="shared" si="1"/>
        <v>I</v>
      </c>
      <c r="C26" s="30">
        <f t="shared" si="2"/>
        <v>41961.302000000003</v>
      </c>
      <c r="D26" t="str">
        <f t="shared" si="3"/>
        <v>vis</v>
      </c>
      <c r="E26">
        <f>VLOOKUP(C26,Active!C$21:E$960,3,FALSE)</f>
        <v>3068.9995061332525</v>
      </c>
      <c r="F26" s="2" t="s">
        <v>208</v>
      </c>
      <c r="G26" t="str">
        <f t="shared" si="4"/>
        <v>41961.302</v>
      </c>
      <c r="H26" s="30">
        <f t="shared" si="5"/>
        <v>3069</v>
      </c>
      <c r="I26" s="75" t="s">
        <v>260</v>
      </c>
      <c r="J26" s="76" t="s">
        <v>261</v>
      </c>
      <c r="K26" s="75">
        <v>3069</v>
      </c>
      <c r="L26" s="75" t="s">
        <v>249</v>
      </c>
      <c r="M26" s="76" t="s">
        <v>212</v>
      </c>
      <c r="N26" s="76"/>
      <c r="O26" s="77" t="s">
        <v>254</v>
      </c>
      <c r="P26" s="77" t="s">
        <v>259</v>
      </c>
    </row>
    <row r="27" spans="1:16" ht="12.75" customHeight="1">
      <c r="A27" s="30" t="str">
        <f t="shared" si="0"/>
        <v> BBS 12 </v>
      </c>
      <c r="B27" s="2" t="str">
        <f t="shared" si="1"/>
        <v>I</v>
      </c>
      <c r="C27" s="30">
        <f t="shared" si="2"/>
        <v>41996.328999999998</v>
      </c>
      <c r="D27" t="str">
        <f t="shared" si="3"/>
        <v>vis</v>
      </c>
      <c r="E27">
        <f>VLOOKUP(C27,Active!C$21:E$960,3,FALSE)</f>
        <v>3087.0002040219565</v>
      </c>
      <c r="F27" s="2" t="s">
        <v>208</v>
      </c>
      <c r="G27" t="str">
        <f t="shared" si="4"/>
        <v>41996.329</v>
      </c>
      <c r="H27" s="30">
        <f t="shared" si="5"/>
        <v>3087</v>
      </c>
      <c r="I27" s="75" t="s">
        <v>262</v>
      </c>
      <c r="J27" s="76" t="s">
        <v>263</v>
      </c>
      <c r="K27" s="75">
        <v>3087</v>
      </c>
      <c r="L27" s="75" t="s">
        <v>253</v>
      </c>
      <c r="M27" s="76" t="s">
        <v>212</v>
      </c>
      <c r="N27" s="76"/>
      <c r="O27" s="77" t="s">
        <v>254</v>
      </c>
      <c r="P27" s="77" t="s">
        <v>259</v>
      </c>
    </row>
    <row r="28" spans="1:16" ht="12.75" customHeight="1">
      <c r="A28" s="30" t="str">
        <f t="shared" si="0"/>
        <v> BBS 17 </v>
      </c>
      <c r="B28" s="2" t="str">
        <f t="shared" si="1"/>
        <v>I</v>
      </c>
      <c r="C28" s="30">
        <f t="shared" si="2"/>
        <v>42276.544000000002</v>
      </c>
      <c r="D28" t="str">
        <f t="shared" si="3"/>
        <v>vis</v>
      </c>
      <c r="E28">
        <f>VLOOKUP(C28,Active!C$21:E$960,3,FALSE)</f>
        <v>3231.005273222403</v>
      </c>
      <c r="F28" s="2" t="s">
        <v>208</v>
      </c>
      <c r="G28" t="str">
        <f t="shared" si="4"/>
        <v>42276.544</v>
      </c>
      <c r="H28" s="30">
        <f t="shared" si="5"/>
        <v>3231</v>
      </c>
      <c r="I28" s="75" t="s">
        <v>264</v>
      </c>
      <c r="J28" s="76" t="s">
        <v>265</v>
      </c>
      <c r="K28" s="75">
        <v>3231</v>
      </c>
      <c r="L28" s="75" t="s">
        <v>266</v>
      </c>
      <c r="M28" s="76" t="s">
        <v>212</v>
      </c>
      <c r="N28" s="76"/>
      <c r="O28" s="77" t="s">
        <v>254</v>
      </c>
      <c r="P28" s="77" t="s">
        <v>267</v>
      </c>
    </row>
    <row r="29" spans="1:16" ht="12.75" customHeight="1">
      <c r="A29" s="30" t="str">
        <f t="shared" si="0"/>
        <v> BBS 23 </v>
      </c>
      <c r="B29" s="2" t="str">
        <f t="shared" si="1"/>
        <v>I</v>
      </c>
      <c r="C29" s="30">
        <f t="shared" si="2"/>
        <v>42601.495999999999</v>
      </c>
      <c r="D29" t="str">
        <f t="shared" si="3"/>
        <v>vis</v>
      </c>
      <c r="E29">
        <f>VLOOKUP(C29,Active!C$21:E$960,3,FALSE)</f>
        <v>3398.0010987378914</v>
      </c>
      <c r="F29" s="2" t="s">
        <v>208</v>
      </c>
      <c r="G29" t="str">
        <f t="shared" si="4"/>
        <v>42601.496</v>
      </c>
      <c r="H29" s="30">
        <f t="shared" si="5"/>
        <v>3398</v>
      </c>
      <c r="I29" s="75" t="s">
        <v>268</v>
      </c>
      <c r="J29" s="76" t="s">
        <v>269</v>
      </c>
      <c r="K29" s="75">
        <v>3398</v>
      </c>
      <c r="L29" s="75" t="s">
        <v>270</v>
      </c>
      <c r="M29" s="76" t="s">
        <v>212</v>
      </c>
      <c r="N29" s="76"/>
      <c r="O29" s="77" t="s">
        <v>213</v>
      </c>
      <c r="P29" s="77" t="s">
        <v>271</v>
      </c>
    </row>
    <row r="30" spans="1:16" ht="12.75" customHeight="1">
      <c r="A30" s="30" t="str">
        <f t="shared" si="0"/>
        <v> BBS 23 </v>
      </c>
      <c r="B30" s="2" t="str">
        <f t="shared" si="1"/>
        <v>I</v>
      </c>
      <c r="C30" s="30">
        <f t="shared" si="2"/>
        <v>42634.563000000002</v>
      </c>
      <c r="D30" t="str">
        <f t="shared" si="3"/>
        <v>vis</v>
      </c>
      <c r="E30">
        <f>VLOOKUP(C30,Active!C$21:E$960,3,FALSE)</f>
        <v>3414.9945345755573</v>
      </c>
      <c r="F30" s="2" t="s">
        <v>208</v>
      </c>
      <c r="G30" t="str">
        <f t="shared" si="4"/>
        <v>42634.563</v>
      </c>
      <c r="H30" s="30">
        <f t="shared" si="5"/>
        <v>3415</v>
      </c>
      <c r="I30" s="75" t="s">
        <v>272</v>
      </c>
      <c r="J30" s="76" t="s">
        <v>273</v>
      </c>
      <c r="K30" s="75">
        <v>3415</v>
      </c>
      <c r="L30" s="75" t="s">
        <v>274</v>
      </c>
      <c r="M30" s="76" t="s">
        <v>212</v>
      </c>
      <c r="N30" s="76"/>
      <c r="O30" s="77" t="s">
        <v>254</v>
      </c>
      <c r="P30" s="77" t="s">
        <v>271</v>
      </c>
    </row>
    <row r="31" spans="1:16" ht="12.75" customHeight="1">
      <c r="A31" s="30" t="str">
        <f t="shared" si="0"/>
        <v> BBS 23 </v>
      </c>
      <c r="B31" s="2" t="str">
        <f t="shared" si="1"/>
        <v>I</v>
      </c>
      <c r="C31" s="30">
        <f t="shared" si="2"/>
        <v>42638.466</v>
      </c>
      <c r="D31" t="str">
        <f t="shared" si="3"/>
        <v>vis</v>
      </c>
      <c r="E31">
        <f>VLOOKUP(C31,Active!C$21:E$960,3,FALSE)</f>
        <v>3417.0003222210762</v>
      </c>
      <c r="F31" s="2" t="s">
        <v>208</v>
      </c>
      <c r="G31" t="str">
        <f t="shared" si="4"/>
        <v>42638.466</v>
      </c>
      <c r="H31" s="30">
        <f t="shared" si="5"/>
        <v>3417</v>
      </c>
      <c r="I31" s="75" t="s">
        <v>275</v>
      </c>
      <c r="J31" s="76" t="s">
        <v>276</v>
      </c>
      <c r="K31" s="75">
        <v>3417</v>
      </c>
      <c r="L31" s="75" t="s">
        <v>277</v>
      </c>
      <c r="M31" s="76" t="s">
        <v>212</v>
      </c>
      <c r="N31" s="76"/>
      <c r="O31" s="77" t="s">
        <v>254</v>
      </c>
      <c r="P31" s="77" t="s">
        <v>271</v>
      </c>
    </row>
    <row r="32" spans="1:16" ht="12.75" customHeight="1">
      <c r="A32" s="30" t="str">
        <f t="shared" si="0"/>
        <v> BBS 24 </v>
      </c>
      <c r="B32" s="2" t="str">
        <f t="shared" si="1"/>
        <v>I</v>
      </c>
      <c r="C32" s="30">
        <f t="shared" si="2"/>
        <v>42679.328999999998</v>
      </c>
      <c r="D32" t="str">
        <f t="shared" si="3"/>
        <v>vis</v>
      </c>
      <c r="E32">
        <f>VLOOKUP(C32,Active!C$21:E$960,3,FALSE)</f>
        <v>3438.0001942576819</v>
      </c>
      <c r="F32" s="2" t="s">
        <v>208</v>
      </c>
      <c r="G32" t="str">
        <f t="shared" si="4"/>
        <v>42679.329</v>
      </c>
      <c r="H32" s="30">
        <f t="shared" si="5"/>
        <v>3438</v>
      </c>
      <c r="I32" s="75" t="s">
        <v>278</v>
      </c>
      <c r="J32" s="76" t="s">
        <v>279</v>
      </c>
      <c r="K32" s="75">
        <v>3438</v>
      </c>
      <c r="L32" s="75" t="s">
        <v>253</v>
      </c>
      <c r="M32" s="76" t="s">
        <v>212</v>
      </c>
      <c r="N32" s="76"/>
      <c r="O32" s="77" t="s">
        <v>254</v>
      </c>
      <c r="P32" s="77" t="s">
        <v>280</v>
      </c>
    </row>
    <row r="33" spans="1:16" ht="12.75" customHeight="1">
      <c r="A33" s="30" t="str">
        <f t="shared" si="0"/>
        <v> BBS 24 </v>
      </c>
      <c r="B33" s="2" t="str">
        <f t="shared" si="1"/>
        <v>I</v>
      </c>
      <c r="C33" s="30">
        <f t="shared" si="2"/>
        <v>42681.271000000001</v>
      </c>
      <c r="D33" t="str">
        <f t="shared" si="3"/>
        <v>vis</v>
      </c>
      <c r="E33">
        <f>VLOOKUP(C33,Active!C$21:E$960,3,FALSE)</f>
        <v>3438.9982059429508</v>
      </c>
      <c r="F33" s="2" t="s">
        <v>208</v>
      </c>
      <c r="G33" t="str">
        <f t="shared" si="4"/>
        <v>42681.271</v>
      </c>
      <c r="H33" s="30">
        <f t="shared" si="5"/>
        <v>3439</v>
      </c>
      <c r="I33" s="75" t="s">
        <v>281</v>
      </c>
      <c r="J33" s="76" t="s">
        <v>282</v>
      </c>
      <c r="K33" s="75">
        <v>3439</v>
      </c>
      <c r="L33" s="75" t="s">
        <v>283</v>
      </c>
      <c r="M33" s="76" t="s">
        <v>212</v>
      </c>
      <c r="N33" s="76"/>
      <c r="O33" s="77" t="s">
        <v>254</v>
      </c>
      <c r="P33" s="77" t="s">
        <v>280</v>
      </c>
    </row>
    <row r="34" spans="1:16" ht="12.75" customHeight="1">
      <c r="A34" s="30" t="str">
        <f t="shared" si="0"/>
        <v> BBS 24 </v>
      </c>
      <c r="B34" s="2" t="str">
        <f t="shared" si="1"/>
        <v>I</v>
      </c>
      <c r="C34" s="30">
        <f t="shared" si="2"/>
        <v>42716.300999999999</v>
      </c>
      <c r="D34" t="str">
        <f t="shared" si="3"/>
        <v>vis</v>
      </c>
      <c r="E34">
        <f>VLOOKUP(C34,Active!C$21:E$960,3,FALSE)</f>
        <v>3457.0004455592862</v>
      </c>
      <c r="F34" s="2" t="s">
        <v>208</v>
      </c>
      <c r="G34" t="str">
        <f t="shared" si="4"/>
        <v>42716.301</v>
      </c>
      <c r="H34" s="30">
        <f t="shared" si="5"/>
        <v>3457</v>
      </c>
      <c r="I34" s="75" t="s">
        <v>284</v>
      </c>
      <c r="J34" s="76" t="s">
        <v>285</v>
      </c>
      <c r="K34" s="75">
        <v>3457</v>
      </c>
      <c r="L34" s="75" t="s">
        <v>277</v>
      </c>
      <c r="M34" s="76" t="s">
        <v>212</v>
      </c>
      <c r="N34" s="76"/>
      <c r="O34" s="77" t="s">
        <v>254</v>
      </c>
      <c r="P34" s="77" t="s">
        <v>280</v>
      </c>
    </row>
    <row r="35" spans="1:16" ht="12.75" customHeight="1">
      <c r="A35" s="30" t="str">
        <f t="shared" si="0"/>
        <v> BBS 24 </v>
      </c>
      <c r="B35" s="2" t="str">
        <f t="shared" si="1"/>
        <v>I</v>
      </c>
      <c r="C35" s="30">
        <f t="shared" si="2"/>
        <v>42718.245999999999</v>
      </c>
      <c r="D35" t="str">
        <f t="shared" si="3"/>
        <v>vis</v>
      </c>
      <c r="E35">
        <f>VLOOKUP(C35,Active!C$21:E$960,3,FALSE)</f>
        <v>3457.9999989721828</v>
      </c>
      <c r="F35" s="2" t="s">
        <v>208</v>
      </c>
      <c r="G35" t="str">
        <f t="shared" si="4"/>
        <v>42718.246</v>
      </c>
      <c r="H35" s="30">
        <f t="shared" si="5"/>
        <v>3458</v>
      </c>
      <c r="I35" s="75" t="s">
        <v>286</v>
      </c>
      <c r="J35" s="76" t="s">
        <v>287</v>
      </c>
      <c r="K35" s="75">
        <v>3458</v>
      </c>
      <c r="L35" s="75" t="s">
        <v>257</v>
      </c>
      <c r="M35" s="76" t="s">
        <v>212</v>
      </c>
      <c r="N35" s="76"/>
      <c r="O35" s="77" t="s">
        <v>254</v>
      </c>
      <c r="P35" s="77" t="s">
        <v>280</v>
      </c>
    </row>
    <row r="36" spans="1:16" ht="12.75" customHeight="1">
      <c r="A36" s="30" t="str">
        <f t="shared" si="0"/>
        <v> BBS 28 </v>
      </c>
      <c r="B36" s="2" t="str">
        <f t="shared" si="1"/>
        <v>I</v>
      </c>
      <c r="C36" s="30">
        <f t="shared" si="2"/>
        <v>42885.59</v>
      </c>
      <c r="D36" t="str">
        <f t="shared" si="3"/>
        <v>vis</v>
      </c>
      <c r="E36">
        <f>VLOOKUP(C36,Active!C$21:E$960,3,FALSE)</f>
        <v>3543.9996217628213</v>
      </c>
      <c r="F36" s="2" t="s">
        <v>208</v>
      </c>
      <c r="G36" t="str">
        <f t="shared" si="4"/>
        <v>42885.590</v>
      </c>
      <c r="H36" s="30">
        <f t="shared" si="5"/>
        <v>3544</v>
      </c>
      <c r="I36" s="75" t="s">
        <v>288</v>
      </c>
      <c r="J36" s="76" t="s">
        <v>289</v>
      </c>
      <c r="K36" s="75">
        <v>3544</v>
      </c>
      <c r="L36" s="75" t="s">
        <v>249</v>
      </c>
      <c r="M36" s="76" t="s">
        <v>212</v>
      </c>
      <c r="N36" s="76"/>
      <c r="O36" s="77" t="s">
        <v>254</v>
      </c>
      <c r="P36" s="77" t="s">
        <v>290</v>
      </c>
    </row>
    <row r="37" spans="1:16" ht="12.75" customHeight="1">
      <c r="A37" s="30" t="str">
        <f t="shared" si="0"/>
        <v> BBS 28 </v>
      </c>
      <c r="B37" s="2" t="str">
        <f t="shared" si="1"/>
        <v>I</v>
      </c>
      <c r="C37" s="30">
        <f t="shared" si="2"/>
        <v>42922.561999999998</v>
      </c>
      <c r="D37" t="str">
        <f t="shared" si="3"/>
        <v>vis</v>
      </c>
      <c r="E37">
        <f>VLOOKUP(C37,Active!C$21:E$960,3,FALSE)</f>
        <v>3562.9998730644256</v>
      </c>
      <c r="F37" s="2" t="s">
        <v>208</v>
      </c>
      <c r="G37" t="str">
        <f t="shared" si="4"/>
        <v>42922.562</v>
      </c>
      <c r="H37" s="30">
        <f t="shared" si="5"/>
        <v>3563</v>
      </c>
      <c r="I37" s="75" t="s">
        <v>291</v>
      </c>
      <c r="J37" s="76" t="s">
        <v>292</v>
      </c>
      <c r="K37" s="75">
        <v>3563</v>
      </c>
      <c r="L37" s="75" t="s">
        <v>257</v>
      </c>
      <c r="M37" s="76" t="s">
        <v>212</v>
      </c>
      <c r="N37" s="76"/>
      <c r="O37" s="77" t="s">
        <v>254</v>
      </c>
      <c r="P37" s="77" t="s">
        <v>290</v>
      </c>
    </row>
    <row r="38" spans="1:16" ht="12.75" customHeight="1">
      <c r="A38" s="30" t="str">
        <f t="shared" si="0"/>
        <v> BBS 28 </v>
      </c>
      <c r="B38" s="2" t="str">
        <f t="shared" si="1"/>
        <v>I</v>
      </c>
      <c r="C38" s="30">
        <f t="shared" si="2"/>
        <v>42926.453999999998</v>
      </c>
      <c r="D38" t="str">
        <f t="shared" si="3"/>
        <v>vis</v>
      </c>
      <c r="E38">
        <f>VLOOKUP(C38,Active!C$21:E$960,3,FALSE)</f>
        <v>3565.0000077086383</v>
      </c>
      <c r="F38" s="2" t="s">
        <v>208</v>
      </c>
      <c r="G38" t="str">
        <f t="shared" si="4"/>
        <v>42926.454</v>
      </c>
      <c r="H38" s="30">
        <f t="shared" si="5"/>
        <v>3565</v>
      </c>
      <c r="I38" s="75" t="s">
        <v>293</v>
      </c>
      <c r="J38" s="76" t="s">
        <v>294</v>
      </c>
      <c r="K38" s="75">
        <v>3565</v>
      </c>
      <c r="L38" s="75" t="s">
        <v>253</v>
      </c>
      <c r="M38" s="76" t="s">
        <v>212</v>
      </c>
      <c r="N38" s="76"/>
      <c r="O38" s="77" t="s">
        <v>254</v>
      </c>
      <c r="P38" s="77" t="s">
        <v>290</v>
      </c>
    </row>
    <row r="39" spans="1:16" ht="12.75" customHeight="1">
      <c r="A39" s="30" t="str">
        <f t="shared" si="0"/>
        <v> BBS 28 </v>
      </c>
      <c r="B39" s="2" t="str">
        <f t="shared" si="1"/>
        <v>I</v>
      </c>
      <c r="C39" s="30">
        <f t="shared" si="2"/>
        <v>42926.455999999998</v>
      </c>
      <c r="D39" t="str">
        <f t="shared" si="3"/>
        <v>vis</v>
      </c>
      <c r="E39">
        <f>VLOOKUP(C39,Active!C$21:E$960,3,FALSE)</f>
        <v>3565.0010355270583</v>
      </c>
      <c r="F39" s="2" t="s">
        <v>208</v>
      </c>
      <c r="G39" t="str">
        <f t="shared" si="4"/>
        <v>42926.456</v>
      </c>
      <c r="H39" s="30">
        <f t="shared" si="5"/>
        <v>3565</v>
      </c>
      <c r="I39" s="75" t="s">
        <v>295</v>
      </c>
      <c r="J39" s="76" t="s">
        <v>296</v>
      </c>
      <c r="K39" s="75">
        <v>3565</v>
      </c>
      <c r="L39" s="75" t="s">
        <v>270</v>
      </c>
      <c r="M39" s="76" t="s">
        <v>212</v>
      </c>
      <c r="N39" s="76"/>
      <c r="O39" s="77" t="s">
        <v>213</v>
      </c>
      <c r="P39" s="77" t="s">
        <v>290</v>
      </c>
    </row>
    <row r="40" spans="1:16" ht="12.75" customHeight="1">
      <c r="A40" s="30" t="str">
        <f t="shared" si="0"/>
        <v> BBS 29 </v>
      </c>
      <c r="B40" s="2" t="str">
        <f t="shared" si="1"/>
        <v>I</v>
      </c>
      <c r="C40" s="30">
        <f t="shared" si="2"/>
        <v>42961.472000000002</v>
      </c>
      <c r="D40" t="str">
        <f t="shared" si="3"/>
        <v>vis</v>
      </c>
      <c r="E40">
        <f>VLOOKUP(C40,Active!C$21:E$960,3,FALSE)</f>
        <v>3582.9960804144598</v>
      </c>
      <c r="F40" s="2" t="s">
        <v>208</v>
      </c>
      <c r="G40" t="str">
        <f t="shared" si="4"/>
        <v>42961.472</v>
      </c>
      <c r="H40" s="30">
        <f t="shared" si="5"/>
        <v>3583</v>
      </c>
      <c r="I40" s="75" t="s">
        <v>297</v>
      </c>
      <c r="J40" s="76" t="s">
        <v>298</v>
      </c>
      <c r="K40" s="75">
        <v>3583</v>
      </c>
      <c r="L40" s="75" t="s">
        <v>229</v>
      </c>
      <c r="M40" s="76" t="s">
        <v>212</v>
      </c>
      <c r="N40" s="76"/>
      <c r="O40" s="77" t="s">
        <v>213</v>
      </c>
      <c r="P40" s="77" t="s">
        <v>299</v>
      </c>
    </row>
    <row r="41" spans="1:16" ht="12.75" customHeight="1">
      <c r="A41" s="30" t="str">
        <f t="shared" si="0"/>
        <v> BBS 29 </v>
      </c>
      <c r="B41" s="2" t="str">
        <f t="shared" si="1"/>
        <v>I</v>
      </c>
      <c r="C41" s="30">
        <f t="shared" si="2"/>
        <v>42961.478999999999</v>
      </c>
      <c r="D41" t="str">
        <f t="shared" si="3"/>
        <v>vis</v>
      </c>
      <c r="E41">
        <f>VLOOKUP(C41,Active!C$21:E$960,3,FALSE)</f>
        <v>3582.9996777789265</v>
      </c>
      <c r="F41" s="2" t="s">
        <v>208</v>
      </c>
      <c r="G41" t="str">
        <f t="shared" si="4"/>
        <v>42961.479</v>
      </c>
      <c r="H41" s="30">
        <f t="shared" si="5"/>
        <v>3583</v>
      </c>
      <c r="I41" s="75" t="s">
        <v>300</v>
      </c>
      <c r="J41" s="76" t="s">
        <v>301</v>
      </c>
      <c r="K41" s="75">
        <v>3583</v>
      </c>
      <c r="L41" s="75" t="s">
        <v>249</v>
      </c>
      <c r="M41" s="76" t="s">
        <v>212</v>
      </c>
      <c r="N41" s="76"/>
      <c r="O41" s="77" t="s">
        <v>254</v>
      </c>
      <c r="P41" s="77" t="s">
        <v>299</v>
      </c>
    </row>
    <row r="42" spans="1:16" ht="12.75" customHeight="1">
      <c r="A42" s="30" t="str">
        <f t="shared" si="0"/>
        <v> BBS 29 </v>
      </c>
      <c r="B42" s="2" t="str">
        <f t="shared" si="1"/>
        <v>I</v>
      </c>
      <c r="C42" s="30">
        <f t="shared" si="2"/>
        <v>42996.506000000001</v>
      </c>
      <c r="D42" t="str">
        <f t="shared" si="3"/>
        <v>vis</v>
      </c>
      <c r="E42">
        <f>VLOOKUP(C42,Active!C$21:E$960,3,FALSE)</f>
        <v>3601.0003756676342</v>
      </c>
      <c r="F42" s="2" t="s">
        <v>208</v>
      </c>
      <c r="G42" t="str">
        <f t="shared" si="4"/>
        <v>42996.506</v>
      </c>
      <c r="H42" s="30">
        <f t="shared" si="5"/>
        <v>3601</v>
      </c>
      <c r="I42" s="75" t="s">
        <v>302</v>
      </c>
      <c r="J42" s="76" t="s">
        <v>303</v>
      </c>
      <c r="K42" s="75">
        <v>3601</v>
      </c>
      <c r="L42" s="75" t="s">
        <v>277</v>
      </c>
      <c r="M42" s="76" t="s">
        <v>212</v>
      </c>
      <c r="N42" s="76"/>
      <c r="O42" s="77" t="s">
        <v>254</v>
      </c>
      <c r="P42" s="77" t="s">
        <v>299</v>
      </c>
    </row>
    <row r="43" spans="1:16" ht="12.75" customHeight="1">
      <c r="A43" s="30" t="str">
        <f t="shared" si="0"/>
        <v> BBS 29 </v>
      </c>
      <c r="B43" s="2" t="str">
        <f t="shared" si="1"/>
        <v>I</v>
      </c>
      <c r="C43" s="30">
        <f t="shared" si="2"/>
        <v>42996.506999999998</v>
      </c>
      <c r="D43" t="str">
        <f t="shared" si="3"/>
        <v>vis</v>
      </c>
      <c r="E43">
        <f>VLOOKUP(C43,Active!C$21:E$960,3,FALSE)</f>
        <v>3601.0008895768424</v>
      </c>
      <c r="F43" s="2" t="s">
        <v>208</v>
      </c>
      <c r="G43" t="str">
        <f t="shared" si="4"/>
        <v>42996.507</v>
      </c>
      <c r="H43" s="30">
        <f t="shared" si="5"/>
        <v>3601</v>
      </c>
      <c r="I43" s="75" t="s">
        <v>304</v>
      </c>
      <c r="J43" s="76" t="s">
        <v>305</v>
      </c>
      <c r="K43" s="75">
        <v>3601</v>
      </c>
      <c r="L43" s="75" t="s">
        <v>270</v>
      </c>
      <c r="M43" s="76" t="s">
        <v>212</v>
      </c>
      <c r="N43" s="76"/>
      <c r="O43" s="77" t="s">
        <v>213</v>
      </c>
      <c r="P43" s="77" t="s">
        <v>299</v>
      </c>
    </row>
    <row r="44" spans="1:16" ht="12.75" customHeight="1">
      <c r="A44" s="30" t="str">
        <f t="shared" si="0"/>
        <v> BBS 29 </v>
      </c>
      <c r="B44" s="2" t="str">
        <f t="shared" si="1"/>
        <v>I</v>
      </c>
      <c r="C44" s="30">
        <f t="shared" si="2"/>
        <v>42998.451000000001</v>
      </c>
      <c r="D44" t="str">
        <f t="shared" si="3"/>
        <v>vis</v>
      </c>
      <c r="E44">
        <f>VLOOKUP(C44,Active!C$21:E$960,3,FALSE)</f>
        <v>3601.9999290805308</v>
      </c>
      <c r="F44" s="2" t="s">
        <v>208</v>
      </c>
      <c r="G44" t="str">
        <f t="shared" si="4"/>
        <v>42998.451</v>
      </c>
      <c r="H44" s="30">
        <f t="shared" si="5"/>
        <v>3602</v>
      </c>
      <c r="I44" s="75" t="s">
        <v>306</v>
      </c>
      <c r="J44" s="76" t="s">
        <v>307</v>
      </c>
      <c r="K44" s="75">
        <v>3602</v>
      </c>
      <c r="L44" s="75" t="s">
        <v>257</v>
      </c>
      <c r="M44" s="76" t="s">
        <v>212</v>
      </c>
      <c r="N44" s="76"/>
      <c r="O44" s="77" t="s">
        <v>254</v>
      </c>
      <c r="P44" s="77" t="s">
        <v>299</v>
      </c>
    </row>
    <row r="45" spans="1:16" ht="12.75" customHeight="1">
      <c r="A45" s="30" t="str">
        <f t="shared" si="0"/>
        <v> AOEB 2 </v>
      </c>
      <c r="B45" s="2" t="str">
        <f t="shared" si="1"/>
        <v>I</v>
      </c>
      <c r="C45" s="30">
        <f t="shared" si="2"/>
        <v>43021.8</v>
      </c>
      <c r="D45" t="str">
        <f t="shared" si="3"/>
        <v>vis</v>
      </c>
      <c r="E45">
        <f>VLOOKUP(C45,Active!C$21:E$960,3,FALSE)</f>
        <v>3613.9991952181804</v>
      </c>
      <c r="F45" s="2" t="s">
        <v>208</v>
      </c>
      <c r="G45" t="str">
        <f t="shared" si="4"/>
        <v>43021.800</v>
      </c>
      <c r="H45" s="30">
        <f t="shared" si="5"/>
        <v>3614</v>
      </c>
      <c r="I45" s="75" t="s">
        <v>308</v>
      </c>
      <c r="J45" s="76" t="s">
        <v>309</v>
      </c>
      <c r="K45" s="75">
        <v>3614</v>
      </c>
      <c r="L45" s="75" t="s">
        <v>233</v>
      </c>
      <c r="M45" s="76" t="s">
        <v>212</v>
      </c>
      <c r="N45" s="76"/>
      <c r="O45" s="77" t="s">
        <v>310</v>
      </c>
      <c r="P45" s="77" t="s">
        <v>311</v>
      </c>
    </row>
    <row r="46" spans="1:16" ht="12.75" customHeight="1">
      <c r="A46" s="30" t="str">
        <f t="shared" si="0"/>
        <v> AOEB 2 </v>
      </c>
      <c r="B46" s="2" t="str">
        <f t="shared" si="1"/>
        <v>I</v>
      </c>
      <c r="C46" s="30">
        <f t="shared" si="2"/>
        <v>43021.807000000001</v>
      </c>
      <c r="D46" t="str">
        <f t="shared" si="3"/>
        <v>vis</v>
      </c>
      <c r="E46">
        <f>VLOOKUP(C46,Active!C$21:E$960,3,FALSE)</f>
        <v>3614.0027925826475</v>
      </c>
      <c r="F46" s="2" t="s">
        <v>208</v>
      </c>
      <c r="G46" t="str">
        <f t="shared" si="4"/>
        <v>43021.807</v>
      </c>
      <c r="H46" s="30">
        <f t="shared" si="5"/>
        <v>3614</v>
      </c>
      <c r="I46" s="75" t="s">
        <v>312</v>
      </c>
      <c r="J46" s="76" t="s">
        <v>313</v>
      </c>
      <c r="K46" s="75">
        <v>3614</v>
      </c>
      <c r="L46" s="75" t="s">
        <v>314</v>
      </c>
      <c r="M46" s="76" t="s">
        <v>212</v>
      </c>
      <c r="N46" s="76"/>
      <c r="O46" s="77" t="s">
        <v>315</v>
      </c>
      <c r="P46" s="77" t="s">
        <v>311</v>
      </c>
    </row>
    <row r="47" spans="1:16" ht="12.75" customHeight="1">
      <c r="A47" s="30" t="str">
        <f t="shared" si="0"/>
        <v> BBS 30 </v>
      </c>
      <c r="B47" s="2" t="str">
        <f t="shared" si="1"/>
        <v>I</v>
      </c>
      <c r="C47" s="30">
        <f t="shared" si="2"/>
        <v>43076.286</v>
      </c>
      <c r="D47" t="str">
        <f t="shared" si="3"/>
        <v>vis</v>
      </c>
      <c r="E47">
        <f>VLOOKUP(C47,Active!C$21:E$960,3,FALSE)</f>
        <v>3642.0000524187408</v>
      </c>
      <c r="F47" s="2" t="s">
        <v>208</v>
      </c>
      <c r="G47" t="str">
        <f t="shared" si="4"/>
        <v>43076.286</v>
      </c>
      <c r="H47" s="30">
        <f t="shared" si="5"/>
        <v>3642</v>
      </c>
      <c r="I47" s="75" t="s">
        <v>316</v>
      </c>
      <c r="J47" s="76" t="s">
        <v>317</v>
      </c>
      <c r="K47" s="75">
        <v>3642</v>
      </c>
      <c r="L47" s="75" t="s">
        <v>253</v>
      </c>
      <c r="M47" s="76" t="s">
        <v>212</v>
      </c>
      <c r="N47" s="76"/>
      <c r="O47" s="77" t="s">
        <v>254</v>
      </c>
      <c r="P47" s="77" t="s">
        <v>318</v>
      </c>
    </row>
    <row r="48" spans="1:16" ht="12.75" customHeight="1">
      <c r="A48" s="30" t="str">
        <f t="shared" si="0"/>
        <v> BBS 33 </v>
      </c>
      <c r="B48" s="2" t="str">
        <f t="shared" si="1"/>
        <v>I</v>
      </c>
      <c r="C48" s="30">
        <f t="shared" si="2"/>
        <v>43284.495999999999</v>
      </c>
      <c r="D48" t="str">
        <f t="shared" si="3"/>
        <v>vis</v>
      </c>
      <c r="E48">
        <f>VLOOKUP(C48,Active!C$21:E$960,3,FALSE)</f>
        <v>3749.0010889736163</v>
      </c>
      <c r="F48" s="2" t="s">
        <v>208</v>
      </c>
      <c r="G48" t="str">
        <f t="shared" si="4"/>
        <v>43284.496</v>
      </c>
      <c r="H48" s="30">
        <f t="shared" si="5"/>
        <v>3749</v>
      </c>
      <c r="I48" s="75" t="s">
        <v>319</v>
      </c>
      <c r="J48" s="76" t="s">
        <v>320</v>
      </c>
      <c r="K48" s="75">
        <v>3749</v>
      </c>
      <c r="L48" s="75" t="s">
        <v>270</v>
      </c>
      <c r="M48" s="76" t="s">
        <v>212</v>
      </c>
      <c r="N48" s="76"/>
      <c r="O48" s="77" t="s">
        <v>254</v>
      </c>
      <c r="P48" s="77" t="s">
        <v>321</v>
      </c>
    </row>
    <row r="49" spans="1:16" ht="12.75" customHeight="1">
      <c r="A49" s="30" t="str">
        <f t="shared" si="0"/>
        <v> AOEB 2 </v>
      </c>
      <c r="B49" s="2" t="str">
        <f t="shared" si="1"/>
        <v>I</v>
      </c>
      <c r="C49" s="30">
        <f t="shared" si="2"/>
        <v>43344.817000000003</v>
      </c>
      <c r="D49" t="str">
        <f t="shared" si="3"/>
        <v>vis</v>
      </c>
      <c r="E49">
        <f>VLOOKUP(C49,Active!C$21:E$960,3,FALSE)</f>
        <v>3780.0006064128702</v>
      </c>
      <c r="F49" s="2" t="s">
        <v>208</v>
      </c>
      <c r="G49" t="str">
        <f t="shared" si="4"/>
        <v>43344.817</v>
      </c>
      <c r="H49" s="30">
        <f t="shared" si="5"/>
        <v>3780</v>
      </c>
      <c r="I49" s="75" t="s">
        <v>322</v>
      </c>
      <c r="J49" s="76" t="s">
        <v>323</v>
      </c>
      <c r="K49" s="75">
        <v>3780</v>
      </c>
      <c r="L49" s="75" t="s">
        <v>277</v>
      </c>
      <c r="M49" s="76" t="s">
        <v>212</v>
      </c>
      <c r="N49" s="76"/>
      <c r="O49" s="77" t="s">
        <v>315</v>
      </c>
      <c r="P49" s="77" t="s">
        <v>311</v>
      </c>
    </row>
    <row r="50" spans="1:16" ht="12.75" customHeight="1">
      <c r="A50" s="30" t="str">
        <f t="shared" si="0"/>
        <v> AOEB 2 </v>
      </c>
      <c r="B50" s="2" t="str">
        <f t="shared" si="1"/>
        <v>I</v>
      </c>
      <c r="C50" s="30">
        <f t="shared" si="2"/>
        <v>43346.762000000002</v>
      </c>
      <c r="D50" t="str">
        <f t="shared" si="3"/>
        <v>vis</v>
      </c>
      <c r="E50">
        <f>VLOOKUP(C50,Active!C$21:E$960,3,FALSE)</f>
        <v>3781.0001598257668</v>
      </c>
      <c r="F50" s="2" t="s">
        <v>208</v>
      </c>
      <c r="G50" t="str">
        <f t="shared" si="4"/>
        <v>43346.762</v>
      </c>
      <c r="H50" s="30">
        <f t="shared" si="5"/>
        <v>3781</v>
      </c>
      <c r="I50" s="75" t="s">
        <v>324</v>
      </c>
      <c r="J50" s="76" t="s">
        <v>325</v>
      </c>
      <c r="K50" s="75">
        <v>3781</v>
      </c>
      <c r="L50" s="75" t="s">
        <v>253</v>
      </c>
      <c r="M50" s="76" t="s">
        <v>212</v>
      </c>
      <c r="N50" s="76"/>
      <c r="O50" s="77" t="s">
        <v>310</v>
      </c>
      <c r="P50" s="77" t="s">
        <v>311</v>
      </c>
    </row>
    <row r="51" spans="1:16" ht="12.75" customHeight="1">
      <c r="A51" s="30" t="str">
        <f t="shared" si="0"/>
        <v> BBS 35 </v>
      </c>
      <c r="B51" s="2" t="str">
        <f t="shared" si="1"/>
        <v>I</v>
      </c>
      <c r="C51" s="30">
        <f t="shared" si="2"/>
        <v>43393.468999999997</v>
      </c>
      <c r="D51" t="str">
        <f t="shared" si="3"/>
        <v>vis</v>
      </c>
      <c r="E51">
        <f>VLOOKUP(C51,Active!C$21:E$960,3,FALSE)</f>
        <v>3805.0033172839489</v>
      </c>
      <c r="F51" s="2" t="s">
        <v>208</v>
      </c>
      <c r="G51" t="str">
        <f t="shared" si="4"/>
        <v>43393.469</v>
      </c>
      <c r="H51" s="30">
        <f t="shared" si="5"/>
        <v>3805</v>
      </c>
      <c r="I51" s="75" t="s">
        <v>326</v>
      </c>
      <c r="J51" s="76" t="s">
        <v>327</v>
      </c>
      <c r="K51" s="75">
        <v>3805</v>
      </c>
      <c r="L51" s="75" t="s">
        <v>328</v>
      </c>
      <c r="M51" s="76" t="s">
        <v>212</v>
      </c>
      <c r="N51" s="76"/>
      <c r="O51" s="77" t="s">
        <v>254</v>
      </c>
      <c r="P51" s="77" t="s">
        <v>329</v>
      </c>
    </row>
    <row r="52" spans="1:16" ht="12.75" customHeight="1">
      <c r="A52" s="30" t="str">
        <f t="shared" si="0"/>
        <v> BBS 35 </v>
      </c>
      <c r="B52" s="2" t="str">
        <f t="shared" si="1"/>
        <v>I</v>
      </c>
      <c r="C52" s="30">
        <f t="shared" si="2"/>
        <v>43397.353000000003</v>
      </c>
      <c r="D52" t="str">
        <f t="shared" si="3"/>
        <v>vis</v>
      </c>
      <c r="E52">
        <f>VLOOKUP(C52,Active!C$21:E$960,3,FALSE)</f>
        <v>3806.9993406544868</v>
      </c>
      <c r="F52" s="2" t="s">
        <v>208</v>
      </c>
      <c r="G52" t="str">
        <f t="shared" si="4"/>
        <v>43397.353</v>
      </c>
      <c r="H52" s="30">
        <f t="shared" si="5"/>
        <v>3807</v>
      </c>
      <c r="I52" s="75" t="s">
        <v>330</v>
      </c>
      <c r="J52" s="76" t="s">
        <v>331</v>
      </c>
      <c r="K52" s="75">
        <v>3807</v>
      </c>
      <c r="L52" s="75" t="s">
        <v>249</v>
      </c>
      <c r="M52" s="76" t="s">
        <v>212</v>
      </c>
      <c r="N52" s="76"/>
      <c r="O52" s="77" t="s">
        <v>254</v>
      </c>
      <c r="P52" s="77" t="s">
        <v>329</v>
      </c>
    </row>
    <row r="53" spans="1:16" ht="12.75" customHeight="1">
      <c r="A53" s="30" t="str">
        <f t="shared" si="0"/>
        <v> BBS 35 </v>
      </c>
      <c r="B53" s="2" t="str">
        <f t="shared" si="1"/>
        <v>I</v>
      </c>
      <c r="C53" s="30">
        <f t="shared" si="2"/>
        <v>43399.296000000002</v>
      </c>
      <c r="D53" t="str">
        <f t="shared" si="3"/>
        <v>vis</v>
      </c>
      <c r="E53">
        <f>VLOOKUP(C53,Active!C$21:E$960,3,FALSE)</f>
        <v>3807.9978662489639</v>
      </c>
      <c r="F53" s="2" t="s">
        <v>208</v>
      </c>
      <c r="G53" t="str">
        <f t="shared" si="4"/>
        <v>43399.296</v>
      </c>
      <c r="H53" s="30">
        <f t="shared" si="5"/>
        <v>3808</v>
      </c>
      <c r="I53" s="75" t="s">
        <v>332</v>
      </c>
      <c r="J53" s="76" t="s">
        <v>333</v>
      </c>
      <c r="K53" s="75">
        <v>3808</v>
      </c>
      <c r="L53" s="75" t="s">
        <v>238</v>
      </c>
      <c r="M53" s="76" t="s">
        <v>212</v>
      </c>
      <c r="N53" s="76"/>
      <c r="O53" s="77" t="s">
        <v>254</v>
      </c>
      <c r="P53" s="77" t="s">
        <v>329</v>
      </c>
    </row>
    <row r="54" spans="1:16" ht="12.75" customHeight="1">
      <c r="A54" s="30" t="str">
        <f t="shared" si="0"/>
        <v> BBS 38 </v>
      </c>
      <c r="B54" s="2" t="str">
        <f t="shared" si="1"/>
        <v>I</v>
      </c>
      <c r="C54" s="30">
        <f t="shared" si="2"/>
        <v>43712.584999999999</v>
      </c>
      <c r="D54" t="str">
        <f t="shared" si="3"/>
        <v>vis</v>
      </c>
      <c r="E54">
        <f>VLOOKUP(C54,Active!C$21:E$960,3,FALSE)</f>
        <v>3968.9999686515393</v>
      </c>
      <c r="F54" s="2" t="s">
        <v>208</v>
      </c>
      <c r="G54" t="str">
        <f t="shared" si="4"/>
        <v>43712.585</v>
      </c>
      <c r="H54" s="30">
        <f t="shared" si="5"/>
        <v>3969</v>
      </c>
      <c r="I54" s="75" t="s">
        <v>334</v>
      </c>
      <c r="J54" s="76" t="s">
        <v>335</v>
      </c>
      <c r="K54" s="75">
        <v>3969</v>
      </c>
      <c r="L54" s="75" t="s">
        <v>257</v>
      </c>
      <c r="M54" s="76" t="s">
        <v>212</v>
      </c>
      <c r="N54" s="76"/>
      <c r="O54" s="77" t="s">
        <v>254</v>
      </c>
      <c r="P54" s="77" t="s">
        <v>336</v>
      </c>
    </row>
    <row r="55" spans="1:16" ht="12.75" customHeight="1">
      <c r="A55" s="30" t="str">
        <f t="shared" si="0"/>
        <v> BBS 38 </v>
      </c>
      <c r="B55" s="2" t="str">
        <f t="shared" si="1"/>
        <v>I</v>
      </c>
      <c r="C55" s="30">
        <f t="shared" si="2"/>
        <v>43718.421000000002</v>
      </c>
      <c r="D55" t="str">
        <f t="shared" si="3"/>
        <v>vis</v>
      </c>
      <c r="E55">
        <f>VLOOKUP(C55,Active!C$21:E$960,3,FALSE)</f>
        <v>3971.999142799441</v>
      </c>
      <c r="F55" s="2" t="s">
        <v>208</v>
      </c>
      <c r="G55" t="str">
        <f t="shared" si="4"/>
        <v>43718.421</v>
      </c>
      <c r="H55" s="30">
        <f t="shared" si="5"/>
        <v>3972</v>
      </c>
      <c r="I55" s="75" t="s">
        <v>337</v>
      </c>
      <c r="J55" s="76" t="s">
        <v>338</v>
      </c>
      <c r="K55" s="75">
        <v>3972</v>
      </c>
      <c r="L55" s="75" t="s">
        <v>233</v>
      </c>
      <c r="M55" s="76" t="s">
        <v>212</v>
      </c>
      <c r="N55" s="76"/>
      <c r="O55" s="77" t="s">
        <v>254</v>
      </c>
      <c r="P55" s="77" t="s">
        <v>336</v>
      </c>
    </row>
    <row r="56" spans="1:16" ht="12.75" customHeight="1">
      <c r="A56" s="30" t="str">
        <f t="shared" si="0"/>
        <v> AOEB 2 </v>
      </c>
      <c r="B56" s="2" t="str">
        <f t="shared" si="1"/>
        <v>I</v>
      </c>
      <c r="C56" s="30">
        <f t="shared" si="2"/>
        <v>43741.771999999997</v>
      </c>
      <c r="D56" t="str">
        <f t="shared" si="3"/>
        <v>vis</v>
      </c>
      <c r="E56">
        <f>VLOOKUP(C56,Active!C$21:E$960,3,FALSE)</f>
        <v>3983.9994367555064</v>
      </c>
      <c r="F56" s="2" t="s">
        <v>208</v>
      </c>
      <c r="G56" t="str">
        <f t="shared" si="4"/>
        <v>43741.772</v>
      </c>
      <c r="H56" s="30">
        <f t="shared" si="5"/>
        <v>3984</v>
      </c>
      <c r="I56" s="75" t="s">
        <v>339</v>
      </c>
      <c r="J56" s="76" t="s">
        <v>340</v>
      </c>
      <c r="K56" s="75">
        <v>3984</v>
      </c>
      <c r="L56" s="75" t="s">
        <v>249</v>
      </c>
      <c r="M56" s="76" t="s">
        <v>212</v>
      </c>
      <c r="N56" s="76"/>
      <c r="O56" s="77" t="s">
        <v>315</v>
      </c>
      <c r="P56" s="77" t="s">
        <v>311</v>
      </c>
    </row>
    <row r="57" spans="1:16" ht="12.75" customHeight="1">
      <c r="A57" s="30" t="str">
        <f t="shared" si="0"/>
        <v> BBS 39 </v>
      </c>
      <c r="B57" s="2" t="str">
        <f t="shared" si="1"/>
        <v>I</v>
      </c>
      <c r="C57" s="30">
        <f t="shared" si="2"/>
        <v>43755.394</v>
      </c>
      <c r="D57" t="str">
        <f t="shared" si="3"/>
        <v>vis</v>
      </c>
      <c r="E57">
        <f>VLOOKUP(C57,Active!C$21:E$960,3,FALSE)</f>
        <v>3990.999908010253</v>
      </c>
      <c r="F57" s="2" t="s">
        <v>208</v>
      </c>
      <c r="G57" t="str">
        <f t="shared" si="4"/>
        <v>43755.394</v>
      </c>
      <c r="H57" s="30">
        <f t="shared" si="5"/>
        <v>3991</v>
      </c>
      <c r="I57" s="75" t="s">
        <v>341</v>
      </c>
      <c r="J57" s="76" t="s">
        <v>342</v>
      </c>
      <c r="K57" s="75">
        <v>3991</v>
      </c>
      <c r="L57" s="75" t="s">
        <v>257</v>
      </c>
      <c r="M57" s="76" t="s">
        <v>212</v>
      </c>
      <c r="N57" s="76"/>
      <c r="O57" s="77" t="s">
        <v>213</v>
      </c>
      <c r="P57" s="77" t="s">
        <v>343</v>
      </c>
    </row>
    <row r="58" spans="1:16" ht="12.75" customHeight="1">
      <c r="A58" s="30" t="str">
        <f t="shared" si="0"/>
        <v> BBS 39 </v>
      </c>
      <c r="B58" s="2" t="str">
        <f t="shared" si="1"/>
        <v>I</v>
      </c>
      <c r="C58" s="30">
        <f t="shared" si="2"/>
        <v>43790.415000000001</v>
      </c>
      <c r="D58" t="str">
        <f t="shared" si="3"/>
        <v>vis</v>
      </c>
      <c r="E58">
        <f>VLOOKUP(C58,Active!C$21:E$960,3,FALSE)</f>
        <v>4008.9975224437017</v>
      </c>
      <c r="F58" s="2" t="s">
        <v>208</v>
      </c>
      <c r="G58" t="str">
        <f t="shared" si="4"/>
        <v>43790.415</v>
      </c>
      <c r="H58" s="30">
        <f t="shared" si="5"/>
        <v>4009</v>
      </c>
      <c r="I58" s="75" t="s">
        <v>344</v>
      </c>
      <c r="J58" s="76" t="s">
        <v>345</v>
      </c>
      <c r="K58" s="75">
        <v>4009</v>
      </c>
      <c r="L58" s="75" t="s">
        <v>224</v>
      </c>
      <c r="M58" s="76" t="s">
        <v>212</v>
      </c>
      <c r="N58" s="76"/>
      <c r="O58" s="77" t="s">
        <v>213</v>
      </c>
      <c r="P58" s="77" t="s">
        <v>343</v>
      </c>
    </row>
    <row r="59" spans="1:16" ht="12.75" customHeight="1">
      <c r="A59" s="30" t="str">
        <f t="shared" si="0"/>
        <v> BBS 39 </v>
      </c>
      <c r="B59" s="2" t="str">
        <f t="shared" si="1"/>
        <v>I</v>
      </c>
      <c r="C59" s="30">
        <f t="shared" si="2"/>
        <v>43794.311999999998</v>
      </c>
      <c r="D59" t="str">
        <f t="shared" si="3"/>
        <v>vis</v>
      </c>
      <c r="E59">
        <f>VLOOKUP(C59,Active!C$21:E$960,3,FALSE)</f>
        <v>4011.000226633962</v>
      </c>
      <c r="F59" s="2" t="s">
        <v>208</v>
      </c>
      <c r="G59" t="str">
        <f t="shared" si="4"/>
        <v>43794.312</v>
      </c>
      <c r="H59" s="30">
        <f t="shared" si="5"/>
        <v>4011</v>
      </c>
      <c r="I59" s="75" t="s">
        <v>346</v>
      </c>
      <c r="J59" s="76" t="s">
        <v>347</v>
      </c>
      <c r="K59" s="75">
        <v>4011</v>
      </c>
      <c r="L59" s="75" t="s">
        <v>253</v>
      </c>
      <c r="M59" s="76" t="s">
        <v>212</v>
      </c>
      <c r="N59" s="76"/>
      <c r="O59" s="77" t="s">
        <v>213</v>
      </c>
      <c r="P59" s="77" t="s">
        <v>343</v>
      </c>
    </row>
    <row r="60" spans="1:16" ht="12.75" customHeight="1">
      <c r="A60" s="30" t="str">
        <f t="shared" si="0"/>
        <v> BBS 40 </v>
      </c>
      <c r="B60" s="2" t="str">
        <f t="shared" si="1"/>
        <v>I</v>
      </c>
      <c r="C60" s="30">
        <f t="shared" si="2"/>
        <v>43831.283000000003</v>
      </c>
      <c r="D60" t="str">
        <f t="shared" si="3"/>
        <v>vis</v>
      </c>
      <c r="E60">
        <f>VLOOKUP(C60,Active!C$21:E$960,3,FALSE)</f>
        <v>4029.9999640263582</v>
      </c>
      <c r="F60" s="2" t="s">
        <v>208</v>
      </c>
      <c r="G60" t="str">
        <f t="shared" si="4"/>
        <v>43831.283</v>
      </c>
      <c r="H60" s="30">
        <f t="shared" si="5"/>
        <v>4030</v>
      </c>
      <c r="I60" s="75" t="s">
        <v>348</v>
      </c>
      <c r="J60" s="76" t="s">
        <v>349</v>
      </c>
      <c r="K60" s="75">
        <v>4030</v>
      </c>
      <c r="L60" s="75" t="s">
        <v>257</v>
      </c>
      <c r="M60" s="76" t="s">
        <v>212</v>
      </c>
      <c r="N60" s="76"/>
      <c r="O60" s="77" t="s">
        <v>254</v>
      </c>
      <c r="P60" s="77" t="s">
        <v>350</v>
      </c>
    </row>
    <row r="61" spans="1:16" ht="12.75" customHeight="1">
      <c r="A61" s="30" t="str">
        <f t="shared" si="0"/>
        <v> BBS 40 </v>
      </c>
      <c r="B61" s="2" t="str">
        <f t="shared" si="1"/>
        <v>I</v>
      </c>
      <c r="C61" s="30">
        <f t="shared" si="2"/>
        <v>43831.284</v>
      </c>
      <c r="D61" t="str">
        <f t="shared" si="3"/>
        <v>vis</v>
      </c>
      <c r="E61">
        <f>VLOOKUP(C61,Active!C$21:E$960,3,FALSE)</f>
        <v>4030.0004779355663</v>
      </c>
      <c r="F61" s="2" t="s">
        <v>208</v>
      </c>
      <c r="G61" t="str">
        <f t="shared" si="4"/>
        <v>43831.284</v>
      </c>
      <c r="H61" s="30">
        <f t="shared" si="5"/>
        <v>4030</v>
      </c>
      <c r="I61" s="75" t="s">
        <v>351</v>
      </c>
      <c r="J61" s="76" t="s">
        <v>352</v>
      </c>
      <c r="K61" s="75">
        <v>4030</v>
      </c>
      <c r="L61" s="75" t="s">
        <v>277</v>
      </c>
      <c r="M61" s="76" t="s">
        <v>212</v>
      </c>
      <c r="N61" s="76"/>
      <c r="O61" s="77" t="s">
        <v>213</v>
      </c>
      <c r="P61" s="77" t="s">
        <v>350</v>
      </c>
    </row>
    <row r="62" spans="1:16" ht="12.75" customHeight="1">
      <c r="A62" s="30" t="str">
        <f t="shared" si="0"/>
        <v> BBS 40 </v>
      </c>
      <c r="B62" s="2" t="str">
        <f t="shared" si="1"/>
        <v>I</v>
      </c>
      <c r="C62" s="30">
        <f t="shared" si="2"/>
        <v>43833.224000000002</v>
      </c>
      <c r="D62" t="str">
        <f t="shared" si="3"/>
        <v>vis</v>
      </c>
      <c r="E62">
        <f>VLOOKUP(C62,Active!C$21:E$960,3,FALSE)</f>
        <v>4030.9974618024157</v>
      </c>
      <c r="F62" s="2" t="s">
        <v>208</v>
      </c>
      <c r="G62" t="str">
        <f t="shared" si="4"/>
        <v>43833.224</v>
      </c>
      <c r="H62" s="30">
        <f t="shared" si="5"/>
        <v>4031</v>
      </c>
      <c r="I62" s="75" t="s">
        <v>353</v>
      </c>
      <c r="J62" s="76" t="s">
        <v>354</v>
      </c>
      <c r="K62" s="75">
        <v>4031</v>
      </c>
      <c r="L62" s="75" t="s">
        <v>224</v>
      </c>
      <c r="M62" s="76" t="s">
        <v>212</v>
      </c>
      <c r="N62" s="76"/>
      <c r="O62" s="77" t="s">
        <v>254</v>
      </c>
      <c r="P62" s="77" t="s">
        <v>350</v>
      </c>
    </row>
    <row r="63" spans="1:16" ht="12.75" customHeight="1">
      <c r="A63" s="30" t="str">
        <f t="shared" si="0"/>
        <v> BBS 43 </v>
      </c>
      <c r="B63" s="2" t="str">
        <f t="shared" si="1"/>
        <v>I</v>
      </c>
      <c r="C63" s="30">
        <f t="shared" si="2"/>
        <v>44002.517999999996</v>
      </c>
      <c r="D63" t="str">
        <f t="shared" si="3"/>
        <v>vis</v>
      </c>
      <c r="E63">
        <f>VLOOKUP(C63,Active!C$21:E$960,3,FALSE)</f>
        <v>4117.9992075519986</v>
      </c>
      <c r="F63" s="2" t="s">
        <v>208</v>
      </c>
      <c r="G63" t="str">
        <f t="shared" si="4"/>
        <v>44002.518</v>
      </c>
      <c r="H63" s="30">
        <f t="shared" si="5"/>
        <v>4118</v>
      </c>
      <c r="I63" s="75" t="s">
        <v>355</v>
      </c>
      <c r="J63" s="76" t="s">
        <v>356</v>
      </c>
      <c r="K63" s="75">
        <v>4118</v>
      </c>
      <c r="L63" s="75" t="s">
        <v>233</v>
      </c>
      <c r="M63" s="76" t="s">
        <v>212</v>
      </c>
      <c r="N63" s="76"/>
      <c r="O63" s="77" t="s">
        <v>254</v>
      </c>
      <c r="P63" s="77" t="s">
        <v>357</v>
      </c>
    </row>
    <row r="64" spans="1:16" ht="12.75" customHeight="1">
      <c r="A64" s="30" t="str">
        <f t="shared" si="0"/>
        <v> BBS 44 </v>
      </c>
      <c r="B64" s="2" t="str">
        <f t="shared" si="1"/>
        <v>I</v>
      </c>
      <c r="C64" s="30">
        <f t="shared" si="2"/>
        <v>44072.57</v>
      </c>
      <c r="D64" t="str">
        <f t="shared" si="3"/>
        <v>vis</v>
      </c>
      <c r="E64">
        <f>VLOOKUP(C64,Active!C$21:E$960,3,FALSE)</f>
        <v>4153.999575510994</v>
      </c>
      <c r="F64" s="2" t="s">
        <v>208</v>
      </c>
      <c r="G64" t="str">
        <f t="shared" si="4"/>
        <v>44072.570</v>
      </c>
      <c r="H64" s="30">
        <f t="shared" si="5"/>
        <v>4154</v>
      </c>
      <c r="I64" s="75" t="s">
        <v>358</v>
      </c>
      <c r="J64" s="76" t="s">
        <v>359</v>
      </c>
      <c r="K64" s="75">
        <v>4154</v>
      </c>
      <c r="L64" s="75" t="s">
        <v>249</v>
      </c>
      <c r="M64" s="76" t="s">
        <v>212</v>
      </c>
      <c r="N64" s="76"/>
      <c r="O64" s="77" t="s">
        <v>254</v>
      </c>
      <c r="P64" s="77" t="s">
        <v>360</v>
      </c>
    </row>
    <row r="65" spans="1:16" ht="12.75" customHeight="1">
      <c r="A65" s="30" t="str">
        <f t="shared" si="0"/>
        <v> BBS 44 </v>
      </c>
      <c r="B65" s="2" t="str">
        <f t="shared" si="1"/>
        <v>I</v>
      </c>
      <c r="C65" s="30">
        <f t="shared" si="2"/>
        <v>44115.377</v>
      </c>
      <c r="D65" t="str">
        <f t="shared" si="3"/>
        <v>vis</v>
      </c>
      <c r="E65">
        <f>VLOOKUP(C65,Active!C$21:E$960,3,FALSE)</f>
        <v>4175.9984870512881</v>
      </c>
      <c r="F65" s="2" t="s">
        <v>208</v>
      </c>
      <c r="G65" t="str">
        <f t="shared" si="4"/>
        <v>44115.377</v>
      </c>
      <c r="H65" s="30">
        <f t="shared" si="5"/>
        <v>4176</v>
      </c>
      <c r="I65" s="75" t="s">
        <v>361</v>
      </c>
      <c r="J65" s="76" t="s">
        <v>362</v>
      </c>
      <c r="K65" s="75">
        <v>4176</v>
      </c>
      <c r="L65" s="75" t="s">
        <v>283</v>
      </c>
      <c r="M65" s="76" t="s">
        <v>212</v>
      </c>
      <c r="N65" s="76"/>
      <c r="O65" s="77" t="s">
        <v>213</v>
      </c>
      <c r="P65" s="77" t="s">
        <v>360</v>
      </c>
    </row>
    <row r="66" spans="1:16" ht="12.75" customHeight="1">
      <c r="A66" s="30" t="str">
        <f t="shared" si="0"/>
        <v> BBS 45 </v>
      </c>
      <c r="B66" s="2" t="str">
        <f t="shared" si="1"/>
        <v>I</v>
      </c>
      <c r="C66" s="30">
        <f t="shared" si="2"/>
        <v>44189.32</v>
      </c>
      <c r="D66" t="str">
        <f t="shared" si="3"/>
        <v>vis</v>
      </c>
      <c r="E66">
        <f>VLOOKUP(C66,Active!C$21:E$960,3,FALSE)</f>
        <v>4213.9984757452848</v>
      </c>
      <c r="F66" s="2" t="s">
        <v>208</v>
      </c>
      <c r="G66" t="str">
        <f t="shared" si="4"/>
        <v>44189.320</v>
      </c>
      <c r="H66" s="30">
        <f t="shared" si="5"/>
        <v>4214</v>
      </c>
      <c r="I66" s="75" t="s">
        <v>363</v>
      </c>
      <c r="J66" s="76" t="s">
        <v>364</v>
      </c>
      <c r="K66" s="75">
        <v>4214</v>
      </c>
      <c r="L66" s="75" t="s">
        <v>283</v>
      </c>
      <c r="M66" s="76" t="s">
        <v>212</v>
      </c>
      <c r="N66" s="76"/>
      <c r="O66" s="77" t="s">
        <v>213</v>
      </c>
      <c r="P66" s="77" t="s">
        <v>365</v>
      </c>
    </row>
    <row r="67" spans="1:16" ht="12.75" customHeight="1">
      <c r="A67" s="30" t="str">
        <f t="shared" si="0"/>
        <v> BBS 45 </v>
      </c>
      <c r="B67" s="2" t="str">
        <f t="shared" si="1"/>
        <v>I</v>
      </c>
      <c r="C67" s="30">
        <f t="shared" si="2"/>
        <v>44189.321000000004</v>
      </c>
      <c r="D67" t="str">
        <f t="shared" si="3"/>
        <v>vis</v>
      </c>
      <c r="E67">
        <f>VLOOKUP(C67,Active!C$21:E$960,3,FALSE)</f>
        <v>4213.9989896544967</v>
      </c>
      <c r="F67" s="2" t="s">
        <v>208</v>
      </c>
      <c r="G67" t="str">
        <f t="shared" si="4"/>
        <v>44189.321</v>
      </c>
      <c r="H67" s="30">
        <f t="shared" si="5"/>
        <v>4214</v>
      </c>
      <c r="I67" s="75" t="s">
        <v>366</v>
      </c>
      <c r="J67" s="76" t="s">
        <v>367</v>
      </c>
      <c r="K67" s="75">
        <v>4214</v>
      </c>
      <c r="L67" s="75" t="s">
        <v>233</v>
      </c>
      <c r="M67" s="76" t="s">
        <v>212</v>
      </c>
      <c r="N67" s="76"/>
      <c r="O67" s="77" t="s">
        <v>254</v>
      </c>
      <c r="P67" s="77" t="s">
        <v>365</v>
      </c>
    </row>
    <row r="68" spans="1:16" ht="12.75" customHeight="1">
      <c r="A68" s="30" t="str">
        <f t="shared" si="0"/>
        <v> BBS 47 </v>
      </c>
      <c r="B68" s="2" t="str">
        <f t="shared" si="1"/>
        <v>I</v>
      </c>
      <c r="C68" s="30">
        <f t="shared" si="2"/>
        <v>44360.553999999996</v>
      </c>
      <c r="D68" t="str">
        <f t="shared" si="3"/>
        <v>vis</v>
      </c>
      <c r="E68">
        <f>VLOOKUP(C68,Active!C$21:E$960,3,FALSE)</f>
        <v>4301.9972053617175</v>
      </c>
      <c r="F68" s="2" t="s">
        <v>208</v>
      </c>
      <c r="G68" t="str">
        <f t="shared" si="4"/>
        <v>44360.554</v>
      </c>
      <c r="H68" s="30">
        <f t="shared" si="5"/>
        <v>4302</v>
      </c>
      <c r="I68" s="75" t="s">
        <v>368</v>
      </c>
      <c r="J68" s="76" t="s">
        <v>369</v>
      </c>
      <c r="K68" s="75">
        <v>4302</v>
      </c>
      <c r="L68" s="75" t="s">
        <v>224</v>
      </c>
      <c r="M68" s="76" t="s">
        <v>212</v>
      </c>
      <c r="N68" s="76"/>
      <c r="O68" s="77" t="s">
        <v>254</v>
      </c>
      <c r="P68" s="77" t="s">
        <v>370</v>
      </c>
    </row>
    <row r="69" spans="1:16" ht="12.75" customHeight="1">
      <c r="A69" s="30" t="str">
        <f t="shared" si="0"/>
        <v> BBS 48 </v>
      </c>
      <c r="B69" s="2" t="str">
        <f t="shared" si="1"/>
        <v>I</v>
      </c>
      <c r="C69" s="30">
        <f t="shared" si="2"/>
        <v>44395.582999999999</v>
      </c>
      <c r="D69" t="str">
        <f t="shared" si="3"/>
        <v>vis</v>
      </c>
      <c r="E69">
        <f>VLOOKUP(C69,Active!C$21:E$960,3,FALSE)</f>
        <v>4319.9989310688443</v>
      </c>
      <c r="F69" s="2" t="s">
        <v>208</v>
      </c>
      <c r="G69" t="str">
        <f t="shared" si="4"/>
        <v>44395.583</v>
      </c>
      <c r="H69" s="30">
        <f t="shared" si="5"/>
        <v>4320</v>
      </c>
      <c r="I69" s="75" t="s">
        <v>371</v>
      </c>
      <c r="J69" s="76" t="s">
        <v>372</v>
      </c>
      <c r="K69" s="75">
        <v>4320</v>
      </c>
      <c r="L69" s="75" t="s">
        <v>233</v>
      </c>
      <c r="M69" s="76" t="s">
        <v>212</v>
      </c>
      <c r="N69" s="76"/>
      <c r="O69" s="77" t="s">
        <v>254</v>
      </c>
      <c r="P69" s="77" t="s">
        <v>373</v>
      </c>
    </row>
    <row r="70" spans="1:16" ht="12.75" customHeight="1">
      <c r="A70" s="30" t="str">
        <f t="shared" si="0"/>
        <v> BBS 49 </v>
      </c>
      <c r="B70" s="2" t="str">
        <f t="shared" si="1"/>
        <v>I</v>
      </c>
      <c r="C70" s="30">
        <f t="shared" si="2"/>
        <v>44438.391000000003</v>
      </c>
      <c r="D70" t="str">
        <f t="shared" si="3"/>
        <v>vis</v>
      </c>
      <c r="E70">
        <f>VLOOKUP(C70,Active!C$21:E$960,3,FALSE)</f>
        <v>4341.9983565183502</v>
      </c>
      <c r="F70" s="2" t="s">
        <v>208</v>
      </c>
      <c r="G70" t="str">
        <f t="shared" si="4"/>
        <v>44438.391</v>
      </c>
      <c r="H70" s="30">
        <f t="shared" si="5"/>
        <v>4342</v>
      </c>
      <c r="I70" s="75" t="s">
        <v>374</v>
      </c>
      <c r="J70" s="76" t="s">
        <v>375</v>
      </c>
      <c r="K70" s="75">
        <v>4342</v>
      </c>
      <c r="L70" s="75" t="s">
        <v>283</v>
      </c>
      <c r="M70" s="76" t="s">
        <v>212</v>
      </c>
      <c r="N70" s="76"/>
      <c r="O70" s="77" t="s">
        <v>234</v>
      </c>
      <c r="P70" s="77" t="s">
        <v>376</v>
      </c>
    </row>
    <row r="71" spans="1:16" ht="12.75" customHeight="1">
      <c r="A71" s="30" t="str">
        <f t="shared" si="0"/>
        <v> AOEB 2 </v>
      </c>
      <c r="B71" s="2" t="str">
        <f t="shared" si="1"/>
        <v>I</v>
      </c>
      <c r="C71" s="30">
        <f t="shared" si="2"/>
        <v>44463.690999999999</v>
      </c>
      <c r="D71" t="str">
        <f t="shared" si="3"/>
        <v>vis</v>
      </c>
      <c r="E71">
        <f>VLOOKUP(C71,Active!C$21:E$960,3,FALSE)</f>
        <v>4355.0002595241522</v>
      </c>
      <c r="F71" s="2" t="s">
        <v>208</v>
      </c>
      <c r="G71" t="str">
        <f t="shared" si="4"/>
        <v>44463.691</v>
      </c>
      <c r="H71" s="30">
        <f t="shared" si="5"/>
        <v>4355</v>
      </c>
      <c r="I71" s="75" t="s">
        <v>377</v>
      </c>
      <c r="J71" s="76" t="s">
        <v>378</v>
      </c>
      <c r="K71" s="75">
        <v>4355</v>
      </c>
      <c r="L71" s="75" t="s">
        <v>277</v>
      </c>
      <c r="M71" s="76" t="s">
        <v>212</v>
      </c>
      <c r="N71" s="76"/>
      <c r="O71" s="77" t="s">
        <v>379</v>
      </c>
      <c r="P71" s="77" t="s">
        <v>311</v>
      </c>
    </row>
    <row r="72" spans="1:16" ht="12.75" customHeight="1">
      <c r="A72" s="30" t="str">
        <f t="shared" si="0"/>
        <v> BRNO 26 </v>
      </c>
      <c r="B72" s="2" t="str">
        <f t="shared" si="1"/>
        <v>I</v>
      </c>
      <c r="C72" s="30">
        <f t="shared" si="2"/>
        <v>44469.516000000003</v>
      </c>
      <c r="D72" t="str">
        <f t="shared" si="3"/>
        <v>vis</v>
      </c>
      <c r="E72">
        <f>VLOOKUP(C72,Active!C$21:E$960,3,FALSE)</f>
        <v>4357.9937806707476</v>
      </c>
      <c r="F72" s="2" t="s">
        <v>208</v>
      </c>
      <c r="G72" t="str">
        <f t="shared" si="4"/>
        <v>44469.516</v>
      </c>
      <c r="H72" s="30">
        <f t="shared" si="5"/>
        <v>4358</v>
      </c>
      <c r="I72" s="75" t="s">
        <v>380</v>
      </c>
      <c r="J72" s="76" t="s">
        <v>381</v>
      </c>
      <c r="K72" s="75">
        <v>4358</v>
      </c>
      <c r="L72" s="75" t="s">
        <v>382</v>
      </c>
      <c r="M72" s="76" t="s">
        <v>212</v>
      </c>
      <c r="N72" s="76"/>
      <c r="O72" s="77" t="s">
        <v>383</v>
      </c>
      <c r="P72" s="77" t="s">
        <v>115</v>
      </c>
    </row>
    <row r="73" spans="1:16" ht="12.75" customHeight="1">
      <c r="A73" s="30" t="str">
        <f t="shared" si="0"/>
        <v> BBS 49 </v>
      </c>
      <c r="B73" s="2" t="str">
        <f t="shared" si="1"/>
        <v>I</v>
      </c>
      <c r="C73" s="30">
        <f t="shared" si="2"/>
        <v>44473.42</v>
      </c>
      <c r="D73" t="str">
        <f t="shared" si="3"/>
        <v>vis</v>
      </c>
      <c r="E73">
        <f>VLOOKUP(C73,Active!C$21:E$960,3,FALSE)</f>
        <v>4360.0000822254742</v>
      </c>
      <c r="F73" s="2" t="s">
        <v>208</v>
      </c>
      <c r="G73" t="str">
        <f t="shared" si="4"/>
        <v>44473.420</v>
      </c>
      <c r="H73" s="30">
        <f t="shared" si="5"/>
        <v>4360</v>
      </c>
      <c r="I73" s="75" t="s">
        <v>384</v>
      </c>
      <c r="J73" s="76" t="s">
        <v>385</v>
      </c>
      <c r="K73" s="75">
        <v>4360</v>
      </c>
      <c r="L73" s="75" t="s">
        <v>253</v>
      </c>
      <c r="M73" s="76" t="s">
        <v>212</v>
      </c>
      <c r="N73" s="76"/>
      <c r="O73" s="77" t="s">
        <v>386</v>
      </c>
      <c r="P73" s="77" t="s">
        <v>376</v>
      </c>
    </row>
    <row r="74" spans="1:16" ht="12.75" customHeight="1">
      <c r="A74" s="30" t="str">
        <f t="shared" si="0"/>
        <v> BBS 50 </v>
      </c>
      <c r="B74" s="2" t="str">
        <f t="shared" si="1"/>
        <v>I</v>
      </c>
      <c r="C74" s="30">
        <f t="shared" si="2"/>
        <v>44475.358999999997</v>
      </c>
      <c r="D74" t="str">
        <f t="shared" si="3"/>
        <v>vis</v>
      </c>
      <c r="E74">
        <f>VLOOKUP(C74,Active!C$21:E$960,3,FALSE)</f>
        <v>4360.9965521831118</v>
      </c>
      <c r="F74" s="2" t="s">
        <v>208</v>
      </c>
      <c r="G74" t="str">
        <f t="shared" si="4"/>
        <v>44475.359</v>
      </c>
      <c r="H74" s="30">
        <f t="shared" si="5"/>
        <v>4361</v>
      </c>
      <c r="I74" s="75" t="s">
        <v>387</v>
      </c>
      <c r="J74" s="76" t="s">
        <v>388</v>
      </c>
      <c r="K74" s="75">
        <v>4361</v>
      </c>
      <c r="L74" s="75" t="s">
        <v>211</v>
      </c>
      <c r="M74" s="76" t="s">
        <v>212</v>
      </c>
      <c r="N74" s="76"/>
      <c r="O74" s="77" t="s">
        <v>389</v>
      </c>
      <c r="P74" s="77" t="s">
        <v>390</v>
      </c>
    </row>
    <row r="75" spans="1:16" ht="12.75" customHeight="1">
      <c r="A75" s="30" t="str">
        <f t="shared" ref="A75:A138" si="6">P75</f>
        <v> BBS 50 </v>
      </c>
      <c r="B75" s="2" t="str">
        <f t="shared" ref="B75:B138" si="7">IF(H75=INT(H75),"I","II")</f>
        <v>I</v>
      </c>
      <c r="C75" s="30">
        <f t="shared" ref="C75:C138" si="8">1*G75</f>
        <v>44475.362999999998</v>
      </c>
      <c r="D75" t="str">
        <f t="shared" ref="D75:D138" si="9">VLOOKUP(F75,I$1:J$5,2,FALSE)</f>
        <v>vis</v>
      </c>
      <c r="E75">
        <f>VLOOKUP(C75,Active!C$21:E$960,3,FALSE)</f>
        <v>4360.9986078199508</v>
      </c>
      <c r="F75" s="2" t="s">
        <v>208</v>
      </c>
      <c r="G75" t="str">
        <f t="shared" ref="G75:G138" si="10">MID(I75,3,LEN(I75)-3)</f>
        <v>44475.363</v>
      </c>
      <c r="H75" s="30">
        <f t="shared" ref="H75:H138" si="11">1*K75</f>
        <v>4361</v>
      </c>
      <c r="I75" s="75" t="s">
        <v>391</v>
      </c>
      <c r="J75" s="76" t="s">
        <v>392</v>
      </c>
      <c r="K75" s="75">
        <v>4361</v>
      </c>
      <c r="L75" s="75" t="s">
        <v>283</v>
      </c>
      <c r="M75" s="76" t="s">
        <v>212</v>
      </c>
      <c r="N75" s="76"/>
      <c r="O75" s="77" t="s">
        <v>393</v>
      </c>
      <c r="P75" s="77" t="s">
        <v>390</v>
      </c>
    </row>
    <row r="76" spans="1:16">
      <c r="A76" s="30" t="str">
        <f t="shared" si="6"/>
        <v> BBS 50 </v>
      </c>
      <c r="B76" s="2" t="str">
        <f t="shared" si="7"/>
        <v>I</v>
      </c>
      <c r="C76" s="30">
        <f t="shared" si="8"/>
        <v>44510.389000000003</v>
      </c>
      <c r="D76" t="str">
        <f t="shared" si="9"/>
        <v>vis</v>
      </c>
      <c r="E76">
        <f>VLOOKUP(C76,Active!C$21:E$960,3,FALSE)</f>
        <v>4378.9987917994513</v>
      </c>
      <c r="F76" s="2" t="s">
        <v>208</v>
      </c>
      <c r="G76" t="str">
        <f t="shared" si="10"/>
        <v>44510.389</v>
      </c>
      <c r="H76" s="30">
        <f t="shared" si="11"/>
        <v>4379</v>
      </c>
      <c r="I76" s="75" t="s">
        <v>394</v>
      </c>
      <c r="J76" s="76" t="s">
        <v>395</v>
      </c>
      <c r="K76" s="75">
        <v>4379</v>
      </c>
      <c r="L76" s="75" t="s">
        <v>233</v>
      </c>
      <c r="M76" s="76" t="s">
        <v>212</v>
      </c>
      <c r="N76" s="76"/>
      <c r="O76" s="77" t="s">
        <v>213</v>
      </c>
      <c r="P76" s="77" t="s">
        <v>390</v>
      </c>
    </row>
    <row r="77" spans="1:16">
      <c r="A77" s="30" t="str">
        <f t="shared" si="6"/>
        <v> BBS 50 </v>
      </c>
      <c r="B77" s="2" t="str">
        <f t="shared" si="7"/>
        <v>I</v>
      </c>
      <c r="C77" s="30">
        <f t="shared" si="8"/>
        <v>44512.337</v>
      </c>
      <c r="D77" t="str">
        <f t="shared" si="9"/>
        <v>vis</v>
      </c>
      <c r="E77">
        <f>VLOOKUP(C77,Active!C$21:E$960,3,FALSE)</f>
        <v>4379.9998869399751</v>
      </c>
      <c r="F77" s="2" t="s">
        <v>208</v>
      </c>
      <c r="G77" t="str">
        <f t="shared" si="10"/>
        <v>44512.337</v>
      </c>
      <c r="H77" s="30">
        <f t="shared" si="11"/>
        <v>4380</v>
      </c>
      <c r="I77" s="75" t="s">
        <v>396</v>
      </c>
      <c r="J77" s="76" t="s">
        <v>397</v>
      </c>
      <c r="K77" s="75">
        <v>4380</v>
      </c>
      <c r="L77" s="75" t="s">
        <v>257</v>
      </c>
      <c r="M77" s="76" t="s">
        <v>212</v>
      </c>
      <c r="N77" s="76"/>
      <c r="O77" s="77" t="s">
        <v>213</v>
      </c>
      <c r="P77" s="77" t="s">
        <v>390</v>
      </c>
    </row>
    <row r="78" spans="1:16">
      <c r="A78" s="30" t="str">
        <f t="shared" si="6"/>
        <v> BBS 50 </v>
      </c>
      <c r="B78" s="2" t="str">
        <f t="shared" si="7"/>
        <v>I</v>
      </c>
      <c r="C78" s="30">
        <f t="shared" si="8"/>
        <v>44512.339</v>
      </c>
      <c r="D78" t="str">
        <f t="shared" si="9"/>
        <v>vis</v>
      </c>
      <c r="E78">
        <f>VLOOKUP(C78,Active!C$21:E$960,3,FALSE)</f>
        <v>4380.0009147583951</v>
      </c>
      <c r="F78" s="2" t="s">
        <v>208</v>
      </c>
      <c r="G78" t="str">
        <f t="shared" si="10"/>
        <v>44512.339</v>
      </c>
      <c r="H78" s="30">
        <f t="shared" si="11"/>
        <v>4380</v>
      </c>
      <c r="I78" s="75" t="s">
        <v>398</v>
      </c>
      <c r="J78" s="76" t="s">
        <v>399</v>
      </c>
      <c r="K78" s="75">
        <v>4380</v>
      </c>
      <c r="L78" s="75" t="s">
        <v>270</v>
      </c>
      <c r="M78" s="76" t="s">
        <v>212</v>
      </c>
      <c r="N78" s="76"/>
      <c r="O78" s="77" t="s">
        <v>254</v>
      </c>
      <c r="P78" s="77" t="s">
        <v>390</v>
      </c>
    </row>
    <row r="79" spans="1:16">
      <c r="A79" s="30" t="str">
        <f t="shared" si="6"/>
        <v> BBS 52 </v>
      </c>
      <c r="B79" s="2" t="str">
        <f t="shared" si="7"/>
        <v>I</v>
      </c>
      <c r="C79" s="30">
        <f t="shared" si="8"/>
        <v>44586.279000000002</v>
      </c>
      <c r="D79" t="str">
        <f t="shared" si="9"/>
        <v>vis</v>
      </c>
      <c r="E79">
        <f>VLOOKUP(C79,Active!C$21:E$960,3,FALSE)</f>
        <v>4417.9993617247637</v>
      </c>
      <c r="F79" s="2" t="s">
        <v>208</v>
      </c>
      <c r="G79" t="str">
        <f t="shared" si="10"/>
        <v>44586.279</v>
      </c>
      <c r="H79" s="30">
        <f t="shared" si="11"/>
        <v>4418</v>
      </c>
      <c r="I79" s="75" t="s">
        <v>400</v>
      </c>
      <c r="J79" s="76" t="s">
        <v>401</v>
      </c>
      <c r="K79" s="75">
        <v>4418</v>
      </c>
      <c r="L79" s="75" t="s">
        <v>249</v>
      </c>
      <c r="M79" s="76" t="s">
        <v>212</v>
      </c>
      <c r="N79" s="76"/>
      <c r="O79" s="77" t="s">
        <v>213</v>
      </c>
      <c r="P79" s="77" t="s">
        <v>402</v>
      </c>
    </row>
    <row r="80" spans="1:16">
      <c r="A80" s="30" t="str">
        <f t="shared" si="6"/>
        <v> BBS 52 </v>
      </c>
      <c r="B80" s="2" t="str">
        <f t="shared" si="7"/>
        <v>I</v>
      </c>
      <c r="C80" s="30">
        <f t="shared" si="8"/>
        <v>44586.281000000003</v>
      </c>
      <c r="D80" t="str">
        <f t="shared" si="9"/>
        <v>vis</v>
      </c>
      <c r="E80">
        <f>VLOOKUP(C80,Active!C$21:E$960,3,FALSE)</f>
        <v>4418.0003895431837</v>
      </c>
      <c r="F80" s="2" t="s">
        <v>208</v>
      </c>
      <c r="G80" t="str">
        <f t="shared" si="10"/>
        <v>44586.281</v>
      </c>
      <c r="H80" s="30">
        <f t="shared" si="11"/>
        <v>4418</v>
      </c>
      <c r="I80" s="75" t="s">
        <v>403</v>
      </c>
      <c r="J80" s="76" t="s">
        <v>404</v>
      </c>
      <c r="K80" s="75">
        <v>4418</v>
      </c>
      <c r="L80" s="75" t="s">
        <v>277</v>
      </c>
      <c r="M80" s="76" t="s">
        <v>212</v>
      </c>
      <c r="N80" s="76"/>
      <c r="O80" s="77" t="s">
        <v>254</v>
      </c>
      <c r="P80" s="77" t="s">
        <v>402</v>
      </c>
    </row>
    <row r="81" spans="1:16">
      <c r="A81" s="30" t="str">
        <f t="shared" si="6"/>
        <v> BBS 53 </v>
      </c>
      <c r="B81" s="2" t="str">
        <f t="shared" si="7"/>
        <v>I</v>
      </c>
      <c r="C81" s="30">
        <f t="shared" si="8"/>
        <v>44679.68</v>
      </c>
      <c r="D81" t="str">
        <f t="shared" si="9"/>
        <v>vis</v>
      </c>
      <c r="E81">
        <f>VLOOKUP(C81,Active!C$21:E$960,3,FALSE)</f>
        <v>4465.9989958214055</v>
      </c>
      <c r="F81" s="2" t="s">
        <v>208</v>
      </c>
      <c r="G81" t="str">
        <f t="shared" si="10"/>
        <v>44679.680</v>
      </c>
      <c r="H81" s="30">
        <f t="shared" si="11"/>
        <v>4466</v>
      </c>
      <c r="I81" s="75" t="s">
        <v>405</v>
      </c>
      <c r="J81" s="76" t="s">
        <v>406</v>
      </c>
      <c r="K81" s="75">
        <v>4466</v>
      </c>
      <c r="L81" s="75" t="s">
        <v>233</v>
      </c>
      <c r="M81" s="76" t="s">
        <v>212</v>
      </c>
      <c r="N81" s="76"/>
      <c r="O81" s="77" t="s">
        <v>254</v>
      </c>
      <c r="P81" s="77" t="s">
        <v>407</v>
      </c>
    </row>
    <row r="82" spans="1:16">
      <c r="A82" s="30" t="str">
        <f t="shared" si="6"/>
        <v> BBS 54 </v>
      </c>
      <c r="B82" s="2" t="str">
        <f t="shared" si="7"/>
        <v>I</v>
      </c>
      <c r="C82" s="30">
        <f t="shared" si="8"/>
        <v>44755.571000000004</v>
      </c>
      <c r="D82" t="str">
        <f t="shared" si="9"/>
        <v>vis</v>
      </c>
      <c r="E82">
        <f>VLOOKUP(C82,Active!C$21:E$960,3,FALSE)</f>
        <v>4505.0000796559307</v>
      </c>
      <c r="F82" s="2" t="s">
        <v>208</v>
      </c>
      <c r="G82" t="str">
        <f t="shared" si="10"/>
        <v>44755.571</v>
      </c>
      <c r="H82" s="30">
        <f t="shared" si="11"/>
        <v>4505</v>
      </c>
      <c r="I82" s="75" t="s">
        <v>408</v>
      </c>
      <c r="J82" s="76" t="s">
        <v>409</v>
      </c>
      <c r="K82" s="75">
        <v>4505</v>
      </c>
      <c r="L82" s="75" t="s">
        <v>253</v>
      </c>
      <c r="M82" s="76" t="s">
        <v>212</v>
      </c>
      <c r="N82" s="76"/>
      <c r="O82" s="77" t="s">
        <v>254</v>
      </c>
      <c r="P82" s="77" t="s">
        <v>410</v>
      </c>
    </row>
    <row r="83" spans="1:16">
      <c r="A83" s="30" t="str">
        <f t="shared" si="6"/>
        <v> BBS 55 </v>
      </c>
      <c r="B83" s="2" t="str">
        <f t="shared" si="7"/>
        <v>I</v>
      </c>
      <c r="C83" s="30">
        <f t="shared" si="8"/>
        <v>44757.514999999999</v>
      </c>
      <c r="D83" t="str">
        <f t="shared" si="9"/>
        <v>vis</v>
      </c>
      <c r="E83">
        <f>VLOOKUP(C83,Active!C$21:E$960,3,FALSE)</f>
        <v>4505.9991191596155</v>
      </c>
      <c r="F83" s="2" t="s">
        <v>208</v>
      </c>
      <c r="G83" t="str">
        <f t="shared" si="10"/>
        <v>44757.515</v>
      </c>
      <c r="H83" s="30">
        <f t="shared" si="11"/>
        <v>4506</v>
      </c>
      <c r="I83" s="75" t="s">
        <v>411</v>
      </c>
      <c r="J83" s="76" t="s">
        <v>412</v>
      </c>
      <c r="K83" s="75">
        <v>4506</v>
      </c>
      <c r="L83" s="75" t="s">
        <v>233</v>
      </c>
      <c r="M83" s="76" t="s">
        <v>212</v>
      </c>
      <c r="N83" s="76"/>
      <c r="O83" s="77" t="s">
        <v>254</v>
      </c>
      <c r="P83" s="77" t="s">
        <v>413</v>
      </c>
    </row>
    <row r="84" spans="1:16">
      <c r="A84" s="30" t="str">
        <f t="shared" si="6"/>
        <v> BBS 55 </v>
      </c>
      <c r="B84" s="2" t="str">
        <f t="shared" si="7"/>
        <v>I</v>
      </c>
      <c r="C84" s="30">
        <f t="shared" si="8"/>
        <v>44761.406999999999</v>
      </c>
      <c r="D84" t="str">
        <f t="shared" si="9"/>
        <v>vis</v>
      </c>
      <c r="E84">
        <f>VLOOKUP(C84,Active!C$21:E$960,3,FALSE)</f>
        <v>4507.9992538038287</v>
      </c>
      <c r="F84" s="2" t="s">
        <v>208</v>
      </c>
      <c r="G84" t="str">
        <f t="shared" si="10"/>
        <v>44761.407</v>
      </c>
      <c r="H84" s="30">
        <f t="shared" si="11"/>
        <v>4508</v>
      </c>
      <c r="I84" s="75" t="s">
        <v>414</v>
      </c>
      <c r="J84" s="76" t="s">
        <v>415</v>
      </c>
      <c r="K84" s="75">
        <v>4508</v>
      </c>
      <c r="L84" s="75" t="s">
        <v>249</v>
      </c>
      <c r="M84" s="76" t="s">
        <v>212</v>
      </c>
      <c r="N84" s="76"/>
      <c r="O84" s="77" t="s">
        <v>254</v>
      </c>
      <c r="P84" s="77" t="s">
        <v>413</v>
      </c>
    </row>
    <row r="85" spans="1:16">
      <c r="A85" s="30" t="str">
        <f t="shared" si="6"/>
        <v> AOEB 2 </v>
      </c>
      <c r="B85" s="2" t="str">
        <f t="shared" si="7"/>
        <v>I</v>
      </c>
      <c r="C85" s="30">
        <f t="shared" si="8"/>
        <v>44786.705999999998</v>
      </c>
      <c r="D85" t="str">
        <f t="shared" si="9"/>
        <v>vis</v>
      </c>
      <c r="E85">
        <f>VLOOKUP(C85,Active!C$21:E$960,3,FALSE)</f>
        <v>4521.0006429004216</v>
      </c>
      <c r="F85" s="2" t="s">
        <v>208</v>
      </c>
      <c r="G85" t="str">
        <f t="shared" si="10"/>
        <v>44786.706</v>
      </c>
      <c r="H85" s="30">
        <f t="shared" si="11"/>
        <v>4521</v>
      </c>
      <c r="I85" s="75" t="s">
        <v>416</v>
      </c>
      <c r="J85" s="76" t="s">
        <v>417</v>
      </c>
      <c r="K85" s="75">
        <v>4521</v>
      </c>
      <c r="L85" s="75" t="s">
        <v>277</v>
      </c>
      <c r="M85" s="76" t="s">
        <v>212</v>
      </c>
      <c r="N85" s="76"/>
      <c r="O85" s="77" t="s">
        <v>315</v>
      </c>
      <c r="P85" s="77" t="s">
        <v>311</v>
      </c>
    </row>
    <row r="86" spans="1:16">
      <c r="A86" s="30" t="str">
        <f t="shared" si="6"/>
        <v> BBS 56 </v>
      </c>
      <c r="B86" s="2" t="str">
        <f t="shared" si="7"/>
        <v>I</v>
      </c>
      <c r="C86" s="30">
        <f t="shared" si="8"/>
        <v>44831.457999999999</v>
      </c>
      <c r="D86" t="str">
        <f t="shared" si="9"/>
        <v>vis</v>
      </c>
      <c r="E86">
        <f>VLOOKUP(C86,Active!C$21:E$960,3,FALSE)</f>
        <v>4543.9991078536132</v>
      </c>
      <c r="F86" s="2" t="s">
        <v>208</v>
      </c>
      <c r="G86" t="str">
        <f t="shared" si="10"/>
        <v>44831.458</v>
      </c>
      <c r="H86" s="30">
        <f t="shared" si="11"/>
        <v>4544</v>
      </c>
      <c r="I86" s="75" t="s">
        <v>418</v>
      </c>
      <c r="J86" s="76" t="s">
        <v>419</v>
      </c>
      <c r="K86" s="75">
        <v>4544</v>
      </c>
      <c r="L86" s="75" t="s">
        <v>233</v>
      </c>
      <c r="M86" s="76" t="s">
        <v>212</v>
      </c>
      <c r="N86" s="76"/>
      <c r="O86" s="77" t="s">
        <v>254</v>
      </c>
      <c r="P86" s="77" t="s">
        <v>420</v>
      </c>
    </row>
    <row r="87" spans="1:16">
      <c r="A87" s="30" t="str">
        <f t="shared" si="6"/>
        <v> BBS 56 </v>
      </c>
      <c r="B87" s="2" t="str">
        <f t="shared" si="7"/>
        <v>I</v>
      </c>
      <c r="C87" s="30">
        <f t="shared" si="8"/>
        <v>44835.351000000002</v>
      </c>
      <c r="D87" t="str">
        <f t="shared" si="9"/>
        <v>vis</v>
      </c>
      <c r="E87">
        <f>VLOOKUP(C87,Active!C$21:E$960,3,FALSE)</f>
        <v>4545.9997564070372</v>
      </c>
      <c r="F87" s="2" t="s">
        <v>208</v>
      </c>
      <c r="G87" t="str">
        <f t="shared" si="10"/>
        <v>44835.351</v>
      </c>
      <c r="H87" s="30">
        <f t="shared" si="11"/>
        <v>4546</v>
      </c>
      <c r="I87" s="75" t="s">
        <v>421</v>
      </c>
      <c r="J87" s="76" t="s">
        <v>422</v>
      </c>
      <c r="K87" s="75">
        <v>4546</v>
      </c>
      <c r="L87" s="75" t="s">
        <v>257</v>
      </c>
      <c r="M87" s="76" t="s">
        <v>212</v>
      </c>
      <c r="N87" s="76"/>
      <c r="O87" s="77" t="s">
        <v>254</v>
      </c>
      <c r="P87" s="77" t="s">
        <v>420</v>
      </c>
    </row>
    <row r="88" spans="1:16">
      <c r="A88" s="30" t="str">
        <f t="shared" si="6"/>
        <v> BBS 56 </v>
      </c>
      <c r="B88" s="2" t="str">
        <f t="shared" si="7"/>
        <v>I</v>
      </c>
      <c r="C88" s="30">
        <f t="shared" si="8"/>
        <v>44835.351999999999</v>
      </c>
      <c r="D88" t="str">
        <f t="shared" si="9"/>
        <v>vis</v>
      </c>
      <c r="E88">
        <f>VLOOKUP(C88,Active!C$21:E$960,3,FALSE)</f>
        <v>4546.0002703162454</v>
      </c>
      <c r="F88" s="2" t="s">
        <v>208</v>
      </c>
      <c r="G88" t="str">
        <f t="shared" si="10"/>
        <v>44835.352</v>
      </c>
      <c r="H88" s="30">
        <f t="shared" si="11"/>
        <v>4546</v>
      </c>
      <c r="I88" s="75" t="s">
        <v>423</v>
      </c>
      <c r="J88" s="76" t="s">
        <v>424</v>
      </c>
      <c r="K88" s="75">
        <v>4546</v>
      </c>
      <c r="L88" s="75" t="s">
        <v>277</v>
      </c>
      <c r="M88" s="76" t="s">
        <v>212</v>
      </c>
      <c r="N88" s="76"/>
      <c r="O88" s="77" t="s">
        <v>213</v>
      </c>
      <c r="P88" s="77" t="s">
        <v>420</v>
      </c>
    </row>
    <row r="89" spans="1:16">
      <c r="A89" s="30" t="str">
        <f t="shared" si="6"/>
        <v> BBS 57 </v>
      </c>
      <c r="B89" s="2" t="str">
        <f t="shared" si="7"/>
        <v>I</v>
      </c>
      <c r="C89" s="30">
        <f t="shared" si="8"/>
        <v>44872.33</v>
      </c>
      <c r="D89" t="str">
        <f t="shared" si="9"/>
        <v>vis</v>
      </c>
      <c r="E89">
        <f>VLOOKUP(C89,Active!C$21:E$960,3,FALSE)</f>
        <v>4565.0036050731087</v>
      </c>
      <c r="F89" s="2" t="s">
        <v>208</v>
      </c>
      <c r="G89" t="str">
        <f t="shared" si="10"/>
        <v>44872.330</v>
      </c>
      <c r="H89" s="30">
        <f t="shared" si="11"/>
        <v>4565</v>
      </c>
      <c r="I89" s="75" t="s">
        <v>425</v>
      </c>
      <c r="J89" s="76" t="s">
        <v>426</v>
      </c>
      <c r="K89" s="75">
        <v>4565</v>
      </c>
      <c r="L89" s="75" t="s">
        <v>427</v>
      </c>
      <c r="M89" s="76" t="s">
        <v>212</v>
      </c>
      <c r="N89" s="76"/>
      <c r="O89" s="77" t="s">
        <v>389</v>
      </c>
      <c r="P89" s="77" t="s">
        <v>428</v>
      </c>
    </row>
    <row r="90" spans="1:16">
      <c r="A90" s="30" t="str">
        <f t="shared" si="6"/>
        <v> BBS 57 </v>
      </c>
      <c r="B90" s="2" t="str">
        <f t="shared" si="7"/>
        <v>I</v>
      </c>
      <c r="C90" s="30">
        <f t="shared" si="8"/>
        <v>44907.341</v>
      </c>
      <c r="D90" t="str">
        <f t="shared" si="9"/>
        <v>vis</v>
      </c>
      <c r="E90">
        <f>VLOOKUP(C90,Active!C$21:E$960,3,FALSE)</f>
        <v>4582.9960804144594</v>
      </c>
      <c r="F90" s="2" t="s">
        <v>208</v>
      </c>
      <c r="G90" t="str">
        <f t="shared" si="10"/>
        <v>44907.341</v>
      </c>
      <c r="H90" s="30">
        <f t="shared" si="11"/>
        <v>4583</v>
      </c>
      <c r="I90" s="75" t="s">
        <v>429</v>
      </c>
      <c r="J90" s="76" t="s">
        <v>430</v>
      </c>
      <c r="K90" s="75">
        <v>4583</v>
      </c>
      <c r="L90" s="75" t="s">
        <v>229</v>
      </c>
      <c r="M90" s="76" t="s">
        <v>212</v>
      </c>
      <c r="N90" s="76"/>
      <c r="O90" s="77" t="s">
        <v>389</v>
      </c>
      <c r="P90" s="77" t="s">
        <v>428</v>
      </c>
    </row>
    <row r="91" spans="1:16">
      <c r="A91" s="30" t="str">
        <f t="shared" si="6"/>
        <v> BBS 57 </v>
      </c>
      <c r="B91" s="2" t="str">
        <f t="shared" si="7"/>
        <v>I</v>
      </c>
      <c r="C91" s="30">
        <f t="shared" si="8"/>
        <v>44909.290999999997</v>
      </c>
      <c r="D91" t="str">
        <f t="shared" si="9"/>
        <v>vis</v>
      </c>
      <c r="E91">
        <f>VLOOKUP(C91,Active!C$21:E$960,3,FALSE)</f>
        <v>4583.9982033734032</v>
      </c>
      <c r="F91" s="2" t="s">
        <v>208</v>
      </c>
      <c r="G91" t="str">
        <f t="shared" si="10"/>
        <v>44909.291</v>
      </c>
      <c r="H91" s="30">
        <f t="shared" si="11"/>
        <v>4584</v>
      </c>
      <c r="I91" s="75" t="s">
        <v>431</v>
      </c>
      <c r="J91" s="76" t="s">
        <v>432</v>
      </c>
      <c r="K91" s="75">
        <v>4584</v>
      </c>
      <c r="L91" s="75" t="s">
        <v>283</v>
      </c>
      <c r="M91" s="76" t="s">
        <v>212</v>
      </c>
      <c r="N91" s="76"/>
      <c r="O91" s="77" t="s">
        <v>389</v>
      </c>
      <c r="P91" s="77" t="s">
        <v>428</v>
      </c>
    </row>
    <row r="92" spans="1:16">
      <c r="A92" s="30" t="str">
        <f t="shared" si="6"/>
        <v> BBS 57 </v>
      </c>
      <c r="B92" s="2" t="str">
        <f t="shared" si="7"/>
        <v>I</v>
      </c>
      <c r="C92" s="30">
        <f t="shared" si="8"/>
        <v>44911.24</v>
      </c>
      <c r="D92" t="str">
        <f t="shared" si="9"/>
        <v>vis</v>
      </c>
      <c r="E92">
        <f>VLOOKUP(C92,Active!C$21:E$960,3,FALSE)</f>
        <v>4584.9998124231388</v>
      </c>
      <c r="F92" s="2" t="s">
        <v>208</v>
      </c>
      <c r="G92" t="str">
        <f t="shared" si="10"/>
        <v>44911.240</v>
      </c>
      <c r="H92" s="30">
        <f t="shared" si="11"/>
        <v>4585</v>
      </c>
      <c r="I92" s="75" t="s">
        <v>433</v>
      </c>
      <c r="J92" s="76" t="s">
        <v>434</v>
      </c>
      <c r="K92" s="75">
        <v>4585</v>
      </c>
      <c r="L92" s="75" t="s">
        <v>257</v>
      </c>
      <c r="M92" s="76" t="s">
        <v>212</v>
      </c>
      <c r="N92" s="76"/>
      <c r="O92" s="77" t="s">
        <v>213</v>
      </c>
      <c r="P92" s="77" t="s">
        <v>428</v>
      </c>
    </row>
    <row r="93" spans="1:16">
      <c r="A93" s="30" t="str">
        <f t="shared" si="6"/>
        <v> BBS 59 </v>
      </c>
      <c r="B93" s="2" t="str">
        <f t="shared" si="7"/>
        <v>I</v>
      </c>
      <c r="C93" s="30">
        <f t="shared" si="8"/>
        <v>45043.557999999997</v>
      </c>
      <c r="D93" t="str">
        <f t="shared" si="9"/>
        <v>vis</v>
      </c>
      <c r="E93">
        <f>VLOOKUP(C93,Active!C$21:E$960,3,FALSE)</f>
        <v>4652.9992512342815</v>
      </c>
      <c r="F93" s="2" t="s">
        <v>208</v>
      </c>
      <c r="G93" t="str">
        <f t="shared" si="10"/>
        <v>45043.558</v>
      </c>
      <c r="H93" s="30">
        <f t="shared" si="11"/>
        <v>4653</v>
      </c>
      <c r="I93" s="75" t="s">
        <v>435</v>
      </c>
      <c r="J93" s="76" t="s">
        <v>436</v>
      </c>
      <c r="K93" s="75">
        <v>4653</v>
      </c>
      <c r="L93" s="75" t="s">
        <v>249</v>
      </c>
      <c r="M93" s="76" t="s">
        <v>212</v>
      </c>
      <c r="N93" s="76"/>
      <c r="O93" s="77" t="s">
        <v>254</v>
      </c>
      <c r="P93" s="77" t="s">
        <v>437</v>
      </c>
    </row>
    <row r="94" spans="1:16">
      <c r="A94" s="30" t="str">
        <f t="shared" si="6"/>
        <v> BBS 60 </v>
      </c>
      <c r="B94" s="2" t="str">
        <f t="shared" si="7"/>
        <v>I</v>
      </c>
      <c r="C94" s="30">
        <f t="shared" si="8"/>
        <v>45078.584000000003</v>
      </c>
      <c r="D94" t="str">
        <f t="shared" si="9"/>
        <v>vis</v>
      </c>
      <c r="E94">
        <f>VLOOKUP(C94,Active!C$21:E$960,3,FALSE)</f>
        <v>4670.999435213781</v>
      </c>
      <c r="F94" s="2" t="s">
        <v>208</v>
      </c>
      <c r="G94" t="str">
        <f t="shared" si="10"/>
        <v>45078.584</v>
      </c>
      <c r="H94" s="30">
        <f t="shared" si="11"/>
        <v>4671</v>
      </c>
      <c r="I94" s="75" t="s">
        <v>438</v>
      </c>
      <c r="J94" s="76" t="s">
        <v>439</v>
      </c>
      <c r="K94" s="75">
        <v>4671</v>
      </c>
      <c r="L94" s="75" t="s">
        <v>249</v>
      </c>
      <c r="M94" s="76" t="s">
        <v>212</v>
      </c>
      <c r="N94" s="76"/>
      <c r="O94" s="77" t="s">
        <v>254</v>
      </c>
      <c r="P94" s="77" t="s">
        <v>440</v>
      </c>
    </row>
    <row r="95" spans="1:16">
      <c r="A95" s="30" t="str">
        <f t="shared" si="6"/>
        <v> BBS 60 </v>
      </c>
      <c r="B95" s="2" t="str">
        <f t="shared" si="7"/>
        <v>I</v>
      </c>
      <c r="C95" s="30">
        <f t="shared" si="8"/>
        <v>45080.531000000003</v>
      </c>
      <c r="D95" t="str">
        <f t="shared" si="9"/>
        <v>vis</v>
      </c>
      <c r="E95">
        <f>VLOOKUP(C95,Active!C$21:E$960,3,FALSE)</f>
        <v>4672.0000164450976</v>
      </c>
      <c r="F95" s="2" t="s">
        <v>208</v>
      </c>
      <c r="G95" t="str">
        <f t="shared" si="10"/>
        <v>45080.531</v>
      </c>
      <c r="H95" s="30">
        <f t="shared" si="11"/>
        <v>4672</v>
      </c>
      <c r="I95" s="75" t="s">
        <v>441</v>
      </c>
      <c r="J95" s="76" t="s">
        <v>442</v>
      </c>
      <c r="K95" s="75">
        <v>4672</v>
      </c>
      <c r="L95" s="75" t="s">
        <v>253</v>
      </c>
      <c r="M95" s="76" t="s">
        <v>212</v>
      </c>
      <c r="N95" s="76"/>
      <c r="O95" s="77" t="s">
        <v>254</v>
      </c>
      <c r="P95" s="77" t="s">
        <v>440</v>
      </c>
    </row>
    <row r="96" spans="1:16">
      <c r="A96" s="30" t="str">
        <f t="shared" si="6"/>
        <v> BBS 60 </v>
      </c>
      <c r="B96" s="2" t="str">
        <f t="shared" si="7"/>
        <v>I</v>
      </c>
      <c r="C96" s="30">
        <f t="shared" si="8"/>
        <v>45080.533000000003</v>
      </c>
      <c r="D96" t="str">
        <f t="shared" si="9"/>
        <v>vis</v>
      </c>
      <c r="E96">
        <f>VLOOKUP(C96,Active!C$21:E$960,3,FALSE)</f>
        <v>4672.0010442635175</v>
      </c>
      <c r="F96" s="2" t="s">
        <v>208</v>
      </c>
      <c r="G96" t="str">
        <f t="shared" si="10"/>
        <v>45080.533</v>
      </c>
      <c r="H96" s="30">
        <f t="shared" si="11"/>
        <v>4672</v>
      </c>
      <c r="I96" s="75" t="s">
        <v>443</v>
      </c>
      <c r="J96" s="76" t="s">
        <v>444</v>
      </c>
      <c r="K96" s="75">
        <v>4672</v>
      </c>
      <c r="L96" s="75" t="s">
        <v>270</v>
      </c>
      <c r="M96" s="76" t="s">
        <v>212</v>
      </c>
      <c r="N96" s="76"/>
      <c r="O96" s="77" t="s">
        <v>445</v>
      </c>
      <c r="P96" s="77" t="s">
        <v>440</v>
      </c>
    </row>
    <row r="97" spans="1:16">
      <c r="A97" s="30" t="str">
        <f t="shared" si="6"/>
        <v> BBS 61 </v>
      </c>
      <c r="B97" s="2" t="str">
        <f t="shared" si="7"/>
        <v>I</v>
      </c>
      <c r="C97" s="30">
        <f t="shared" si="8"/>
        <v>45115.557000000001</v>
      </c>
      <c r="D97" t="str">
        <f t="shared" si="9"/>
        <v>vis</v>
      </c>
      <c r="E97">
        <f>VLOOKUP(C97,Active!C$21:E$960,3,FALSE)</f>
        <v>4690.0002004245935</v>
      </c>
      <c r="F97" s="2" t="s">
        <v>208</v>
      </c>
      <c r="G97" t="str">
        <f t="shared" si="10"/>
        <v>45115.557</v>
      </c>
      <c r="H97" s="30">
        <f t="shared" si="11"/>
        <v>4690</v>
      </c>
      <c r="I97" s="75" t="s">
        <v>446</v>
      </c>
      <c r="J97" s="76" t="s">
        <v>447</v>
      </c>
      <c r="K97" s="75">
        <v>4690</v>
      </c>
      <c r="L97" s="75" t="s">
        <v>253</v>
      </c>
      <c r="M97" s="76" t="s">
        <v>212</v>
      </c>
      <c r="N97" s="76"/>
      <c r="O97" s="77" t="s">
        <v>213</v>
      </c>
      <c r="P97" s="77" t="s">
        <v>448</v>
      </c>
    </row>
    <row r="98" spans="1:16">
      <c r="A98" s="30" t="str">
        <f t="shared" si="6"/>
        <v> BBS 62 </v>
      </c>
      <c r="B98" s="2" t="str">
        <f t="shared" si="7"/>
        <v>I</v>
      </c>
      <c r="C98" s="30">
        <f t="shared" si="8"/>
        <v>45191.447999999997</v>
      </c>
      <c r="D98" t="str">
        <f t="shared" si="9"/>
        <v>vis</v>
      </c>
      <c r="E98">
        <f>VLOOKUP(C98,Active!C$21:E$960,3,FALSE)</f>
        <v>4729.001284259115</v>
      </c>
      <c r="F98" s="2" t="s">
        <v>208</v>
      </c>
      <c r="G98" t="str">
        <f t="shared" si="10"/>
        <v>45191.448</v>
      </c>
      <c r="H98" s="30">
        <f t="shared" si="11"/>
        <v>4729</v>
      </c>
      <c r="I98" s="75" t="s">
        <v>449</v>
      </c>
      <c r="J98" s="76" t="s">
        <v>450</v>
      </c>
      <c r="K98" s="75">
        <v>4729</v>
      </c>
      <c r="L98" s="75" t="s">
        <v>270</v>
      </c>
      <c r="M98" s="76" t="s">
        <v>212</v>
      </c>
      <c r="N98" s="76"/>
      <c r="O98" s="77" t="s">
        <v>213</v>
      </c>
      <c r="P98" s="77" t="s">
        <v>451</v>
      </c>
    </row>
    <row r="99" spans="1:16">
      <c r="A99" s="30" t="str">
        <f t="shared" si="6"/>
        <v> BBS 62 </v>
      </c>
      <c r="B99" s="2" t="str">
        <f t="shared" si="7"/>
        <v>I</v>
      </c>
      <c r="C99" s="30">
        <f t="shared" si="8"/>
        <v>45193.391000000003</v>
      </c>
      <c r="D99" t="str">
        <f t="shared" si="9"/>
        <v>vis</v>
      </c>
      <c r="E99">
        <f>VLOOKUP(C99,Active!C$21:E$960,3,FALSE)</f>
        <v>4729.9998098535953</v>
      </c>
      <c r="F99" s="2" t="s">
        <v>208</v>
      </c>
      <c r="G99" t="str">
        <f t="shared" si="10"/>
        <v>45193.391</v>
      </c>
      <c r="H99" s="30">
        <f t="shared" si="11"/>
        <v>4730</v>
      </c>
      <c r="I99" s="75" t="s">
        <v>452</v>
      </c>
      <c r="J99" s="76" t="s">
        <v>453</v>
      </c>
      <c r="K99" s="75">
        <v>4730</v>
      </c>
      <c r="L99" s="75" t="s">
        <v>257</v>
      </c>
      <c r="M99" s="76" t="s">
        <v>212</v>
      </c>
      <c r="N99" s="76"/>
      <c r="O99" s="77" t="s">
        <v>213</v>
      </c>
      <c r="P99" s="77" t="s">
        <v>451</v>
      </c>
    </row>
    <row r="100" spans="1:16">
      <c r="A100" s="30" t="str">
        <f t="shared" si="6"/>
        <v> BBS 62 </v>
      </c>
      <c r="B100" s="2" t="str">
        <f t="shared" si="7"/>
        <v>I</v>
      </c>
      <c r="C100" s="30">
        <f t="shared" si="8"/>
        <v>45193.394</v>
      </c>
      <c r="D100" t="str">
        <f t="shared" si="9"/>
        <v>vis</v>
      </c>
      <c r="E100">
        <f>VLOOKUP(C100,Active!C$21:E$960,3,FALSE)</f>
        <v>4730.0013515812234</v>
      </c>
      <c r="F100" s="2" t="s">
        <v>208</v>
      </c>
      <c r="G100" t="str">
        <f t="shared" si="10"/>
        <v>45193.394</v>
      </c>
      <c r="H100" s="30">
        <f t="shared" si="11"/>
        <v>4730</v>
      </c>
      <c r="I100" s="75" t="s">
        <v>454</v>
      </c>
      <c r="J100" s="76" t="s">
        <v>455</v>
      </c>
      <c r="K100" s="75">
        <v>4730</v>
      </c>
      <c r="L100" s="75" t="s">
        <v>456</v>
      </c>
      <c r="M100" s="76" t="s">
        <v>212</v>
      </c>
      <c r="N100" s="76"/>
      <c r="O100" s="77" t="s">
        <v>254</v>
      </c>
      <c r="P100" s="77" t="s">
        <v>451</v>
      </c>
    </row>
    <row r="101" spans="1:16">
      <c r="A101" s="30" t="str">
        <f t="shared" si="6"/>
        <v> BBS 62 </v>
      </c>
      <c r="B101" s="2" t="str">
        <f t="shared" si="7"/>
        <v>I</v>
      </c>
      <c r="C101" s="30">
        <f t="shared" si="8"/>
        <v>45224.527999999998</v>
      </c>
      <c r="D101" t="str">
        <f t="shared" si="9"/>
        <v>vis</v>
      </c>
      <c r="E101">
        <f>VLOOKUP(C101,Active!C$21:E$960,3,FALSE)</f>
        <v>4746.0014009165061</v>
      </c>
      <c r="F101" s="2" t="s">
        <v>208</v>
      </c>
      <c r="G101" t="str">
        <f t="shared" si="10"/>
        <v>45224.528</v>
      </c>
      <c r="H101" s="30">
        <f t="shared" si="11"/>
        <v>4746</v>
      </c>
      <c r="I101" s="75" t="s">
        <v>457</v>
      </c>
      <c r="J101" s="76" t="s">
        <v>458</v>
      </c>
      <c r="K101" s="75">
        <v>4746</v>
      </c>
      <c r="L101" s="75" t="s">
        <v>456</v>
      </c>
      <c r="M101" s="76" t="s">
        <v>212</v>
      </c>
      <c r="N101" s="76"/>
      <c r="O101" s="77" t="s">
        <v>213</v>
      </c>
      <c r="P101" s="77" t="s">
        <v>451</v>
      </c>
    </row>
    <row r="102" spans="1:16">
      <c r="A102" s="30" t="str">
        <f t="shared" si="6"/>
        <v> BBS 62 </v>
      </c>
      <c r="B102" s="2" t="str">
        <f t="shared" si="7"/>
        <v>I</v>
      </c>
      <c r="C102" s="30">
        <f t="shared" si="8"/>
        <v>45228.417999999998</v>
      </c>
      <c r="D102" t="str">
        <f t="shared" si="9"/>
        <v>vis</v>
      </c>
      <c r="E102">
        <f>VLOOKUP(C102,Active!C$21:E$960,3,FALSE)</f>
        <v>4748.0005077422993</v>
      </c>
      <c r="F102" s="2" t="s">
        <v>208</v>
      </c>
      <c r="G102" t="str">
        <f t="shared" si="10"/>
        <v>45228.418</v>
      </c>
      <c r="H102" s="30">
        <f t="shared" si="11"/>
        <v>4748</v>
      </c>
      <c r="I102" s="75" t="s">
        <v>459</v>
      </c>
      <c r="J102" s="76" t="s">
        <v>460</v>
      </c>
      <c r="K102" s="75">
        <v>4748</v>
      </c>
      <c r="L102" s="75" t="s">
        <v>277</v>
      </c>
      <c r="M102" s="76" t="s">
        <v>212</v>
      </c>
      <c r="N102" s="76"/>
      <c r="O102" s="77" t="s">
        <v>213</v>
      </c>
      <c r="P102" s="77" t="s">
        <v>451</v>
      </c>
    </row>
    <row r="103" spans="1:16">
      <c r="A103" s="30" t="str">
        <f t="shared" si="6"/>
        <v> BBS 62 </v>
      </c>
      <c r="B103" s="2" t="str">
        <f t="shared" si="7"/>
        <v>I</v>
      </c>
      <c r="C103" s="30">
        <f t="shared" si="8"/>
        <v>45230.364000000001</v>
      </c>
      <c r="D103" t="str">
        <f t="shared" si="9"/>
        <v>vis</v>
      </c>
      <c r="E103">
        <f>VLOOKUP(C103,Active!C$21:E$960,3,FALSE)</f>
        <v>4749.0005750644077</v>
      </c>
      <c r="F103" s="2" t="s">
        <v>208</v>
      </c>
      <c r="G103" t="str">
        <f t="shared" si="10"/>
        <v>45230.364</v>
      </c>
      <c r="H103" s="30">
        <f t="shared" si="11"/>
        <v>4749</v>
      </c>
      <c r="I103" s="75" t="s">
        <v>461</v>
      </c>
      <c r="J103" s="76" t="s">
        <v>462</v>
      </c>
      <c r="K103" s="75">
        <v>4749</v>
      </c>
      <c r="L103" s="75" t="s">
        <v>277</v>
      </c>
      <c r="M103" s="76" t="s">
        <v>212</v>
      </c>
      <c r="N103" s="76"/>
      <c r="O103" s="77" t="s">
        <v>254</v>
      </c>
      <c r="P103" s="77" t="s">
        <v>451</v>
      </c>
    </row>
    <row r="104" spans="1:16">
      <c r="A104" s="30" t="str">
        <f t="shared" si="6"/>
        <v> BBS 62 </v>
      </c>
      <c r="B104" s="2" t="str">
        <f t="shared" si="7"/>
        <v>I</v>
      </c>
      <c r="C104" s="30">
        <f t="shared" si="8"/>
        <v>45230.364999999998</v>
      </c>
      <c r="D104" t="str">
        <f t="shared" si="9"/>
        <v>vis</v>
      </c>
      <c r="E104">
        <f>VLOOKUP(C104,Active!C$21:E$960,3,FALSE)</f>
        <v>4749.0010889736159</v>
      </c>
      <c r="F104" s="2" t="s">
        <v>208</v>
      </c>
      <c r="G104" t="str">
        <f t="shared" si="10"/>
        <v>45230.365</v>
      </c>
      <c r="H104" s="30">
        <f t="shared" si="11"/>
        <v>4749</v>
      </c>
      <c r="I104" s="75" t="s">
        <v>463</v>
      </c>
      <c r="J104" s="76" t="s">
        <v>464</v>
      </c>
      <c r="K104" s="75">
        <v>4749</v>
      </c>
      <c r="L104" s="75" t="s">
        <v>270</v>
      </c>
      <c r="M104" s="76" t="s">
        <v>212</v>
      </c>
      <c r="N104" s="76"/>
      <c r="O104" s="77" t="s">
        <v>213</v>
      </c>
      <c r="P104" s="77" t="s">
        <v>451</v>
      </c>
    </row>
    <row r="105" spans="1:16">
      <c r="A105" s="30" t="str">
        <f t="shared" si="6"/>
        <v> BBS 62 </v>
      </c>
      <c r="B105" s="2" t="str">
        <f t="shared" si="7"/>
        <v>I</v>
      </c>
      <c r="C105" s="30">
        <f t="shared" si="8"/>
        <v>45232.311000000002</v>
      </c>
      <c r="D105" t="str">
        <f t="shared" si="9"/>
        <v>vis</v>
      </c>
      <c r="E105">
        <f>VLOOKUP(C105,Active!C$21:E$960,3,FALSE)</f>
        <v>4750.0011562957243</v>
      </c>
      <c r="F105" s="2" t="s">
        <v>208</v>
      </c>
      <c r="G105" t="str">
        <f t="shared" si="10"/>
        <v>45232.311</v>
      </c>
      <c r="H105" s="30">
        <f t="shared" si="11"/>
        <v>4750</v>
      </c>
      <c r="I105" s="75" t="s">
        <v>465</v>
      </c>
      <c r="J105" s="76" t="s">
        <v>466</v>
      </c>
      <c r="K105" s="75">
        <v>4750</v>
      </c>
      <c r="L105" s="75" t="s">
        <v>270</v>
      </c>
      <c r="M105" s="76" t="s">
        <v>212</v>
      </c>
      <c r="N105" s="76"/>
      <c r="O105" s="77" t="s">
        <v>254</v>
      </c>
      <c r="P105" s="77" t="s">
        <v>451</v>
      </c>
    </row>
    <row r="106" spans="1:16">
      <c r="A106" s="30" t="str">
        <f t="shared" si="6"/>
        <v> BBS 63 </v>
      </c>
      <c r="B106" s="2" t="str">
        <f t="shared" si="7"/>
        <v>I</v>
      </c>
      <c r="C106" s="30">
        <f t="shared" si="8"/>
        <v>45269.281999999999</v>
      </c>
      <c r="D106" t="str">
        <f t="shared" si="9"/>
        <v>vis</v>
      </c>
      <c r="E106">
        <f>VLOOKUP(C106,Active!C$21:E$960,3,FALSE)</f>
        <v>4769.0008936881168</v>
      </c>
      <c r="F106" s="2" t="s">
        <v>208</v>
      </c>
      <c r="G106" t="str">
        <f t="shared" si="10"/>
        <v>45269.282</v>
      </c>
      <c r="H106" s="30">
        <f t="shared" si="11"/>
        <v>4769</v>
      </c>
      <c r="I106" s="75" t="s">
        <v>467</v>
      </c>
      <c r="J106" s="76" t="s">
        <v>468</v>
      </c>
      <c r="K106" s="75">
        <v>4769</v>
      </c>
      <c r="L106" s="75" t="s">
        <v>270</v>
      </c>
      <c r="M106" s="76" t="s">
        <v>212</v>
      </c>
      <c r="N106" s="76"/>
      <c r="O106" s="77" t="s">
        <v>254</v>
      </c>
      <c r="P106" s="77" t="s">
        <v>469</v>
      </c>
    </row>
    <row r="107" spans="1:16">
      <c r="A107" s="30" t="str">
        <f t="shared" si="6"/>
        <v> AOEB 2 </v>
      </c>
      <c r="B107" s="2" t="str">
        <f t="shared" si="7"/>
        <v>I</v>
      </c>
      <c r="C107" s="30">
        <f t="shared" si="8"/>
        <v>45541.707000000002</v>
      </c>
      <c r="D107" t="str">
        <f t="shared" si="9"/>
        <v>vis</v>
      </c>
      <c r="E107">
        <f>VLOOKUP(C107,Active!C$21:E$960,3,FALSE)</f>
        <v>4909.0026101448784</v>
      </c>
      <c r="F107" s="2" t="s">
        <v>208</v>
      </c>
      <c r="G107" t="str">
        <f t="shared" si="10"/>
        <v>45541.707</v>
      </c>
      <c r="H107" s="30">
        <f t="shared" si="11"/>
        <v>4909</v>
      </c>
      <c r="I107" s="75" t="s">
        <v>470</v>
      </c>
      <c r="J107" s="76" t="s">
        <v>471</v>
      </c>
      <c r="K107" s="75">
        <v>4909</v>
      </c>
      <c r="L107" s="75" t="s">
        <v>314</v>
      </c>
      <c r="M107" s="76" t="s">
        <v>212</v>
      </c>
      <c r="N107" s="76"/>
      <c r="O107" s="77" t="s">
        <v>315</v>
      </c>
      <c r="P107" s="77" t="s">
        <v>311</v>
      </c>
    </row>
    <row r="108" spans="1:16">
      <c r="A108" s="30" t="str">
        <f t="shared" si="6"/>
        <v> BBS 68 </v>
      </c>
      <c r="B108" s="2" t="str">
        <f t="shared" si="7"/>
        <v>I</v>
      </c>
      <c r="C108" s="30">
        <f t="shared" si="8"/>
        <v>45586.466</v>
      </c>
      <c r="D108" t="str">
        <f t="shared" si="9"/>
        <v>vis</v>
      </c>
      <c r="E108">
        <f>VLOOKUP(C108,Active!C$21:E$960,3,FALSE)</f>
        <v>4932.0046724625363</v>
      </c>
      <c r="F108" s="2" t="s">
        <v>208</v>
      </c>
      <c r="G108" t="str">
        <f t="shared" si="10"/>
        <v>45586.466</v>
      </c>
      <c r="H108" s="30">
        <f t="shared" si="11"/>
        <v>4932</v>
      </c>
      <c r="I108" s="75" t="s">
        <v>472</v>
      </c>
      <c r="J108" s="76" t="s">
        <v>473</v>
      </c>
      <c r="K108" s="75">
        <v>4932</v>
      </c>
      <c r="L108" s="75" t="s">
        <v>474</v>
      </c>
      <c r="M108" s="76" t="s">
        <v>212</v>
      </c>
      <c r="N108" s="76"/>
      <c r="O108" s="77" t="s">
        <v>254</v>
      </c>
      <c r="P108" s="77" t="s">
        <v>475</v>
      </c>
    </row>
    <row r="109" spans="1:16">
      <c r="A109" s="30" t="str">
        <f t="shared" si="6"/>
        <v> BRNO 26 </v>
      </c>
      <c r="B109" s="2" t="str">
        <f t="shared" si="7"/>
        <v>I</v>
      </c>
      <c r="C109" s="30">
        <f t="shared" si="8"/>
        <v>45588.406999999999</v>
      </c>
      <c r="D109" t="str">
        <f t="shared" si="9"/>
        <v>vis</v>
      </c>
      <c r="E109">
        <f>VLOOKUP(C109,Active!C$21:E$960,3,FALSE)</f>
        <v>4933.0021702385939</v>
      </c>
      <c r="F109" s="2" t="s">
        <v>208</v>
      </c>
      <c r="G109" t="str">
        <f t="shared" si="10"/>
        <v>45588.407</v>
      </c>
      <c r="H109" s="30">
        <f t="shared" si="11"/>
        <v>4933</v>
      </c>
      <c r="I109" s="75" t="s">
        <v>476</v>
      </c>
      <c r="J109" s="76" t="s">
        <v>477</v>
      </c>
      <c r="K109" s="75">
        <v>4933</v>
      </c>
      <c r="L109" s="75" t="s">
        <v>478</v>
      </c>
      <c r="M109" s="76" t="s">
        <v>212</v>
      </c>
      <c r="N109" s="76"/>
      <c r="O109" s="77" t="s">
        <v>479</v>
      </c>
      <c r="P109" s="77" t="s">
        <v>115</v>
      </c>
    </row>
    <row r="110" spans="1:16">
      <c r="A110" s="30" t="str">
        <f t="shared" si="6"/>
        <v> BRNO 26 </v>
      </c>
      <c r="B110" s="2" t="str">
        <f t="shared" si="7"/>
        <v>I</v>
      </c>
      <c r="C110" s="30">
        <f t="shared" si="8"/>
        <v>45588.406999999999</v>
      </c>
      <c r="D110" t="str">
        <f t="shared" si="9"/>
        <v>vis</v>
      </c>
      <c r="E110">
        <f>VLOOKUP(C110,Active!C$21:E$960,3,FALSE)</f>
        <v>4933.0021702385939</v>
      </c>
      <c r="F110" s="2" t="s">
        <v>208</v>
      </c>
      <c r="G110" t="str">
        <f t="shared" si="10"/>
        <v>45588.407</v>
      </c>
      <c r="H110" s="30">
        <f t="shared" si="11"/>
        <v>4933</v>
      </c>
      <c r="I110" s="75" t="s">
        <v>476</v>
      </c>
      <c r="J110" s="76" t="s">
        <v>477</v>
      </c>
      <c r="K110" s="75">
        <v>4933</v>
      </c>
      <c r="L110" s="75" t="s">
        <v>478</v>
      </c>
      <c r="M110" s="76" t="s">
        <v>212</v>
      </c>
      <c r="N110" s="76"/>
      <c r="O110" s="77" t="s">
        <v>480</v>
      </c>
      <c r="P110" s="77" t="s">
        <v>115</v>
      </c>
    </row>
    <row r="111" spans="1:16">
      <c r="A111" s="30" t="str">
        <f t="shared" si="6"/>
        <v> BRNO 26 </v>
      </c>
      <c r="B111" s="2" t="str">
        <f t="shared" si="7"/>
        <v>I</v>
      </c>
      <c r="C111" s="30">
        <f t="shared" si="8"/>
        <v>45588.409</v>
      </c>
      <c r="D111" t="str">
        <f t="shared" si="9"/>
        <v>vis</v>
      </c>
      <c r="E111">
        <f>VLOOKUP(C111,Active!C$21:E$960,3,FALSE)</f>
        <v>4933.0031980570129</v>
      </c>
      <c r="F111" s="2" t="s">
        <v>208</v>
      </c>
      <c r="G111" t="str">
        <f t="shared" si="10"/>
        <v>45588.409</v>
      </c>
      <c r="H111" s="30">
        <f t="shared" si="11"/>
        <v>4933</v>
      </c>
      <c r="I111" s="75" t="s">
        <v>481</v>
      </c>
      <c r="J111" s="76" t="s">
        <v>482</v>
      </c>
      <c r="K111" s="75">
        <v>4933</v>
      </c>
      <c r="L111" s="75" t="s">
        <v>328</v>
      </c>
      <c r="M111" s="76" t="s">
        <v>212</v>
      </c>
      <c r="N111" s="76"/>
      <c r="O111" s="77" t="s">
        <v>483</v>
      </c>
      <c r="P111" s="77" t="s">
        <v>115</v>
      </c>
    </row>
    <row r="112" spans="1:16">
      <c r="A112" s="30" t="str">
        <f t="shared" si="6"/>
        <v> BRNO 26 </v>
      </c>
      <c r="B112" s="2" t="str">
        <f t="shared" si="7"/>
        <v>I</v>
      </c>
      <c r="C112" s="30">
        <f t="shared" si="8"/>
        <v>45588.41</v>
      </c>
      <c r="D112" t="str">
        <f t="shared" si="9"/>
        <v>vis</v>
      </c>
      <c r="E112">
        <f>VLOOKUP(C112,Active!C$21:E$960,3,FALSE)</f>
        <v>4933.0037119662247</v>
      </c>
      <c r="F112" s="2" t="s">
        <v>208</v>
      </c>
      <c r="G112" t="str">
        <f t="shared" si="10"/>
        <v>45588.410</v>
      </c>
      <c r="H112" s="30">
        <f t="shared" si="11"/>
        <v>4933</v>
      </c>
      <c r="I112" s="75" t="s">
        <v>484</v>
      </c>
      <c r="J112" s="76" t="s">
        <v>485</v>
      </c>
      <c r="K112" s="75">
        <v>4933</v>
      </c>
      <c r="L112" s="75" t="s">
        <v>427</v>
      </c>
      <c r="M112" s="76" t="s">
        <v>212</v>
      </c>
      <c r="N112" s="76"/>
      <c r="O112" s="77" t="s">
        <v>486</v>
      </c>
      <c r="P112" s="77" t="s">
        <v>115</v>
      </c>
    </row>
    <row r="113" spans="1:16">
      <c r="A113" s="30" t="str">
        <f t="shared" si="6"/>
        <v> BBS 68 </v>
      </c>
      <c r="B113" s="2" t="str">
        <f t="shared" si="7"/>
        <v>I</v>
      </c>
      <c r="C113" s="30">
        <f t="shared" si="8"/>
        <v>45590.347000000002</v>
      </c>
      <c r="D113" t="str">
        <f t="shared" si="9"/>
        <v>vis</v>
      </c>
      <c r="E113">
        <f>VLOOKUP(C113,Active!C$21:E$960,3,FALSE)</f>
        <v>4933.9991541054433</v>
      </c>
      <c r="F113" s="2" t="s">
        <v>208</v>
      </c>
      <c r="G113" t="str">
        <f t="shared" si="10"/>
        <v>45590.347</v>
      </c>
      <c r="H113" s="30">
        <f t="shared" si="11"/>
        <v>4934</v>
      </c>
      <c r="I113" s="75" t="s">
        <v>487</v>
      </c>
      <c r="J113" s="76" t="s">
        <v>488</v>
      </c>
      <c r="K113" s="75">
        <v>4934</v>
      </c>
      <c r="L113" s="75" t="s">
        <v>233</v>
      </c>
      <c r="M113" s="76" t="s">
        <v>212</v>
      </c>
      <c r="N113" s="76"/>
      <c r="O113" s="77" t="s">
        <v>389</v>
      </c>
      <c r="P113" s="77" t="s">
        <v>475</v>
      </c>
    </row>
    <row r="114" spans="1:16">
      <c r="A114" s="30" t="str">
        <f t="shared" si="6"/>
        <v> BBS 68 </v>
      </c>
      <c r="B114" s="2" t="str">
        <f t="shared" si="7"/>
        <v>I</v>
      </c>
      <c r="C114" s="30">
        <f t="shared" si="8"/>
        <v>45590.353999999999</v>
      </c>
      <c r="D114" t="str">
        <f t="shared" si="9"/>
        <v>vis</v>
      </c>
      <c r="E114">
        <f>VLOOKUP(C114,Active!C$21:E$960,3,FALSE)</f>
        <v>4934.0027514699095</v>
      </c>
      <c r="F114" s="2" t="s">
        <v>208</v>
      </c>
      <c r="G114" t="str">
        <f t="shared" si="10"/>
        <v>45590.354</v>
      </c>
      <c r="H114" s="30">
        <f t="shared" si="11"/>
        <v>4934</v>
      </c>
      <c r="I114" s="75" t="s">
        <v>489</v>
      </c>
      <c r="J114" s="76" t="s">
        <v>490</v>
      </c>
      <c r="K114" s="75">
        <v>4934</v>
      </c>
      <c r="L114" s="75" t="s">
        <v>314</v>
      </c>
      <c r="M114" s="76" t="s">
        <v>212</v>
      </c>
      <c r="N114" s="76"/>
      <c r="O114" s="77" t="s">
        <v>393</v>
      </c>
      <c r="P114" s="77" t="s">
        <v>475</v>
      </c>
    </row>
    <row r="115" spans="1:16">
      <c r="A115" s="30" t="str">
        <f t="shared" si="6"/>
        <v> BBS 69 </v>
      </c>
      <c r="B115" s="2" t="str">
        <f t="shared" si="7"/>
        <v>I</v>
      </c>
      <c r="C115" s="30">
        <f t="shared" si="8"/>
        <v>45629.271999999997</v>
      </c>
      <c r="D115" t="str">
        <f t="shared" si="9"/>
        <v>vis</v>
      </c>
      <c r="E115">
        <f>VLOOKUP(C115,Active!C$21:E$960,3,FALSE)</f>
        <v>4954.0030700936186</v>
      </c>
      <c r="F115" s="2" t="s">
        <v>208</v>
      </c>
      <c r="G115" t="str">
        <f t="shared" si="10"/>
        <v>45629.272</v>
      </c>
      <c r="H115" s="30">
        <f t="shared" si="11"/>
        <v>4954</v>
      </c>
      <c r="I115" s="75" t="s">
        <v>491</v>
      </c>
      <c r="J115" s="76" t="s">
        <v>492</v>
      </c>
      <c r="K115" s="75">
        <v>4954</v>
      </c>
      <c r="L115" s="75" t="s">
        <v>328</v>
      </c>
      <c r="M115" s="76" t="s">
        <v>212</v>
      </c>
      <c r="N115" s="76"/>
      <c r="O115" s="77" t="s">
        <v>254</v>
      </c>
      <c r="P115" s="77" t="s">
        <v>493</v>
      </c>
    </row>
    <row r="116" spans="1:16">
      <c r="A116" s="30" t="str">
        <f t="shared" si="6"/>
        <v> BBS 72 </v>
      </c>
      <c r="B116" s="2" t="str">
        <f t="shared" si="7"/>
        <v>I</v>
      </c>
      <c r="C116" s="30">
        <f t="shared" si="8"/>
        <v>45874.453999999998</v>
      </c>
      <c r="D116" t="str">
        <f t="shared" si="9"/>
        <v>vis</v>
      </c>
      <c r="E116">
        <f>VLOOKUP(C116,Active!C$21:E$960,3,FALSE)</f>
        <v>5080.0043579500989</v>
      </c>
      <c r="F116" s="2" t="s">
        <v>208</v>
      </c>
      <c r="G116" t="str">
        <f t="shared" si="10"/>
        <v>45874.454</v>
      </c>
      <c r="H116" s="30">
        <f t="shared" si="11"/>
        <v>5080</v>
      </c>
      <c r="I116" s="75" t="s">
        <v>494</v>
      </c>
      <c r="J116" s="76" t="s">
        <v>495</v>
      </c>
      <c r="K116" s="75">
        <v>5080</v>
      </c>
      <c r="L116" s="75" t="s">
        <v>496</v>
      </c>
      <c r="M116" s="76" t="s">
        <v>212</v>
      </c>
      <c r="N116" s="76"/>
      <c r="O116" s="77" t="s">
        <v>213</v>
      </c>
      <c r="P116" s="77" t="s">
        <v>497</v>
      </c>
    </row>
    <row r="117" spans="1:16">
      <c r="A117" s="30" t="str">
        <f t="shared" si="6"/>
        <v> BBS 73 </v>
      </c>
      <c r="B117" s="2" t="str">
        <f t="shared" si="7"/>
        <v>I</v>
      </c>
      <c r="C117" s="30">
        <f t="shared" si="8"/>
        <v>45911.428</v>
      </c>
      <c r="D117" t="str">
        <f t="shared" si="9"/>
        <v>vis</v>
      </c>
      <c r="E117">
        <f>VLOOKUP(C117,Active!C$21:E$960,3,FALSE)</f>
        <v>5099.0056370701232</v>
      </c>
      <c r="F117" s="2" t="s">
        <v>208</v>
      </c>
      <c r="G117" t="str">
        <f t="shared" si="10"/>
        <v>45911.428</v>
      </c>
      <c r="H117" s="30">
        <f t="shared" si="11"/>
        <v>5099</v>
      </c>
      <c r="I117" s="75" t="s">
        <v>498</v>
      </c>
      <c r="J117" s="76" t="s">
        <v>499</v>
      </c>
      <c r="K117" s="75">
        <v>5099</v>
      </c>
      <c r="L117" s="75" t="s">
        <v>500</v>
      </c>
      <c r="M117" s="76" t="s">
        <v>212</v>
      </c>
      <c r="N117" s="76"/>
      <c r="O117" s="77" t="s">
        <v>213</v>
      </c>
      <c r="P117" s="77" t="s">
        <v>501</v>
      </c>
    </row>
    <row r="118" spans="1:16">
      <c r="A118" s="30" t="str">
        <f t="shared" si="6"/>
        <v> BBS 73 </v>
      </c>
      <c r="B118" s="2" t="str">
        <f t="shared" si="7"/>
        <v>I</v>
      </c>
      <c r="C118" s="30">
        <f t="shared" si="8"/>
        <v>45913.373</v>
      </c>
      <c r="D118" t="str">
        <f t="shared" si="9"/>
        <v>vis</v>
      </c>
      <c r="E118">
        <f>VLOOKUP(C118,Active!C$21:E$960,3,FALSE)</f>
        <v>5100.0051904830198</v>
      </c>
      <c r="F118" s="2" t="s">
        <v>208</v>
      </c>
      <c r="G118" t="str">
        <f t="shared" si="10"/>
        <v>45913.373</v>
      </c>
      <c r="H118" s="30">
        <f t="shared" si="11"/>
        <v>5100</v>
      </c>
      <c r="I118" s="75" t="s">
        <v>502</v>
      </c>
      <c r="J118" s="76" t="s">
        <v>503</v>
      </c>
      <c r="K118" s="75">
        <v>5100</v>
      </c>
      <c r="L118" s="75" t="s">
        <v>266</v>
      </c>
      <c r="M118" s="76" t="s">
        <v>212</v>
      </c>
      <c r="N118" s="76"/>
      <c r="O118" s="77" t="s">
        <v>254</v>
      </c>
      <c r="P118" s="77" t="s">
        <v>501</v>
      </c>
    </row>
    <row r="119" spans="1:16">
      <c r="A119" s="30" t="str">
        <f t="shared" si="6"/>
        <v> BBS 73 </v>
      </c>
      <c r="B119" s="2" t="str">
        <f t="shared" si="7"/>
        <v>I</v>
      </c>
      <c r="C119" s="30">
        <f t="shared" si="8"/>
        <v>45915.317000000003</v>
      </c>
      <c r="D119" t="str">
        <f t="shared" si="9"/>
        <v>vis</v>
      </c>
      <c r="E119">
        <f>VLOOKUP(C119,Active!C$21:E$960,3,FALSE)</f>
        <v>5101.0042299867082</v>
      </c>
      <c r="F119" s="2" t="s">
        <v>208</v>
      </c>
      <c r="G119" t="str">
        <f t="shared" si="10"/>
        <v>45915.317</v>
      </c>
      <c r="H119" s="30">
        <f t="shared" si="11"/>
        <v>5101</v>
      </c>
      <c r="I119" s="75" t="s">
        <v>504</v>
      </c>
      <c r="J119" s="76" t="s">
        <v>505</v>
      </c>
      <c r="K119" s="75">
        <v>5101</v>
      </c>
      <c r="L119" s="75" t="s">
        <v>496</v>
      </c>
      <c r="M119" s="76" t="s">
        <v>212</v>
      </c>
      <c r="N119" s="76"/>
      <c r="O119" s="77" t="s">
        <v>254</v>
      </c>
      <c r="P119" s="77" t="s">
        <v>501</v>
      </c>
    </row>
    <row r="120" spans="1:16">
      <c r="A120" s="30" t="str">
        <f t="shared" si="6"/>
        <v> BBS 74 </v>
      </c>
      <c r="B120" s="2" t="str">
        <f t="shared" si="7"/>
        <v>I</v>
      </c>
      <c r="C120" s="30">
        <f t="shared" si="8"/>
        <v>45944.495999999999</v>
      </c>
      <c r="D120" t="str">
        <f t="shared" si="9"/>
        <v>vis</v>
      </c>
      <c r="E120">
        <f>VLOOKUP(C120,Active!C$21:E$960,3,FALSE)</f>
        <v>5115.9995868169963</v>
      </c>
      <c r="F120" s="2" t="s">
        <v>208</v>
      </c>
      <c r="G120" t="str">
        <f t="shared" si="10"/>
        <v>45944.496</v>
      </c>
      <c r="H120" s="30">
        <f t="shared" si="11"/>
        <v>5116</v>
      </c>
      <c r="I120" s="75" t="s">
        <v>506</v>
      </c>
      <c r="J120" s="76" t="s">
        <v>507</v>
      </c>
      <c r="K120" s="75">
        <v>5116</v>
      </c>
      <c r="L120" s="75" t="s">
        <v>249</v>
      </c>
      <c r="M120" s="76" t="s">
        <v>212</v>
      </c>
      <c r="N120" s="76"/>
      <c r="O120" s="77" t="s">
        <v>508</v>
      </c>
      <c r="P120" s="77" t="s">
        <v>509</v>
      </c>
    </row>
    <row r="121" spans="1:16">
      <c r="A121" s="30" t="str">
        <f t="shared" si="6"/>
        <v> BBS 74 </v>
      </c>
      <c r="B121" s="2" t="str">
        <f t="shared" si="7"/>
        <v>I</v>
      </c>
      <c r="C121" s="30">
        <f t="shared" si="8"/>
        <v>45946.442999999999</v>
      </c>
      <c r="D121" t="str">
        <f t="shared" si="9"/>
        <v>vis</v>
      </c>
      <c r="E121">
        <f>VLOOKUP(C121,Active!C$21:E$960,3,FALSE)</f>
        <v>5117.0001680483128</v>
      </c>
      <c r="F121" s="2" t="s">
        <v>208</v>
      </c>
      <c r="G121" t="str">
        <f t="shared" si="10"/>
        <v>45946.443</v>
      </c>
      <c r="H121" s="30">
        <f t="shared" si="11"/>
        <v>5117</v>
      </c>
      <c r="I121" s="75" t="s">
        <v>510</v>
      </c>
      <c r="J121" s="76" t="s">
        <v>511</v>
      </c>
      <c r="K121" s="75">
        <v>5117</v>
      </c>
      <c r="L121" s="75" t="s">
        <v>253</v>
      </c>
      <c r="M121" s="76" t="s">
        <v>212</v>
      </c>
      <c r="N121" s="76"/>
      <c r="O121" s="77" t="s">
        <v>508</v>
      </c>
      <c r="P121" s="77" t="s">
        <v>509</v>
      </c>
    </row>
    <row r="122" spans="1:16">
      <c r="A122" s="30" t="str">
        <f t="shared" si="6"/>
        <v> BBS 74 </v>
      </c>
      <c r="B122" s="2" t="str">
        <f t="shared" si="7"/>
        <v>I</v>
      </c>
      <c r="C122" s="30">
        <f t="shared" si="8"/>
        <v>45946.453000000001</v>
      </c>
      <c r="D122" t="str">
        <f t="shared" si="9"/>
        <v>vis</v>
      </c>
      <c r="E122">
        <f>VLOOKUP(C122,Active!C$21:E$960,3,FALSE)</f>
        <v>5117.0053071404109</v>
      </c>
      <c r="F122" s="2" t="s">
        <v>208</v>
      </c>
      <c r="G122" t="str">
        <f t="shared" si="10"/>
        <v>45946.453</v>
      </c>
      <c r="H122" s="30">
        <f t="shared" si="11"/>
        <v>5117</v>
      </c>
      <c r="I122" s="75" t="s">
        <v>512</v>
      </c>
      <c r="J122" s="76" t="s">
        <v>513</v>
      </c>
      <c r="K122" s="75">
        <v>5117</v>
      </c>
      <c r="L122" s="75" t="s">
        <v>266</v>
      </c>
      <c r="M122" s="76" t="s">
        <v>212</v>
      </c>
      <c r="N122" s="76"/>
      <c r="O122" s="77" t="s">
        <v>213</v>
      </c>
      <c r="P122" s="77" t="s">
        <v>509</v>
      </c>
    </row>
    <row r="123" spans="1:16">
      <c r="A123" s="30" t="str">
        <f t="shared" si="6"/>
        <v> AOEB 2 </v>
      </c>
      <c r="B123" s="2" t="str">
        <f t="shared" si="7"/>
        <v>I</v>
      </c>
      <c r="C123" s="30">
        <f t="shared" si="8"/>
        <v>45975.642999999996</v>
      </c>
      <c r="D123" t="str">
        <f t="shared" si="9"/>
        <v>vis</v>
      </c>
      <c r="E123">
        <f>VLOOKUP(C123,Active!C$21:E$960,3,FALSE)</f>
        <v>5132.0063169720052</v>
      </c>
      <c r="F123" s="2" t="s">
        <v>208</v>
      </c>
      <c r="G123" t="str">
        <f t="shared" si="10"/>
        <v>45975.643</v>
      </c>
      <c r="H123" s="30">
        <f t="shared" si="11"/>
        <v>5132</v>
      </c>
      <c r="I123" s="75" t="s">
        <v>514</v>
      </c>
      <c r="J123" s="76" t="s">
        <v>515</v>
      </c>
      <c r="K123" s="75">
        <v>5132</v>
      </c>
      <c r="L123" s="75" t="s">
        <v>516</v>
      </c>
      <c r="M123" s="76" t="s">
        <v>212</v>
      </c>
      <c r="N123" s="76"/>
      <c r="O123" s="77" t="s">
        <v>517</v>
      </c>
      <c r="P123" s="77" t="s">
        <v>311</v>
      </c>
    </row>
    <row r="124" spans="1:16">
      <c r="A124" s="30" t="str">
        <f t="shared" si="6"/>
        <v> AOEB 2 </v>
      </c>
      <c r="B124" s="2" t="str">
        <f t="shared" si="7"/>
        <v>I</v>
      </c>
      <c r="C124" s="30">
        <f t="shared" si="8"/>
        <v>45977.588000000003</v>
      </c>
      <c r="D124" t="str">
        <f t="shared" si="9"/>
        <v>vis</v>
      </c>
      <c r="E124">
        <f>VLOOKUP(C124,Active!C$21:E$960,3,FALSE)</f>
        <v>5133.0058703849054</v>
      </c>
      <c r="F124" s="2" t="s">
        <v>208</v>
      </c>
      <c r="G124" t="str">
        <f t="shared" si="10"/>
        <v>45977.588</v>
      </c>
      <c r="H124" s="30">
        <f t="shared" si="11"/>
        <v>5133</v>
      </c>
      <c r="I124" s="75" t="s">
        <v>518</v>
      </c>
      <c r="J124" s="76" t="s">
        <v>519</v>
      </c>
      <c r="K124" s="75">
        <v>5133</v>
      </c>
      <c r="L124" s="75" t="s">
        <v>500</v>
      </c>
      <c r="M124" s="76" t="s">
        <v>212</v>
      </c>
      <c r="N124" s="76"/>
      <c r="O124" s="77" t="s">
        <v>517</v>
      </c>
      <c r="P124" s="77" t="s">
        <v>311</v>
      </c>
    </row>
    <row r="125" spans="1:16">
      <c r="A125" s="30" t="str">
        <f t="shared" si="6"/>
        <v> BBS 74 </v>
      </c>
      <c r="B125" s="2" t="str">
        <f t="shared" si="7"/>
        <v>I</v>
      </c>
      <c r="C125" s="30">
        <f t="shared" si="8"/>
        <v>45987.313000000002</v>
      </c>
      <c r="D125" t="str">
        <f t="shared" si="9"/>
        <v>vis</v>
      </c>
      <c r="E125">
        <f>VLOOKUP(C125,Active!C$21:E$960,3,FALSE)</f>
        <v>5138.0036374493884</v>
      </c>
      <c r="F125" s="2" t="s">
        <v>208</v>
      </c>
      <c r="G125" t="str">
        <f t="shared" si="10"/>
        <v>45987.313</v>
      </c>
      <c r="H125" s="30">
        <f t="shared" si="11"/>
        <v>5138</v>
      </c>
      <c r="I125" s="75" t="s">
        <v>520</v>
      </c>
      <c r="J125" s="76" t="s">
        <v>521</v>
      </c>
      <c r="K125" s="75">
        <v>5138</v>
      </c>
      <c r="L125" s="75" t="s">
        <v>427</v>
      </c>
      <c r="M125" s="76" t="s">
        <v>212</v>
      </c>
      <c r="N125" s="76"/>
      <c r="O125" s="77" t="s">
        <v>254</v>
      </c>
      <c r="P125" s="77" t="s">
        <v>509</v>
      </c>
    </row>
    <row r="126" spans="1:16">
      <c r="A126" s="30" t="str">
        <f t="shared" si="6"/>
        <v> AOEB 2 </v>
      </c>
      <c r="B126" s="2" t="str">
        <f t="shared" si="7"/>
        <v>I</v>
      </c>
      <c r="C126" s="30">
        <f t="shared" si="8"/>
        <v>46263.635000000002</v>
      </c>
      <c r="D126" t="str">
        <f t="shared" si="9"/>
        <v>vis</v>
      </c>
      <c r="E126">
        <f>VLOOKUP(C126,Active!C$21:E$960,3,FALSE)</f>
        <v>5280.0080580964104</v>
      </c>
      <c r="F126" s="2" t="s">
        <v>208</v>
      </c>
      <c r="G126" t="str">
        <f t="shared" si="10"/>
        <v>46263.635</v>
      </c>
      <c r="H126" s="30">
        <f t="shared" si="11"/>
        <v>5280</v>
      </c>
      <c r="I126" s="75" t="s">
        <v>522</v>
      </c>
      <c r="J126" s="76" t="s">
        <v>523</v>
      </c>
      <c r="K126" s="75">
        <v>5280</v>
      </c>
      <c r="L126" s="75" t="s">
        <v>524</v>
      </c>
      <c r="M126" s="76" t="s">
        <v>212</v>
      </c>
      <c r="N126" s="76"/>
      <c r="O126" s="77" t="s">
        <v>315</v>
      </c>
      <c r="P126" s="77" t="s">
        <v>311</v>
      </c>
    </row>
    <row r="127" spans="1:16">
      <c r="A127" s="30" t="str">
        <f t="shared" si="6"/>
        <v> BBS 77 </v>
      </c>
      <c r="B127" s="2" t="str">
        <f t="shared" si="7"/>
        <v>I</v>
      </c>
      <c r="C127" s="30">
        <f t="shared" si="8"/>
        <v>46269.451000000001</v>
      </c>
      <c r="D127" t="str">
        <f t="shared" si="9"/>
        <v>vis</v>
      </c>
      <c r="E127">
        <f>VLOOKUP(C127,Active!C$21:E$960,3,FALSE)</f>
        <v>5282.996954060116</v>
      </c>
      <c r="F127" s="2" t="s">
        <v>208</v>
      </c>
      <c r="G127" t="str">
        <f t="shared" si="10"/>
        <v>46269.451</v>
      </c>
      <c r="H127" s="30">
        <f t="shared" si="11"/>
        <v>5283</v>
      </c>
      <c r="I127" s="75" t="s">
        <v>525</v>
      </c>
      <c r="J127" s="76" t="s">
        <v>526</v>
      </c>
      <c r="K127" s="75">
        <v>5283</v>
      </c>
      <c r="L127" s="75" t="s">
        <v>527</v>
      </c>
      <c r="M127" s="76" t="s">
        <v>212</v>
      </c>
      <c r="N127" s="76"/>
      <c r="O127" s="77" t="s">
        <v>528</v>
      </c>
      <c r="P127" s="77" t="s">
        <v>529</v>
      </c>
    </row>
    <row r="128" spans="1:16">
      <c r="A128" s="30" t="str">
        <f t="shared" si="6"/>
        <v> BBS 77 </v>
      </c>
      <c r="B128" s="2" t="str">
        <f t="shared" si="7"/>
        <v>I</v>
      </c>
      <c r="C128" s="30">
        <f t="shared" si="8"/>
        <v>46269.468999999997</v>
      </c>
      <c r="D128" t="str">
        <f t="shared" si="9"/>
        <v>vis</v>
      </c>
      <c r="E128">
        <f>VLOOKUP(C128,Active!C$21:E$960,3,FALSE)</f>
        <v>5283.0062044258893</v>
      </c>
      <c r="F128" s="2" t="s">
        <v>208</v>
      </c>
      <c r="G128" t="str">
        <f t="shared" si="10"/>
        <v>46269.469</v>
      </c>
      <c r="H128" s="30">
        <f t="shared" si="11"/>
        <v>5283</v>
      </c>
      <c r="I128" s="75" t="s">
        <v>530</v>
      </c>
      <c r="J128" s="76" t="s">
        <v>531</v>
      </c>
      <c r="K128" s="75">
        <v>5283</v>
      </c>
      <c r="L128" s="75" t="s">
        <v>516</v>
      </c>
      <c r="M128" s="76" t="s">
        <v>212</v>
      </c>
      <c r="N128" s="76"/>
      <c r="O128" s="77" t="s">
        <v>508</v>
      </c>
      <c r="P128" s="77" t="s">
        <v>529</v>
      </c>
    </row>
    <row r="129" spans="1:16">
      <c r="A129" s="30" t="str">
        <f t="shared" si="6"/>
        <v> BBS 77 </v>
      </c>
      <c r="B129" s="2" t="str">
        <f t="shared" si="7"/>
        <v>I</v>
      </c>
      <c r="C129" s="30">
        <f t="shared" si="8"/>
        <v>46269.472999999998</v>
      </c>
      <c r="D129" t="str">
        <f t="shared" si="9"/>
        <v>vis</v>
      </c>
      <c r="E129">
        <f>VLOOKUP(C129,Active!C$21:E$960,3,FALSE)</f>
        <v>5283.0082600627284</v>
      </c>
      <c r="F129" s="2" t="s">
        <v>208</v>
      </c>
      <c r="G129" t="str">
        <f t="shared" si="10"/>
        <v>46269.473</v>
      </c>
      <c r="H129" s="30">
        <f t="shared" si="11"/>
        <v>5283</v>
      </c>
      <c r="I129" s="75" t="s">
        <v>532</v>
      </c>
      <c r="J129" s="76" t="s">
        <v>533</v>
      </c>
      <c r="K129" s="75">
        <v>5283</v>
      </c>
      <c r="L129" s="75" t="s">
        <v>524</v>
      </c>
      <c r="M129" s="76" t="s">
        <v>212</v>
      </c>
      <c r="N129" s="76"/>
      <c r="O129" s="77" t="s">
        <v>213</v>
      </c>
      <c r="P129" s="77" t="s">
        <v>529</v>
      </c>
    </row>
    <row r="130" spans="1:16">
      <c r="A130" s="30" t="str">
        <f t="shared" si="6"/>
        <v> BBS 77 </v>
      </c>
      <c r="B130" s="2" t="str">
        <f t="shared" si="7"/>
        <v>I</v>
      </c>
      <c r="C130" s="30">
        <f t="shared" si="8"/>
        <v>46271.417000000001</v>
      </c>
      <c r="D130" t="str">
        <f t="shared" si="9"/>
        <v>vis</v>
      </c>
      <c r="E130">
        <f>VLOOKUP(C130,Active!C$21:E$960,3,FALSE)</f>
        <v>5284.0072995664168</v>
      </c>
      <c r="F130" s="2" t="s">
        <v>208</v>
      </c>
      <c r="G130" t="str">
        <f t="shared" si="10"/>
        <v>46271.417</v>
      </c>
      <c r="H130" s="30">
        <f t="shared" si="11"/>
        <v>5284</v>
      </c>
      <c r="I130" s="75" t="s">
        <v>534</v>
      </c>
      <c r="J130" s="76" t="s">
        <v>535</v>
      </c>
      <c r="K130" s="75">
        <v>5284</v>
      </c>
      <c r="L130" s="75" t="s">
        <v>536</v>
      </c>
      <c r="M130" s="76" t="s">
        <v>212</v>
      </c>
      <c r="N130" s="76"/>
      <c r="O130" s="77" t="s">
        <v>213</v>
      </c>
      <c r="P130" s="77" t="s">
        <v>529</v>
      </c>
    </row>
    <row r="131" spans="1:16">
      <c r="A131" s="30" t="str">
        <f t="shared" si="6"/>
        <v> BBS 78 </v>
      </c>
      <c r="B131" s="2" t="str">
        <f t="shared" si="7"/>
        <v>I</v>
      </c>
      <c r="C131" s="30">
        <f t="shared" si="8"/>
        <v>46308.387000000002</v>
      </c>
      <c r="D131" t="str">
        <f t="shared" si="9"/>
        <v>vis</v>
      </c>
      <c r="E131">
        <f>VLOOKUP(C131,Active!C$21:E$960,3,FALSE)</f>
        <v>5303.006523049602</v>
      </c>
      <c r="F131" s="2" t="s">
        <v>208</v>
      </c>
      <c r="G131" t="str">
        <f t="shared" si="10"/>
        <v>46308.387</v>
      </c>
      <c r="H131" s="30">
        <f t="shared" si="11"/>
        <v>5303</v>
      </c>
      <c r="I131" s="75" t="s">
        <v>537</v>
      </c>
      <c r="J131" s="76" t="s">
        <v>538</v>
      </c>
      <c r="K131" s="75">
        <v>5303</v>
      </c>
      <c r="L131" s="75" t="s">
        <v>539</v>
      </c>
      <c r="M131" s="76" t="s">
        <v>212</v>
      </c>
      <c r="N131" s="76"/>
      <c r="O131" s="77" t="s">
        <v>254</v>
      </c>
      <c r="P131" s="77" t="s">
        <v>540</v>
      </c>
    </row>
    <row r="132" spans="1:16">
      <c r="A132" s="30" t="str">
        <f t="shared" si="6"/>
        <v> BBS 78 </v>
      </c>
      <c r="B132" s="2" t="str">
        <f t="shared" si="7"/>
        <v>I</v>
      </c>
      <c r="C132" s="30">
        <f t="shared" si="8"/>
        <v>46345.356</v>
      </c>
      <c r="D132" t="str">
        <f t="shared" si="9"/>
        <v>vis</v>
      </c>
      <c r="E132">
        <f>VLOOKUP(C132,Active!C$21:E$960,3,FALSE)</f>
        <v>5322.0052326235746</v>
      </c>
      <c r="F132" s="2" t="s">
        <v>208</v>
      </c>
      <c r="G132" t="str">
        <f t="shared" si="10"/>
        <v>46345.356</v>
      </c>
      <c r="H132" s="30">
        <f t="shared" si="11"/>
        <v>5322</v>
      </c>
      <c r="I132" s="75" t="s">
        <v>541</v>
      </c>
      <c r="J132" s="76" t="s">
        <v>542</v>
      </c>
      <c r="K132" s="75">
        <v>5322</v>
      </c>
      <c r="L132" s="75" t="s">
        <v>266</v>
      </c>
      <c r="M132" s="76" t="s">
        <v>212</v>
      </c>
      <c r="N132" s="76"/>
      <c r="O132" s="77" t="s">
        <v>254</v>
      </c>
      <c r="P132" s="77" t="s">
        <v>540</v>
      </c>
    </row>
    <row r="133" spans="1:16">
      <c r="A133" s="30" t="str">
        <f t="shared" si="6"/>
        <v> BBS 81 </v>
      </c>
      <c r="B133" s="2" t="str">
        <f t="shared" si="7"/>
        <v>I</v>
      </c>
      <c r="C133" s="30">
        <f t="shared" si="8"/>
        <v>46627.514000000003</v>
      </c>
      <c r="D133" t="str">
        <f t="shared" si="9"/>
        <v>vis</v>
      </c>
      <c r="E133">
        <f>VLOOKUP(C133,Active!C$21:E$960,3,FALSE)</f>
        <v>5467.0088274184982</v>
      </c>
      <c r="F133" s="2" t="s">
        <v>208</v>
      </c>
      <c r="G133" t="str">
        <f t="shared" si="10"/>
        <v>46627.514</v>
      </c>
      <c r="H133" s="30">
        <f t="shared" si="11"/>
        <v>5467</v>
      </c>
      <c r="I133" s="75" t="s">
        <v>543</v>
      </c>
      <c r="J133" s="76" t="s">
        <v>544</v>
      </c>
      <c r="K133" s="75">
        <v>5467</v>
      </c>
      <c r="L133" s="75" t="s">
        <v>545</v>
      </c>
      <c r="M133" s="76" t="s">
        <v>212</v>
      </c>
      <c r="N133" s="76"/>
      <c r="O133" s="77" t="s">
        <v>546</v>
      </c>
      <c r="P133" s="77" t="s">
        <v>547</v>
      </c>
    </row>
    <row r="134" spans="1:16">
      <c r="A134" s="30" t="str">
        <f t="shared" si="6"/>
        <v> BBS 81 </v>
      </c>
      <c r="B134" s="2" t="str">
        <f t="shared" si="7"/>
        <v>I</v>
      </c>
      <c r="C134" s="30">
        <f t="shared" si="8"/>
        <v>46701.451999999997</v>
      </c>
      <c r="D134" t="str">
        <f t="shared" si="9"/>
        <v>vis</v>
      </c>
      <c r="E134">
        <f>VLOOKUP(C134,Active!C$21:E$960,3,FALSE)</f>
        <v>5505.0062465664441</v>
      </c>
      <c r="F134" s="2" t="s">
        <v>208</v>
      </c>
      <c r="G134" t="str">
        <f t="shared" si="10"/>
        <v>46701.452</v>
      </c>
      <c r="H134" s="30">
        <f t="shared" si="11"/>
        <v>5505</v>
      </c>
      <c r="I134" s="75" t="s">
        <v>548</v>
      </c>
      <c r="J134" s="76" t="s">
        <v>549</v>
      </c>
      <c r="K134" s="75">
        <v>5505</v>
      </c>
      <c r="L134" s="75" t="s">
        <v>516</v>
      </c>
      <c r="M134" s="76" t="s">
        <v>212</v>
      </c>
      <c r="N134" s="76"/>
      <c r="O134" s="77" t="s">
        <v>528</v>
      </c>
      <c r="P134" s="77" t="s">
        <v>547</v>
      </c>
    </row>
    <row r="135" spans="1:16">
      <c r="A135" s="30" t="str">
        <f t="shared" si="6"/>
        <v> BBS 81 </v>
      </c>
      <c r="B135" s="2" t="str">
        <f t="shared" si="7"/>
        <v>I</v>
      </c>
      <c r="C135" s="30">
        <f t="shared" si="8"/>
        <v>46705.341999999997</v>
      </c>
      <c r="D135" t="str">
        <f t="shared" si="9"/>
        <v>vis</v>
      </c>
      <c r="E135">
        <f>VLOOKUP(C135,Active!C$21:E$960,3,FALSE)</f>
        <v>5507.0053533922373</v>
      </c>
      <c r="F135" s="2" t="s">
        <v>208</v>
      </c>
      <c r="G135" t="str">
        <f t="shared" si="10"/>
        <v>46705.342</v>
      </c>
      <c r="H135" s="30">
        <f t="shared" si="11"/>
        <v>5507</v>
      </c>
      <c r="I135" s="75" t="s">
        <v>550</v>
      </c>
      <c r="J135" s="76" t="s">
        <v>551</v>
      </c>
      <c r="K135" s="75">
        <v>5507</v>
      </c>
      <c r="L135" s="75" t="s">
        <v>266</v>
      </c>
      <c r="M135" s="76" t="s">
        <v>212</v>
      </c>
      <c r="N135" s="76"/>
      <c r="O135" s="77" t="s">
        <v>528</v>
      </c>
      <c r="P135" s="77" t="s">
        <v>547</v>
      </c>
    </row>
    <row r="136" spans="1:16">
      <c r="A136" s="30" t="str">
        <f t="shared" si="6"/>
        <v> BBS 81 </v>
      </c>
      <c r="B136" s="2" t="str">
        <f t="shared" si="7"/>
        <v>I</v>
      </c>
      <c r="C136" s="30">
        <f t="shared" si="8"/>
        <v>46705.35</v>
      </c>
      <c r="D136" t="str">
        <f t="shared" si="9"/>
        <v>vis</v>
      </c>
      <c r="E136">
        <f>VLOOKUP(C136,Active!C$21:E$960,3,FALSE)</f>
        <v>5507.0094646659163</v>
      </c>
      <c r="F136" s="2" t="s">
        <v>208</v>
      </c>
      <c r="G136" t="str">
        <f t="shared" si="10"/>
        <v>46705.350</v>
      </c>
      <c r="H136" s="30">
        <f t="shared" si="11"/>
        <v>5507</v>
      </c>
      <c r="I136" s="75" t="s">
        <v>552</v>
      </c>
      <c r="J136" s="76" t="s">
        <v>553</v>
      </c>
      <c r="K136" s="75">
        <v>5507</v>
      </c>
      <c r="L136" s="75" t="s">
        <v>554</v>
      </c>
      <c r="M136" s="76" t="s">
        <v>212</v>
      </c>
      <c r="N136" s="76"/>
      <c r="O136" s="77" t="s">
        <v>213</v>
      </c>
      <c r="P136" s="77" t="s">
        <v>547</v>
      </c>
    </row>
    <row r="137" spans="1:16">
      <c r="A137" s="30" t="str">
        <f t="shared" si="6"/>
        <v> BBS 81 </v>
      </c>
      <c r="B137" s="2" t="str">
        <f t="shared" si="7"/>
        <v>I</v>
      </c>
      <c r="C137" s="30">
        <f t="shared" si="8"/>
        <v>46707.296999999999</v>
      </c>
      <c r="D137" t="str">
        <f t="shared" si="9"/>
        <v>vis</v>
      </c>
      <c r="E137">
        <f>VLOOKUP(C137,Active!C$21:E$960,3,FALSE)</f>
        <v>5508.010045897232</v>
      </c>
      <c r="F137" s="2" t="s">
        <v>208</v>
      </c>
      <c r="G137" t="str">
        <f t="shared" si="10"/>
        <v>46707.297</v>
      </c>
      <c r="H137" s="30">
        <f t="shared" si="11"/>
        <v>5508</v>
      </c>
      <c r="I137" s="75" t="s">
        <v>555</v>
      </c>
      <c r="J137" s="76" t="s">
        <v>556</v>
      </c>
      <c r="K137" s="75">
        <v>5508</v>
      </c>
      <c r="L137" s="75" t="s">
        <v>557</v>
      </c>
      <c r="M137" s="76" t="s">
        <v>212</v>
      </c>
      <c r="N137" s="76"/>
      <c r="O137" s="77" t="s">
        <v>213</v>
      </c>
      <c r="P137" s="77" t="s">
        <v>547</v>
      </c>
    </row>
    <row r="138" spans="1:16">
      <c r="A138" s="30" t="str">
        <f t="shared" si="6"/>
        <v> AOEB 2 </v>
      </c>
      <c r="B138" s="2" t="str">
        <f t="shared" si="7"/>
        <v>I</v>
      </c>
      <c r="C138" s="30">
        <f t="shared" si="8"/>
        <v>46732.593999999997</v>
      </c>
      <c r="D138" t="str">
        <f t="shared" si="9"/>
        <v>vis</v>
      </c>
      <c r="E138">
        <f>VLOOKUP(C138,Active!C$21:E$960,3,FALSE)</f>
        <v>5521.0104071754058</v>
      </c>
      <c r="F138" s="2" t="s">
        <v>208</v>
      </c>
      <c r="G138" t="str">
        <f t="shared" si="10"/>
        <v>46732.594</v>
      </c>
      <c r="H138" s="30">
        <f t="shared" si="11"/>
        <v>5521</v>
      </c>
      <c r="I138" s="75" t="s">
        <v>558</v>
      </c>
      <c r="J138" s="76" t="s">
        <v>559</v>
      </c>
      <c r="K138" s="75">
        <v>5521</v>
      </c>
      <c r="L138" s="75" t="s">
        <v>557</v>
      </c>
      <c r="M138" s="76" t="s">
        <v>212</v>
      </c>
      <c r="N138" s="76"/>
      <c r="O138" s="77" t="s">
        <v>560</v>
      </c>
      <c r="P138" s="77" t="s">
        <v>311</v>
      </c>
    </row>
    <row r="139" spans="1:16">
      <c r="A139" s="30" t="str">
        <f t="shared" ref="A139:A202" si="12">P139</f>
        <v> AOEB 2 </v>
      </c>
      <c r="B139" s="2" t="str">
        <f t="shared" ref="B139:B202" si="13">IF(H139=INT(H139),"I","II")</f>
        <v>I</v>
      </c>
      <c r="C139" s="30">
        <f t="shared" ref="C139:C202" si="14">1*G139</f>
        <v>46734.538</v>
      </c>
      <c r="D139" t="str">
        <f t="shared" ref="D139:D202" si="15">VLOOKUP(F139,I$1:J$5,2,FALSE)</f>
        <v>vis</v>
      </c>
      <c r="E139">
        <f>VLOOKUP(C139,Active!C$21:E$960,3,FALSE)</f>
        <v>5522.0094466790943</v>
      </c>
      <c r="F139" s="2" t="s">
        <v>208</v>
      </c>
      <c r="G139" t="str">
        <f t="shared" ref="G139:G202" si="16">MID(I139,3,LEN(I139)-3)</f>
        <v>46734.538</v>
      </c>
      <c r="H139" s="30">
        <f t="shared" ref="H139:H202" si="17">1*K139</f>
        <v>5522</v>
      </c>
      <c r="I139" s="75" t="s">
        <v>561</v>
      </c>
      <c r="J139" s="76" t="s">
        <v>562</v>
      </c>
      <c r="K139" s="75">
        <v>5522</v>
      </c>
      <c r="L139" s="75" t="s">
        <v>554</v>
      </c>
      <c r="M139" s="76" t="s">
        <v>212</v>
      </c>
      <c r="N139" s="76"/>
      <c r="O139" s="77" t="s">
        <v>560</v>
      </c>
      <c r="P139" s="77" t="s">
        <v>311</v>
      </c>
    </row>
    <row r="140" spans="1:16">
      <c r="A140" s="30" t="str">
        <f t="shared" si="12"/>
        <v> BBS 82 </v>
      </c>
      <c r="B140" s="2" t="str">
        <f t="shared" si="13"/>
        <v>I</v>
      </c>
      <c r="C140" s="30">
        <f t="shared" si="14"/>
        <v>46742.32</v>
      </c>
      <c r="D140" t="str">
        <f t="shared" si="15"/>
        <v>vis</v>
      </c>
      <c r="E140">
        <f>VLOOKUP(C140,Active!C$21:E$960,3,FALSE)</f>
        <v>5526.0086881491006</v>
      </c>
      <c r="F140" s="2" t="s">
        <v>208</v>
      </c>
      <c r="G140" t="str">
        <f t="shared" si="16"/>
        <v>46742.320</v>
      </c>
      <c r="H140" s="30">
        <f t="shared" si="17"/>
        <v>5526</v>
      </c>
      <c r="I140" s="75" t="s">
        <v>563</v>
      </c>
      <c r="J140" s="76" t="s">
        <v>564</v>
      </c>
      <c r="K140" s="75">
        <v>5526</v>
      </c>
      <c r="L140" s="75" t="s">
        <v>545</v>
      </c>
      <c r="M140" s="76" t="s">
        <v>212</v>
      </c>
      <c r="N140" s="76"/>
      <c r="O140" s="77" t="s">
        <v>254</v>
      </c>
      <c r="P140" s="77" t="s">
        <v>565</v>
      </c>
    </row>
    <row r="141" spans="1:16">
      <c r="A141" s="30" t="str">
        <f t="shared" si="12"/>
        <v> BBS 82 </v>
      </c>
      <c r="B141" s="2" t="str">
        <f t="shared" si="13"/>
        <v>I</v>
      </c>
      <c r="C141" s="30">
        <f t="shared" si="14"/>
        <v>46742.326000000001</v>
      </c>
      <c r="D141" t="str">
        <f t="shared" si="15"/>
        <v>vis</v>
      </c>
      <c r="E141">
        <f>VLOOKUP(C141,Active!C$21:E$960,3,FALSE)</f>
        <v>5526.0117716043596</v>
      </c>
      <c r="F141" s="2" t="s">
        <v>208</v>
      </c>
      <c r="G141" t="str">
        <f t="shared" si="16"/>
        <v>46742.326</v>
      </c>
      <c r="H141" s="30">
        <f t="shared" si="17"/>
        <v>5526</v>
      </c>
      <c r="I141" s="75" t="s">
        <v>566</v>
      </c>
      <c r="J141" s="76" t="s">
        <v>567</v>
      </c>
      <c r="K141" s="75">
        <v>5526</v>
      </c>
      <c r="L141" s="75" t="s">
        <v>568</v>
      </c>
      <c r="M141" s="76" t="s">
        <v>212</v>
      </c>
      <c r="N141" s="76"/>
      <c r="O141" s="77" t="s">
        <v>213</v>
      </c>
      <c r="P141" s="77" t="s">
        <v>565</v>
      </c>
    </row>
    <row r="142" spans="1:16">
      <c r="A142" s="30" t="str">
        <f t="shared" si="12"/>
        <v> AOEB 2 </v>
      </c>
      <c r="B142" s="2" t="str">
        <f t="shared" si="13"/>
        <v>I</v>
      </c>
      <c r="C142" s="30">
        <f t="shared" si="14"/>
        <v>46769.565000000002</v>
      </c>
      <c r="D142" t="str">
        <f t="shared" si="15"/>
        <v>vis</v>
      </c>
      <c r="E142">
        <f>VLOOKUP(C142,Active!C$21:E$960,3,FALSE)</f>
        <v>5540.0101445678019</v>
      </c>
      <c r="F142" s="2" t="s">
        <v>208</v>
      </c>
      <c r="G142" t="str">
        <f t="shared" si="16"/>
        <v>46769.565</v>
      </c>
      <c r="H142" s="30">
        <f t="shared" si="17"/>
        <v>5540</v>
      </c>
      <c r="I142" s="75" t="s">
        <v>569</v>
      </c>
      <c r="J142" s="76" t="s">
        <v>570</v>
      </c>
      <c r="K142" s="75">
        <v>5540</v>
      </c>
      <c r="L142" s="75" t="s">
        <v>557</v>
      </c>
      <c r="M142" s="76" t="s">
        <v>212</v>
      </c>
      <c r="N142" s="76"/>
      <c r="O142" s="77" t="s">
        <v>315</v>
      </c>
      <c r="P142" s="77" t="s">
        <v>311</v>
      </c>
    </row>
    <row r="143" spans="1:16">
      <c r="A143" s="30" t="str">
        <f t="shared" si="12"/>
        <v> BBS 83 </v>
      </c>
      <c r="B143" s="2" t="str">
        <f t="shared" si="13"/>
        <v>I</v>
      </c>
      <c r="C143" s="30">
        <f t="shared" si="14"/>
        <v>46913.559000000001</v>
      </c>
      <c r="D143" t="str">
        <f t="shared" si="15"/>
        <v>vis</v>
      </c>
      <c r="E143">
        <f>VLOOKUP(C143,Active!C$21:E$960,3,FALSE)</f>
        <v>5614.0099873115832</v>
      </c>
      <c r="F143" s="2" t="s">
        <v>208</v>
      </c>
      <c r="G143" t="str">
        <f t="shared" si="16"/>
        <v>46913.559</v>
      </c>
      <c r="H143" s="30">
        <f t="shared" si="17"/>
        <v>5614</v>
      </c>
      <c r="I143" s="75" t="s">
        <v>571</v>
      </c>
      <c r="J143" s="76" t="s">
        <v>572</v>
      </c>
      <c r="K143" s="75">
        <v>5614</v>
      </c>
      <c r="L143" s="75" t="s">
        <v>573</v>
      </c>
      <c r="M143" s="76" t="s">
        <v>212</v>
      </c>
      <c r="N143" s="76"/>
      <c r="O143" s="77" t="s">
        <v>254</v>
      </c>
      <c r="P143" s="77" t="s">
        <v>574</v>
      </c>
    </row>
    <row r="144" spans="1:16">
      <c r="A144" s="30" t="str">
        <f t="shared" si="12"/>
        <v> BBS 84 </v>
      </c>
      <c r="B144" s="2" t="str">
        <f t="shared" si="13"/>
        <v>I</v>
      </c>
      <c r="C144" s="30">
        <f t="shared" si="14"/>
        <v>46987.504999999997</v>
      </c>
      <c r="D144" t="str">
        <f t="shared" si="15"/>
        <v>vis</v>
      </c>
      <c r="E144">
        <f>VLOOKUP(C144,Active!C$21:E$960,3,FALSE)</f>
        <v>5652.0115177332082</v>
      </c>
      <c r="F144" s="2" t="s">
        <v>208</v>
      </c>
      <c r="G144" t="str">
        <f t="shared" si="16"/>
        <v>46987.505</v>
      </c>
      <c r="H144" s="30">
        <f t="shared" si="17"/>
        <v>5652</v>
      </c>
      <c r="I144" s="75" t="s">
        <v>575</v>
      </c>
      <c r="J144" s="76" t="s">
        <v>576</v>
      </c>
      <c r="K144" s="75">
        <v>5652</v>
      </c>
      <c r="L144" s="75" t="s">
        <v>577</v>
      </c>
      <c r="M144" s="76" t="s">
        <v>212</v>
      </c>
      <c r="N144" s="76"/>
      <c r="O144" s="77" t="s">
        <v>254</v>
      </c>
      <c r="P144" s="77" t="s">
        <v>578</v>
      </c>
    </row>
    <row r="145" spans="1:16">
      <c r="A145" s="30" t="str">
        <f t="shared" si="12"/>
        <v> BBS 85 </v>
      </c>
      <c r="B145" s="2" t="str">
        <f t="shared" si="13"/>
        <v>I</v>
      </c>
      <c r="C145" s="30">
        <f t="shared" si="14"/>
        <v>47024.478000000003</v>
      </c>
      <c r="D145" t="str">
        <f t="shared" si="15"/>
        <v>vis</v>
      </c>
      <c r="E145">
        <f>VLOOKUP(C145,Active!C$21:E$960,3,FALSE)</f>
        <v>5671.0122829440243</v>
      </c>
      <c r="F145" s="2" t="s">
        <v>208</v>
      </c>
      <c r="G145" t="str">
        <f t="shared" si="16"/>
        <v>47024.478</v>
      </c>
      <c r="H145" s="30">
        <f t="shared" si="17"/>
        <v>5671</v>
      </c>
      <c r="I145" s="75" t="s">
        <v>579</v>
      </c>
      <c r="J145" s="76" t="s">
        <v>580</v>
      </c>
      <c r="K145" s="75">
        <v>5671</v>
      </c>
      <c r="L145" s="75" t="s">
        <v>581</v>
      </c>
      <c r="M145" s="76" t="s">
        <v>212</v>
      </c>
      <c r="N145" s="76"/>
      <c r="O145" s="77" t="s">
        <v>213</v>
      </c>
      <c r="P145" s="77" t="s">
        <v>582</v>
      </c>
    </row>
    <row r="146" spans="1:16">
      <c r="A146" s="30" t="str">
        <f t="shared" si="12"/>
        <v> BBS 85 </v>
      </c>
      <c r="B146" s="2" t="str">
        <f t="shared" si="13"/>
        <v>I</v>
      </c>
      <c r="C146" s="30">
        <f t="shared" si="14"/>
        <v>47028.362000000001</v>
      </c>
      <c r="D146" t="str">
        <f t="shared" si="15"/>
        <v>vis</v>
      </c>
      <c r="E146">
        <f>VLOOKUP(C146,Active!C$21:E$960,3,FALSE)</f>
        <v>5673.0083063145585</v>
      </c>
      <c r="F146" s="2" t="s">
        <v>208</v>
      </c>
      <c r="G146" t="str">
        <f t="shared" si="16"/>
        <v>47028.362</v>
      </c>
      <c r="H146" s="30">
        <f t="shared" si="17"/>
        <v>5673</v>
      </c>
      <c r="I146" s="75" t="s">
        <v>583</v>
      </c>
      <c r="J146" s="76" t="s">
        <v>584</v>
      </c>
      <c r="K146" s="75">
        <v>5673</v>
      </c>
      <c r="L146" s="75" t="s">
        <v>524</v>
      </c>
      <c r="M146" s="76" t="s">
        <v>212</v>
      </c>
      <c r="N146" s="76"/>
      <c r="O146" s="77" t="s">
        <v>254</v>
      </c>
      <c r="P146" s="77" t="s">
        <v>582</v>
      </c>
    </row>
    <row r="147" spans="1:16">
      <c r="A147" s="30" t="str">
        <f t="shared" si="12"/>
        <v> BBS 86 </v>
      </c>
      <c r="B147" s="2" t="str">
        <f t="shared" si="13"/>
        <v>I</v>
      </c>
      <c r="C147" s="30">
        <f t="shared" si="14"/>
        <v>47061.453000000001</v>
      </c>
      <c r="D147" t="str">
        <f t="shared" si="15"/>
        <v>vis</v>
      </c>
      <c r="E147">
        <f>VLOOKUP(C147,Active!C$21:E$960,3,FALSE)</f>
        <v>5690.0140759732558</v>
      </c>
      <c r="F147" s="2" t="s">
        <v>208</v>
      </c>
      <c r="G147" t="str">
        <f t="shared" si="16"/>
        <v>47061.453</v>
      </c>
      <c r="H147" s="30">
        <f t="shared" si="17"/>
        <v>5690</v>
      </c>
      <c r="I147" s="75" t="s">
        <v>585</v>
      </c>
      <c r="J147" s="76" t="s">
        <v>586</v>
      </c>
      <c r="K147" s="75">
        <v>5690</v>
      </c>
      <c r="L147" s="75" t="s">
        <v>587</v>
      </c>
      <c r="M147" s="76" t="s">
        <v>212</v>
      </c>
      <c r="N147" s="76"/>
      <c r="O147" s="77" t="s">
        <v>213</v>
      </c>
      <c r="P147" s="77" t="s">
        <v>588</v>
      </c>
    </row>
    <row r="148" spans="1:16">
      <c r="A148" s="30" t="str">
        <f t="shared" si="12"/>
        <v> BBS 86 </v>
      </c>
      <c r="B148" s="2" t="str">
        <f t="shared" si="13"/>
        <v>I</v>
      </c>
      <c r="C148" s="30">
        <f t="shared" si="14"/>
        <v>47063.394</v>
      </c>
      <c r="D148" t="str">
        <f t="shared" si="15"/>
        <v>vis</v>
      </c>
      <c r="E148">
        <f>VLOOKUP(C148,Active!C$21:E$960,3,FALSE)</f>
        <v>5691.0115737493134</v>
      </c>
      <c r="F148" s="2" t="s">
        <v>208</v>
      </c>
      <c r="G148" t="str">
        <f t="shared" si="16"/>
        <v>47063.394</v>
      </c>
      <c r="H148" s="30">
        <f t="shared" si="17"/>
        <v>5691</v>
      </c>
      <c r="I148" s="75" t="s">
        <v>589</v>
      </c>
      <c r="J148" s="76" t="s">
        <v>590</v>
      </c>
      <c r="K148" s="75">
        <v>5691</v>
      </c>
      <c r="L148" s="75" t="s">
        <v>568</v>
      </c>
      <c r="M148" s="76" t="s">
        <v>212</v>
      </c>
      <c r="N148" s="76"/>
      <c r="O148" s="77" t="s">
        <v>213</v>
      </c>
      <c r="P148" s="77" t="s">
        <v>588</v>
      </c>
    </row>
    <row r="149" spans="1:16">
      <c r="A149" s="30" t="str">
        <f t="shared" si="12"/>
        <v> BBS 88 </v>
      </c>
      <c r="B149" s="2" t="str">
        <f t="shared" si="13"/>
        <v>I</v>
      </c>
      <c r="C149" s="30">
        <f t="shared" si="14"/>
        <v>47234.637999999999</v>
      </c>
      <c r="D149" t="str">
        <f t="shared" si="15"/>
        <v>vis</v>
      </c>
      <c r="E149">
        <f>VLOOKUP(C149,Active!C$21:E$960,3,FALSE)</f>
        <v>5779.0154424578441</v>
      </c>
      <c r="F149" s="2" t="s">
        <v>208</v>
      </c>
      <c r="G149" t="str">
        <f t="shared" si="16"/>
        <v>47234.638</v>
      </c>
      <c r="H149" s="30">
        <f t="shared" si="17"/>
        <v>5779</v>
      </c>
      <c r="I149" s="75" t="s">
        <v>591</v>
      </c>
      <c r="J149" s="76" t="s">
        <v>592</v>
      </c>
      <c r="K149" s="75">
        <v>5779</v>
      </c>
      <c r="L149" s="75" t="s">
        <v>593</v>
      </c>
      <c r="M149" s="76" t="s">
        <v>212</v>
      </c>
      <c r="N149" s="76"/>
      <c r="O149" s="77" t="s">
        <v>254</v>
      </c>
      <c r="P149" s="77" t="s">
        <v>594</v>
      </c>
    </row>
    <row r="150" spans="1:16">
      <c r="A150" s="30" t="str">
        <f t="shared" si="12"/>
        <v> BBS 89 </v>
      </c>
      <c r="B150" s="2" t="str">
        <f t="shared" si="13"/>
        <v>I</v>
      </c>
      <c r="C150" s="30">
        <f t="shared" si="14"/>
        <v>47347.500999999997</v>
      </c>
      <c r="D150" t="str">
        <f t="shared" si="15"/>
        <v>vis</v>
      </c>
      <c r="E150">
        <f>VLOOKUP(C150,Active!C$21:E$960,3,FALSE)</f>
        <v>5837.016777593969</v>
      </c>
      <c r="F150" s="2" t="s">
        <v>208</v>
      </c>
      <c r="G150" t="str">
        <f t="shared" si="16"/>
        <v>47347.501</v>
      </c>
      <c r="H150" s="30">
        <f t="shared" si="17"/>
        <v>5837</v>
      </c>
      <c r="I150" s="75" t="s">
        <v>595</v>
      </c>
      <c r="J150" s="76" t="s">
        <v>596</v>
      </c>
      <c r="K150" s="75">
        <v>5837</v>
      </c>
      <c r="L150" s="75" t="s">
        <v>597</v>
      </c>
      <c r="M150" s="76" t="s">
        <v>212</v>
      </c>
      <c r="N150" s="76"/>
      <c r="O150" s="77" t="s">
        <v>254</v>
      </c>
      <c r="P150" s="77" t="s">
        <v>598</v>
      </c>
    </row>
    <row r="151" spans="1:16">
      <c r="A151" s="30" t="str">
        <f t="shared" si="12"/>
        <v> BRNO 30 </v>
      </c>
      <c r="B151" s="2" t="str">
        <f t="shared" si="13"/>
        <v>I</v>
      </c>
      <c r="C151" s="30">
        <f t="shared" si="14"/>
        <v>47384.463000000003</v>
      </c>
      <c r="D151" t="str">
        <f t="shared" si="15"/>
        <v>vis</v>
      </c>
      <c r="E151">
        <f>VLOOKUP(C151,Active!C$21:E$960,3,FALSE)</f>
        <v>5856.0118898034789</v>
      </c>
      <c r="F151" s="2" t="s">
        <v>208</v>
      </c>
      <c r="G151" t="str">
        <f t="shared" si="16"/>
        <v>47384.463</v>
      </c>
      <c r="H151" s="30">
        <f t="shared" si="17"/>
        <v>5856</v>
      </c>
      <c r="I151" s="75" t="s">
        <v>599</v>
      </c>
      <c r="J151" s="76" t="s">
        <v>600</v>
      </c>
      <c r="K151" s="75">
        <v>5856</v>
      </c>
      <c r="L151" s="75" t="s">
        <v>568</v>
      </c>
      <c r="M151" s="76" t="s">
        <v>212</v>
      </c>
      <c r="N151" s="76"/>
      <c r="O151" s="77" t="s">
        <v>601</v>
      </c>
      <c r="P151" s="77" t="s">
        <v>602</v>
      </c>
    </row>
    <row r="152" spans="1:16">
      <c r="A152" s="30" t="str">
        <f t="shared" si="12"/>
        <v> BRNO 30 </v>
      </c>
      <c r="B152" s="2" t="str">
        <f t="shared" si="13"/>
        <v>I</v>
      </c>
      <c r="C152" s="30">
        <f t="shared" si="14"/>
        <v>47384.464999999997</v>
      </c>
      <c r="D152" t="str">
        <f t="shared" si="15"/>
        <v>vis</v>
      </c>
      <c r="E152">
        <f>VLOOKUP(C152,Active!C$21:E$960,3,FALSE)</f>
        <v>5856.0129176218952</v>
      </c>
      <c r="F152" s="2" t="s">
        <v>208</v>
      </c>
      <c r="G152" t="str">
        <f t="shared" si="16"/>
        <v>47384.465</v>
      </c>
      <c r="H152" s="30">
        <f t="shared" si="17"/>
        <v>5856</v>
      </c>
      <c r="I152" s="75" t="s">
        <v>603</v>
      </c>
      <c r="J152" s="76" t="s">
        <v>604</v>
      </c>
      <c r="K152" s="75">
        <v>5856</v>
      </c>
      <c r="L152" s="75" t="s">
        <v>605</v>
      </c>
      <c r="M152" s="76" t="s">
        <v>212</v>
      </c>
      <c r="N152" s="76"/>
      <c r="O152" s="77" t="s">
        <v>606</v>
      </c>
      <c r="P152" s="77" t="s">
        <v>602</v>
      </c>
    </row>
    <row r="153" spans="1:16">
      <c r="A153" s="30" t="str">
        <f t="shared" si="12"/>
        <v> BRNO 30 </v>
      </c>
      <c r="B153" s="2" t="str">
        <f t="shared" si="13"/>
        <v>I</v>
      </c>
      <c r="C153" s="30">
        <f t="shared" si="14"/>
        <v>47384.464999999997</v>
      </c>
      <c r="D153" t="str">
        <f t="shared" si="15"/>
        <v>vis</v>
      </c>
      <c r="E153">
        <f>VLOOKUP(C153,Active!C$21:E$960,3,FALSE)</f>
        <v>5856.0129176218952</v>
      </c>
      <c r="F153" s="2" t="s">
        <v>208</v>
      </c>
      <c r="G153" t="str">
        <f t="shared" si="16"/>
        <v>47384.465</v>
      </c>
      <c r="H153" s="30">
        <f t="shared" si="17"/>
        <v>5856</v>
      </c>
      <c r="I153" s="75" t="s">
        <v>603</v>
      </c>
      <c r="J153" s="76" t="s">
        <v>604</v>
      </c>
      <c r="K153" s="75">
        <v>5856</v>
      </c>
      <c r="L153" s="75" t="s">
        <v>605</v>
      </c>
      <c r="M153" s="76" t="s">
        <v>212</v>
      </c>
      <c r="N153" s="76"/>
      <c r="O153" s="77" t="s">
        <v>607</v>
      </c>
      <c r="P153" s="77" t="s">
        <v>602</v>
      </c>
    </row>
    <row r="154" spans="1:16">
      <c r="A154" s="30" t="str">
        <f t="shared" si="12"/>
        <v> BBS 89 </v>
      </c>
      <c r="B154" s="2" t="str">
        <f t="shared" si="13"/>
        <v>I</v>
      </c>
      <c r="C154" s="30">
        <f t="shared" si="14"/>
        <v>47384.466999999997</v>
      </c>
      <c r="D154" t="str">
        <f t="shared" si="15"/>
        <v>vis</v>
      </c>
      <c r="E154">
        <f>VLOOKUP(C154,Active!C$21:E$960,3,FALSE)</f>
        <v>5856.0139454403143</v>
      </c>
      <c r="F154" s="2" t="s">
        <v>208</v>
      </c>
      <c r="G154" t="str">
        <f t="shared" si="16"/>
        <v>47384.467</v>
      </c>
      <c r="H154" s="30">
        <f t="shared" si="17"/>
        <v>5856</v>
      </c>
      <c r="I154" s="75" t="s">
        <v>608</v>
      </c>
      <c r="J154" s="76" t="s">
        <v>609</v>
      </c>
      <c r="K154" s="75">
        <v>5856</v>
      </c>
      <c r="L154" s="75" t="s">
        <v>587</v>
      </c>
      <c r="M154" s="76" t="s">
        <v>212</v>
      </c>
      <c r="N154" s="76"/>
      <c r="O154" s="77" t="s">
        <v>213</v>
      </c>
      <c r="P154" s="77" t="s">
        <v>598</v>
      </c>
    </row>
    <row r="155" spans="1:16">
      <c r="A155" s="30" t="str">
        <f t="shared" si="12"/>
        <v> BRNO 30 </v>
      </c>
      <c r="B155" s="2" t="str">
        <f t="shared" si="13"/>
        <v>I</v>
      </c>
      <c r="C155" s="30">
        <f t="shared" si="14"/>
        <v>47384.468000000001</v>
      </c>
      <c r="D155" t="str">
        <f t="shared" si="15"/>
        <v>vis</v>
      </c>
      <c r="E155">
        <f>VLOOKUP(C155,Active!C$21:E$960,3,FALSE)</f>
        <v>5856.0144593495261</v>
      </c>
      <c r="F155" s="2" t="s">
        <v>208</v>
      </c>
      <c r="G155" t="str">
        <f t="shared" si="16"/>
        <v>47384.468</v>
      </c>
      <c r="H155" s="30">
        <f t="shared" si="17"/>
        <v>5856</v>
      </c>
      <c r="I155" s="75" t="s">
        <v>610</v>
      </c>
      <c r="J155" s="76" t="s">
        <v>611</v>
      </c>
      <c r="K155" s="75">
        <v>5856</v>
      </c>
      <c r="L155" s="75" t="s">
        <v>612</v>
      </c>
      <c r="M155" s="76" t="s">
        <v>212</v>
      </c>
      <c r="N155" s="76"/>
      <c r="O155" s="77" t="s">
        <v>613</v>
      </c>
      <c r="P155" s="77" t="s">
        <v>602</v>
      </c>
    </row>
    <row r="156" spans="1:16">
      <c r="A156" s="30" t="str">
        <f t="shared" si="12"/>
        <v> BRNO 30 </v>
      </c>
      <c r="B156" s="2" t="str">
        <f t="shared" si="13"/>
        <v>I</v>
      </c>
      <c r="C156" s="30">
        <f t="shared" si="14"/>
        <v>47384.483</v>
      </c>
      <c r="D156" t="str">
        <f t="shared" si="15"/>
        <v>vis</v>
      </c>
      <c r="E156">
        <f>VLOOKUP(C156,Active!C$21:E$960,3,FALSE)</f>
        <v>5856.0221679876722</v>
      </c>
      <c r="F156" s="2" t="s">
        <v>208</v>
      </c>
      <c r="G156" t="str">
        <f t="shared" si="16"/>
        <v>47384.483</v>
      </c>
      <c r="H156" s="30">
        <f t="shared" si="17"/>
        <v>5856</v>
      </c>
      <c r="I156" s="75" t="s">
        <v>614</v>
      </c>
      <c r="J156" s="76" t="s">
        <v>615</v>
      </c>
      <c r="K156" s="75">
        <v>5856</v>
      </c>
      <c r="L156" s="75" t="s">
        <v>616</v>
      </c>
      <c r="M156" s="76" t="s">
        <v>212</v>
      </c>
      <c r="N156" s="76"/>
      <c r="O156" s="77" t="s">
        <v>617</v>
      </c>
      <c r="P156" s="77" t="s">
        <v>602</v>
      </c>
    </row>
    <row r="157" spans="1:16">
      <c r="A157" s="30" t="str">
        <f t="shared" si="12"/>
        <v> AOEB 2 </v>
      </c>
      <c r="B157" s="2" t="str">
        <f t="shared" si="13"/>
        <v>I</v>
      </c>
      <c r="C157" s="30">
        <f t="shared" si="14"/>
        <v>47413.658000000003</v>
      </c>
      <c r="D157" t="str">
        <f t="shared" si="15"/>
        <v>vis</v>
      </c>
      <c r="E157">
        <f>VLOOKUP(C157,Active!C$21:E$960,3,FALSE)</f>
        <v>5871.0154691811249</v>
      </c>
      <c r="F157" s="2" t="s">
        <v>208</v>
      </c>
      <c r="G157" t="str">
        <f t="shared" si="16"/>
        <v>47413.658</v>
      </c>
      <c r="H157" s="30">
        <f t="shared" si="17"/>
        <v>5871</v>
      </c>
      <c r="I157" s="75" t="s">
        <v>618</v>
      </c>
      <c r="J157" s="76" t="s">
        <v>619</v>
      </c>
      <c r="K157" s="75">
        <v>5871</v>
      </c>
      <c r="L157" s="75" t="s">
        <v>593</v>
      </c>
      <c r="M157" s="76" t="s">
        <v>212</v>
      </c>
      <c r="N157" s="76"/>
      <c r="O157" s="77" t="s">
        <v>560</v>
      </c>
      <c r="P157" s="77" t="s">
        <v>311</v>
      </c>
    </row>
    <row r="158" spans="1:16">
      <c r="A158" s="30" t="str">
        <f t="shared" si="12"/>
        <v> BBS 89 </v>
      </c>
      <c r="B158" s="2" t="str">
        <f t="shared" si="13"/>
        <v>I</v>
      </c>
      <c r="C158" s="30">
        <f t="shared" si="14"/>
        <v>47423.39</v>
      </c>
      <c r="D158" t="str">
        <f t="shared" si="15"/>
        <v>vis</v>
      </c>
      <c r="E158">
        <f>VLOOKUP(C158,Active!C$21:E$960,3,FALSE)</f>
        <v>5876.0168336100742</v>
      </c>
      <c r="F158" s="2" t="s">
        <v>208</v>
      </c>
      <c r="G158" t="str">
        <f t="shared" si="16"/>
        <v>47423.390</v>
      </c>
      <c r="H158" s="30">
        <f t="shared" si="17"/>
        <v>5876</v>
      </c>
      <c r="I158" s="75" t="s">
        <v>620</v>
      </c>
      <c r="J158" s="76" t="s">
        <v>621</v>
      </c>
      <c r="K158" s="75">
        <v>5876</v>
      </c>
      <c r="L158" s="75" t="s">
        <v>597</v>
      </c>
      <c r="M158" s="76" t="s">
        <v>212</v>
      </c>
      <c r="N158" s="76"/>
      <c r="O158" s="77" t="s">
        <v>213</v>
      </c>
      <c r="P158" s="77" t="s">
        <v>598</v>
      </c>
    </row>
    <row r="159" spans="1:16">
      <c r="A159" s="30" t="str">
        <f t="shared" si="12"/>
        <v> AOEB 2 </v>
      </c>
      <c r="B159" s="2" t="str">
        <f t="shared" si="13"/>
        <v>I</v>
      </c>
      <c r="C159" s="30">
        <f t="shared" si="14"/>
        <v>47448.684999999998</v>
      </c>
      <c r="D159" t="str">
        <f t="shared" si="15"/>
        <v>vis</v>
      </c>
      <c r="E159">
        <f>VLOOKUP(C159,Active!C$21:E$960,3,FALSE)</f>
        <v>5889.016167069829</v>
      </c>
      <c r="F159" s="2" t="s">
        <v>208</v>
      </c>
      <c r="G159" t="str">
        <f t="shared" si="16"/>
        <v>47448.685</v>
      </c>
      <c r="H159" s="30">
        <f t="shared" si="17"/>
        <v>5889</v>
      </c>
      <c r="I159" s="75" t="s">
        <v>622</v>
      </c>
      <c r="J159" s="76" t="s">
        <v>623</v>
      </c>
      <c r="K159" s="75">
        <v>5889</v>
      </c>
      <c r="L159" s="75" t="s">
        <v>624</v>
      </c>
      <c r="M159" s="76" t="s">
        <v>212</v>
      </c>
      <c r="N159" s="76"/>
      <c r="O159" s="77" t="s">
        <v>560</v>
      </c>
      <c r="P159" s="77" t="s">
        <v>311</v>
      </c>
    </row>
    <row r="160" spans="1:16">
      <c r="A160" s="30" t="str">
        <f t="shared" si="12"/>
        <v> BBS 90 </v>
      </c>
      <c r="B160" s="2" t="str">
        <f t="shared" si="13"/>
        <v>I</v>
      </c>
      <c r="C160" s="30">
        <f t="shared" si="14"/>
        <v>47460.347000000002</v>
      </c>
      <c r="D160" t="str">
        <f t="shared" si="15"/>
        <v>vis</v>
      </c>
      <c r="E160">
        <f>VLOOKUP(C160,Active!C$21:E$960,3,FALSE)</f>
        <v>5895.0093762735332</v>
      </c>
      <c r="F160" s="2" t="s">
        <v>208</v>
      </c>
      <c r="G160" t="str">
        <f t="shared" si="16"/>
        <v>47460.347</v>
      </c>
      <c r="H160" s="30">
        <f t="shared" si="17"/>
        <v>5895</v>
      </c>
      <c r="I160" s="75" t="s">
        <v>625</v>
      </c>
      <c r="J160" s="76" t="s">
        <v>626</v>
      </c>
      <c r="K160" s="75">
        <v>5895</v>
      </c>
      <c r="L160" s="75" t="s">
        <v>554</v>
      </c>
      <c r="M160" s="76" t="s">
        <v>212</v>
      </c>
      <c r="N160" s="76"/>
      <c r="O160" s="77" t="s">
        <v>254</v>
      </c>
      <c r="P160" s="77" t="s">
        <v>627</v>
      </c>
    </row>
    <row r="161" spans="1:16">
      <c r="A161" s="30" t="str">
        <f t="shared" si="12"/>
        <v> BBS 90 </v>
      </c>
      <c r="B161" s="2" t="str">
        <f t="shared" si="13"/>
        <v>I</v>
      </c>
      <c r="C161" s="30">
        <f t="shared" si="14"/>
        <v>47462.307999999997</v>
      </c>
      <c r="D161" t="str">
        <f t="shared" si="15"/>
        <v>vis</v>
      </c>
      <c r="E161">
        <f>VLOOKUP(C161,Active!C$21:E$960,3,FALSE)</f>
        <v>5896.0171522337832</v>
      </c>
      <c r="F161" s="2" t="s">
        <v>208</v>
      </c>
      <c r="G161" t="str">
        <f t="shared" si="16"/>
        <v>47462.308</v>
      </c>
      <c r="H161" s="30">
        <f t="shared" si="17"/>
        <v>5896</v>
      </c>
      <c r="I161" s="75" t="s">
        <v>628</v>
      </c>
      <c r="J161" s="76" t="s">
        <v>629</v>
      </c>
      <c r="K161" s="75">
        <v>5896</v>
      </c>
      <c r="L161" s="75" t="s">
        <v>597</v>
      </c>
      <c r="M161" s="76" t="s">
        <v>212</v>
      </c>
      <c r="N161" s="76"/>
      <c r="O161" s="77" t="s">
        <v>213</v>
      </c>
      <c r="P161" s="77" t="s">
        <v>627</v>
      </c>
    </row>
    <row r="162" spans="1:16">
      <c r="A162" s="30" t="str">
        <f t="shared" si="12"/>
        <v> BBS 92 </v>
      </c>
      <c r="B162" s="2" t="str">
        <f t="shared" si="13"/>
        <v>I</v>
      </c>
      <c r="C162" s="30">
        <f t="shared" si="14"/>
        <v>47670.516000000003</v>
      </c>
      <c r="D162" t="str">
        <f t="shared" si="15"/>
        <v>vis</v>
      </c>
      <c r="E162">
        <f>VLOOKUP(C162,Active!C$21:E$960,3,FALSE)</f>
        <v>6003.0171609702429</v>
      </c>
      <c r="F162" s="2" t="s">
        <v>208</v>
      </c>
      <c r="G162" t="str">
        <f t="shared" si="16"/>
        <v>47670.516</v>
      </c>
      <c r="H162" s="30">
        <f t="shared" si="17"/>
        <v>6003</v>
      </c>
      <c r="I162" s="75" t="s">
        <v>630</v>
      </c>
      <c r="J162" s="76" t="s">
        <v>631</v>
      </c>
      <c r="K162" s="75">
        <v>6003</v>
      </c>
      <c r="L162" s="75" t="s">
        <v>597</v>
      </c>
      <c r="M162" s="76" t="s">
        <v>212</v>
      </c>
      <c r="N162" s="76"/>
      <c r="O162" s="77" t="s">
        <v>254</v>
      </c>
      <c r="P162" s="77" t="s">
        <v>632</v>
      </c>
    </row>
    <row r="163" spans="1:16">
      <c r="A163" s="30" t="str">
        <f t="shared" si="12"/>
        <v> BRNO 30 </v>
      </c>
      <c r="B163" s="2" t="str">
        <f t="shared" si="13"/>
        <v>I</v>
      </c>
      <c r="C163" s="30">
        <f t="shared" si="14"/>
        <v>47707.491000000002</v>
      </c>
      <c r="D163" t="str">
        <f t="shared" si="15"/>
        <v>vis</v>
      </c>
      <c r="E163">
        <f>VLOOKUP(C163,Active!C$21:E$960,3,FALSE)</f>
        <v>6022.0189539994753</v>
      </c>
      <c r="F163" s="2" t="s">
        <v>208</v>
      </c>
      <c r="G163" t="str">
        <f t="shared" si="16"/>
        <v>47707.491</v>
      </c>
      <c r="H163" s="30">
        <f t="shared" si="17"/>
        <v>6022</v>
      </c>
      <c r="I163" s="75" t="s">
        <v>633</v>
      </c>
      <c r="J163" s="76" t="s">
        <v>634</v>
      </c>
      <c r="K163" s="75">
        <v>6022</v>
      </c>
      <c r="L163" s="75" t="s">
        <v>635</v>
      </c>
      <c r="M163" s="76" t="s">
        <v>212</v>
      </c>
      <c r="N163" s="76"/>
      <c r="O163" s="77" t="s">
        <v>636</v>
      </c>
      <c r="P163" s="77" t="s">
        <v>602</v>
      </c>
    </row>
    <row r="164" spans="1:16">
      <c r="A164" s="30" t="str">
        <f t="shared" si="12"/>
        <v> AOEB 2 </v>
      </c>
      <c r="B164" s="2" t="str">
        <f t="shared" si="13"/>
        <v>I</v>
      </c>
      <c r="C164" s="30">
        <f t="shared" si="14"/>
        <v>47736.675000000003</v>
      </c>
      <c r="D164" t="str">
        <f t="shared" si="15"/>
        <v>vis</v>
      </c>
      <c r="E164">
        <f>VLOOKUP(C164,Active!C$21:E$960,3,FALSE)</f>
        <v>6037.0168803758143</v>
      </c>
      <c r="F164" s="2" t="s">
        <v>208</v>
      </c>
      <c r="G164" t="str">
        <f t="shared" si="16"/>
        <v>47736.675</v>
      </c>
      <c r="H164" s="30">
        <f t="shared" si="17"/>
        <v>6037</v>
      </c>
      <c r="I164" s="75" t="s">
        <v>637</v>
      </c>
      <c r="J164" s="76" t="s">
        <v>638</v>
      </c>
      <c r="K164" s="75">
        <v>6037</v>
      </c>
      <c r="L164" s="75" t="s">
        <v>597</v>
      </c>
      <c r="M164" s="76" t="s">
        <v>212</v>
      </c>
      <c r="N164" s="76"/>
      <c r="O164" s="77" t="s">
        <v>560</v>
      </c>
      <c r="P164" s="77" t="s">
        <v>311</v>
      </c>
    </row>
    <row r="165" spans="1:16">
      <c r="A165" s="30" t="str">
        <f t="shared" si="12"/>
        <v> BBS 92 </v>
      </c>
      <c r="B165" s="2" t="str">
        <f t="shared" si="13"/>
        <v>I</v>
      </c>
      <c r="C165" s="30">
        <f t="shared" si="14"/>
        <v>47742.51</v>
      </c>
      <c r="D165" t="str">
        <f t="shared" si="15"/>
        <v>vis</v>
      </c>
      <c r="E165">
        <f>VLOOKUP(C165,Active!C$21:E$960,3,FALSE)</f>
        <v>6040.0155406145041</v>
      </c>
      <c r="F165" s="2" t="s">
        <v>208</v>
      </c>
      <c r="G165" t="str">
        <f t="shared" si="16"/>
        <v>47742.510</v>
      </c>
      <c r="H165" s="30">
        <f t="shared" si="17"/>
        <v>6040</v>
      </c>
      <c r="I165" s="75" t="s">
        <v>639</v>
      </c>
      <c r="J165" s="76" t="s">
        <v>640</v>
      </c>
      <c r="K165" s="75">
        <v>6040</v>
      </c>
      <c r="L165" s="75" t="s">
        <v>593</v>
      </c>
      <c r="M165" s="76" t="s">
        <v>212</v>
      </c>
      <c r="N165" s="76"/>
      <c r="O165" s="77" t="s">
        <v>213</v>
      </c>
      <c r="P165" s="77" t="s">
        <v>632</v>
      </c>
    </row>
    <row r="166" spans="1:16">
      <c r="A166" s="30" t="str">
        <f t="shared" si="12"/>
        <v> AOEB 2 </v>
      </c>
      <c r="B166" s="2" t="str">
        <f t="shared" si="13"/>
        <v>I</v>
      </c>
      <c r="C166" s="30">
        <f t="shared" si="14"/>
        <v>47808.667999999998</v>
      </c>
      <c r="D166" t="str">
        <f t="shared" si="15"/>
        <v>vis</v>
      </c>
      <c r="E166">
        <f>VLOOKUP(C166,Active!C$21:E$960,3,FALSE)</f>
        <v>6074.0147461108636</v>
      </c>
      <c r="F166" s="2" t="s">
        <v>208</v>
      </c>
      <c r="G166" t="str">
        <f t="shared" si="16"/>
        <v>47808.668</v>
      </c>
      <c r="H166" s="30">
        <f t="shared" si="17"/>
        <v>6074</v>
      </c>
      <c r="I166" s="75" t="s">
        <v>641</v>
      </c>
      <c r="J166" s="76" t="s">
        <v>642</v>
      </c>
      <c r="K166" s="75">
        <v>6074</v>
      </c>
      <c r="L166" s="75" t="s">
        <v>643</v>
      </c>
      <c r="M166" s="76" t="s">
        <v>212</v>
      </c>
      <c r="N166" s="76"/>
      <c r="O166" s="77" t="s">
        <v>560</v>
      </c>
      <c r="P166" s="77" t="s">
        <v>311</v>
      </c>
    </row>
    <row r="167" spans="1:16">
      <c r="A167" s="30" t="str">
        <f t="shared" si="12"/>
        <v> AOEB 2 </v>
      </c>
      <c r="B167" s="2" t="str">
        <f t="shared" si="13"/>
        <v>I</v>
      </c>
      <c r="C167" s="30">
        <f t="shared" si="14"/>
        <v>47810.616999999998</v>
      </c>
      <c r="D167" t="str">
        <f t="shared" si="15"/>
        <v>vis</v>
      </c>
      <c r="E167">
        <f>VLOOKUP(C167,Active!C$21:E$960,3,FALSE)</f>
        <v>6075.0163551606001</v>
      </c>
      <c r="F167" s="2" t="s">
        <v>208</v>
      </c>
      <c r="G167" t="str">
        <f t="shared" si="16"/>
        <v>47810.617</v>
      </c>
      <c r="H167" s="30">
        <f t="shared" si="17"/>
        <v>6075</v>
      </c>
      <c r="I167" s="75" t="s">
        <v>644</v>
      </c>
      <c r="J167" s="76" t="s">
        <v>645</v>
      </c>
      <c r="K167" s="75">
        <v>6075</v>
      </c>
      <c r="L167" s="75" t="s">
        <v>646</v>
      </c>
      <c r="M167" s="76" t="s">
        <v>212</v>
      </c>
      <c r="N167" s="76"/>
      <c r="O167" s="77" t="s">
        <v>647</v>
      </c>
      <c r="P167" s="77" t="s">
        <v>311</v>
      </c>
    </row>
    <row r="168" spans="1:16">
      <c r="A168" s="30" t="str">
        <f t="shared" si="12"/>
        <v> AOEB 2 </v>
      </c>
      <c r="B168" s="2" t="str">
        <f t="shared" si="13"/>
        <v>I</v>
      </c>
      <c r="C168" s="30">
        <f t="shared" si="14"/>
        <v>47810.62</v>
      </c>
      <c r="D168" t="str">
        <f t="shared" si="15"/>
        <v>vis</v>
      </c>
      <c r="E168">
        <f>VLOOKUP(C168,Active!C$21:E$960,3,FALSE)</f>
        <v>6075.017896888231</v>
      </c>
      <c r="F168" s="2" t="s">
        <v>208</v>
      </c>
      <c r="G168" t="str">
        <f t="shared" si="16"/>
        <v>47810.620</v>
      </c>
      <c r="H168" s="30">
        <f t="shared" si="17"/>
        <v>6075</v>
      </c>
      <c r="I168" s="75" t="s">
        <v>648</v>
      </c>
      <c r="J168" s="76" t="s">
        <v>649</v>
      </c>
      <c r="K168" s="75">
        <v>6075</v>
      </c>
      <c r="L168" s="75" t="s">
        <v>650</v>
      </c>
      <c r="M168" s="76" t="s">
        <v>212</v>
      </c>
      <c r="N168" s="76"/>
      <c r="O168" s="77" t="s">
        <v>560</v>
      </c>
      <c r="P168" s="77" t="s">
        <v>311</v>
      </c>
    </row>
    <row r="169" spans="1:16">
      <c r="A169" s="30" t="str">
        <f t="shared" si="12"/>
        <v> BBS 93 </v>
      </c>
      <c r="B169" s="2" t="str">
        <f t="shared" si="13"/>
        <v>I</v>
      </c>
      <c r="C169" s="30">
        <f t="shared" si="14"/>
        <v>47818.398999999998</v>
      </c>
      <c r="D169" t="str">
        <f t="shared" si="15"/>
        <v>vis</v>
      </c>
      <c r="E169">
        <f>VLOOKUP(C169,Active!C$21:E$960,3,FALSE)</f>
        <v>6079.0155966306056</v>
      </c>
      <c r="F169" s="2" t="s">
        <v>208</v>
      </c>
      <c r="G169" t="str">
        <f t="shared" si="16"/>
        <v>47818.399</v>
      </c>
      <c r="H169" s="30">
        <f t="shared" si="17"/>
        <v>6079</v>
      </c>
      <c r="I169" s="75" t="s">
        <v>651</v>
      </c>
      <c r="J169" s="76" t="s">
        <v>652</v>
      </c>
      <c r="K169" s="75">
        <v>6079</v>
      </c>
      <c r="L169" s="75" t="s">
        <v>593</v>
      </c>
      <c r="M169" s="76" t="s">
        <v>212</v>
      </c>
      <c r="N169" s="76"/>
      <c r="O169" s="77" t="s">
        <v>213</v>
      </c>
      <c r="P169" s="77" t="s">
        <v>653</v>
      </c>
    </row>
    <row r="170" spans="1:16">
      <c r="A170" s="30" t="str">
        <f t="shared" si="12"/>
        <v> BBS 93 </v>
      </c>
      <c r="B170" s="2" t="str">
        <f t="shared" si="13"/>
        <v>I</v>
      </c>
      <c r="C170" s="30">
        <f t="shared" si="14"/>
        <v>47822.294000000002</v>
      </c>
      <c r="D170" t="str">
        <f t="shared" si="15"/>
        <v>vis</v>
      </c>
      <c r="E170">
        <f>VLOOKUP(C170,Active!C$21:E$960,3,FALSE)</f>
        <v>6081.0172730024497</v>
      </c>
      <c r="F170" s="2" t="s">
        <v>208</v>
      </c>
      <c r="G170" t="str">
        <f t="shared" si="16"/>
        <v>47822.294</v>
      </c>
      <c r="H170" s="30">
        <f t="shared" si="17"/>
        <v>6081</v>
      </c>
      <c r="I170" s="75" t="s">
        <v>654</v>
      </c>
      <c r="J170" s="76" t="s">
        <v>655</v>
      </c>
      <c r="K170" s="75">
        <v>6081</v>
      </c>
      <c r="L170" s="75" t="s">
        <v>656</v>
      </c>
      <c r="M170" s="76" t="s">
        <v>212</v>
      </c>
      <c r="N170" s="76"/>
      <c r="O170" s="77" t="s">
        <v>254</v>
      </c>
      <c r="P170" s="77" t="s">
        <v>653</v>
      </c>
    </row>
    <row r="171" spans="1:16">
      <c r="A171" s="30" t="str">
        <f t="shared" si="12"/>
        <v> BBS 93 </v>
      </c>
      <c r="B171" s="2" t="str">
        <f t="shared" si="13"/>
        <v>I</v>
      </c>
      <c r="C171" s="30">
        <f t="shared" si="14"/>
        <v>47857.317000000003</v>
      </c>
      <c r="D171" t="str">
        <f t="shared" si="15"/>
        <v>vis</v>
      </c>
      <c r="E171">
        <f>VLOOKUP(C171,Active!C$21:E$960,3,FALSE)</f>
        <v>6099.0159152543183</v>
      </c>
      <c r="F171" s="2" t="s">
        <v>208</v>
      </c>
      <c r="G171" t="str">
        <f t="shared" si="16"/>
        <v>47857.317</v>
      </c>
      <c r="H171" s="30">
        <f t="shared" si="17"/>
        <v>6099</v>
      </c>
      <c r="I171" s="75" t="s">
        <v>657</v>
      </c>
      <c r="J171" s="76" t="s">
        <v>658</v>
      </c>
      <c r="K171" s="75">
        <v>6099</v>
      </c>
      <c r="L171" s="75" t="s">
        <v>624</v>
      </c>
      <c r="M171" s="76" t="s">
        <v>212</v>
      </c>
      <c r="N171" s="76"/>
      <c r="O171" s="77" t="s">
        <v>213</v>
      </c>
      <c r="P171" s="77" t="s">
        <v>653</v>
      </c>
    </row>
    <row r="172" spans="1:16">
      <c r="A172" s="30" t="str">
        <f t="shared" si="12"/>
        <v> BBS 93 </v>
      </c>
      <c r="B172" s="2" t="str">
        <f t="shared" si="13"/>
        <v>I</v>
      </c>
      <c r="C172" s="30">
        <f t="shared" si="14"/>
        <v>47859.266000000003</v>
      </c>
      <c r="D172" t="str">
        <f t="shared" si="15"/>
        <v>vis</v>
      </c>
      <c r="E172">
        <f>VLOOKUP(C172,Active!C$21:E$960,3,FALSE)</f>
        <v>6100.0175243040539</v>
      </c>
      <c r="F172" s="2" t="s">
        <v>208</v>
      </c>
      <c r="G172" t="str">
        <f t="shared" si="16"/>
        <v>47859.266</v>
      </c>
      <c r="H172" s="30">
        <f t="shared" si="17"/>
        <v>6100</v>
      </c>
      <c r="I172" s="75" t="s">
        <v>659</v>
      </c>
      <c r="J172" s="76" t="s">
        <v>660</v>
      </c>
      <c r="K172" s="75">
        <v>6100</v>
      </c>
      <c r="L172" s="75" t="s">
        <v>656</v>
      </c>
      <c r="M172" s="76" t="s">
        <v>212</v>
      </c>
      <c r="N172" s="76"/>
      <c r="O172" s="77" t="s">
        <v>213</v>
      </c>
      <c r="P172" s="77" t="s">
        <v>653</v>
      </c>
    </row>
    <row r="173" spans="1:16">
      <c r="A173" s="30" t="str">
        <f t="shared" si="12"/>
        <v> BBS 95 </v>
      </c>
      <c r="B173" s="2" t="str">
        <f t="shared" si="13"/>
        <v>I</v>
      </c>
      <c r="C173" s="30">
        <f t="shared" si="14"/>
        <v>48028.548000000003</v>
      </c>
      <c r="D173" t="str">
        <f t="shared" si="15"/>
        <v>vis</v>
      </c>
      <c r="E173">
        <f>VLOOKUP(C173,Active!C$21:E$960,3,FALSE)</f>
        <v>6187.0131031431229</v>
      </c>
      <c r="F173" s="2" t="s">
        <v>208</v>
      </c>
      <c r="G173" t="str">
        <f t="shared" si="16"/>
        <v>48028.548</v>
      </c>
      <c r="H173" s="30">
        <f t="shared" si="17"/>
        <v>6187</v>
      </c>
      <c r="I173" s="75" t="s">
        <v>661</v>
      </c>
      <c r="J173" s="76" t="s">
        <v>662</v>
      </c>
      <c r="K173" s="75">
        <v>6187</v>
      </c>
      <c r="L173" s="75" t="s">
        <v>605</v>
      </c>
      <c r="M173" s="76" t="s">
        <v>212</v>
      </c>
      <c r="N173" s="76"/>
      <c r="O173" s="77" t="s">
        <v>254</v>
      </c>
      <c r="P173" s="77" t="s">
        <v>663</v>
      </c>
    </row>
    <row r="174" spans="1:16">
      <c r="A174" s="30" t="str">
        <f t="shared" si="12"/>
        <v> BBS 95 </v>
      </c>
      <c r="B174" s="2" t="str">
        <f t="shared" si="13"/>
        <v>I</v>
      </c>
      <c r="C174" s="30">
        <f t="shared" si="14"/>
        <v>48069.421000000002</v>
      </c>
      <c r="D174" t="str">
        <f t="shared" si="15"/>
        <v>vis</v>
      </c>
      <c r="E174">
        <f>VLOOKUP(C174,Active!C$21:E$960,3,FALSE)</f>
        <v>6208.0181142718266</v>
      </c>
      <c r="F174" s="2" t="s">
        <v>208</v>
      </c>
      <c r="G174" t="str">
        <f t="shared" si="16"/>
        <v>48069.421</v>
      </c>
      <c r="H174" s="30">
        <f t="shared" si="17"/>
        <v>6208</v>
      </c>
      <c r="I174" s="75" t="s">
        <v>664</v>
      </c>
      <c r="J174" s="76" t="s">
        <v>665</v>
      </c>
      <c r="K174" s="75">
        <v>6208</v>
      </c>
      <c r="L174" s="75" t="s">
        <v>650</v>
      </c>
      <c r="M174" s="76" t="s">
        <v>212</v>
      </c>
      <c r="N174" s="76"/>
      <c r="O174" s="77" t="s">
        <v>213</v>
      </c>
      <c r="P174" s="77" t="s">
        <v>663</v>
      </c>
    </row>
    <row r="175" spans="1:16">
      <c r="A175" s="30" t="str">
        <f t="shared" si="12"/>
        <v> BBS 96 </v>
      </c>
      <c r="B175" s="2" t="str">
        <f t="shared" si="13"/>
        <v>I</v>
      </c>
      <c r="C175" s="30">
        <f t="shared" si="14"/>
        <v>48106.396000000001</v>
      </c>
      <c r="D175" t="str">
        <f t="shared" si="15"/>
        <v>vis</v>
      </c>
      <c r="E175">
        <f>VLOOKUP(C175,Active!C$21:E$960,3,FALSE)</f>
        <v>6227.0199073010581</v>
      </c>
      <c r="F175" s="2" t="s">
        <v>208</v>
      </c>
      <c r="G175" t="str">
        <f t="shared" si="16"/>
        <v>48106.396</v>
      </c>
      <c r="H175" s="30">
        <f t="shared" si="17"/>
        <v>6227</v>
      </c>
      <c r="I175" s="75" t="s">
        <v>666</v>
      </c>
      <c r="J175" s="76" t="s">
        <v>667</v>
      </c>
      <c r="K175" s="75">
        <v>6227</v>
      </c>
      <c r="L175" s="75" t="s">
        <v>668</v>
      </c>
      <c r="M175" s="76" t="s">
        <v>212</v>
      </c>
      <c r="N175" s="76"/>
      <c r="O175" s="77" t="s">
        <v>213</v>
      </c>
      <c r="P175" s="77" t="s">
        <v>669</v>
      </c>
    </row>
    <row r="176" spans="1:16">
      <c r="A176" s="30" t="str">
        <f t="shared" si="12"/>
        <v> BBS 96 </v>
      </c>
      <c r="B176" s="2" t="str">
        <f t="shared" si="13"/>
        <v>I</v>
      </c>
      <c r="C176" s="30">
        <f t="shared" si="14"/>
        <v>48143.358999999997</v>
      </c>
      <c r="D176" t="str">
        <f t="shared" si="15"/>
        <v>vis</v>
      </c>
      <c r="E176">
        <f>VLOOKUP(C176,Active!C$21:E$960,3,FALSE)</f>
        <v>6246.0155334197725</v>
      </c>
      <c r="F176" s="2" t="s">
        <v>208</v>
      </c>
      <c r="G176" t="str">
        <f t="shared" si="16"/>
        <v>48143.359</v>
      </c>
      <c r="H176" s="30">
        <f t="shared" si="17"/>
        <v>6246</v>
      </c>
      <c r="I176" s="75" t="s">
        <v>670</v>
      </c>
      <c r="J176" s="76" t="s">
        <v>671</v>
      </c>
      <c r="K176" s="75">
        <v>6246</v>
      </c>
      <c r="L176" s="75" t="s">
        <v>593</v>
      </c>
      <c r="M176" s="76" t="s">
        <v>212</v>
      </c>
      <c r="N176" s="76"/>
      <c r="O176" s="77" t="s">
        <v>254</v>
      </c>
      <c r="P176" s="77" t="s">
        <v>669</v>
      </c>
    </row>
    <row r="177" spans="1:16">
      <c r="A177" s="30" t="str">
        <f t="shared" si="12"/>
        <v> BBS 96 </v>
      </c>
      <c r="B177" s="2" t="str">
        <f t="shared" si="13"/>
        <v>I</v>
      </c>
      <c r="C177" s="30">
        <f t="shared" si="14"/>
        <v>48143.362000000001</v>
      </c>
      <c r="D177" t="str">
        <f t="shared" si="15"/>
        <v>vis</v>
      </c>
      <c r="E177">
        <f>VLOOKUP(C177,Active!C$21:E$960,3,FALSE)</f>
        <v>6246.0170751474043</v>
      </c>
      <c r="F177" s="2" t="s">
        <v>208</v>
      </c>
      <c r="G177" t="str">
        <f t="shared" si="16"/>
        <v>48143.362</v>
      </c>
      <c r="H177" s="30">
        <f t="shared" si="17"/>
        <v>6246</v>
      </c>
      <c r="I177" s="75" t="s">
        <v>672</v>
      </c>
      <c r="J177" s="76" t="s">
        <v>673</v>
      </c>
      <c r="K177" s="75">
        <v>6246</v>
      </c>
      <c r="L177" s="75" t="s">
        <v>597</v>
      </c>
      <c r="M177" s="76" t="s">
        <v>212</v>
      </c>
      <c r="N177" s="76"/>
      <c r="O177" s="77" t="s">
        <v>213</v>
      </c>
      <c r="P177" s="77" t="s">
        <v>669</v>
      </c>
    </row>
    <row r="178" spans="1:16">
      <c r="A178" s="30" t="str">
        <f t="shared" si="12"/>
        <v> BBS 96 </v>
      </c>
      <c r="B178" s="2" t="str">
        <f t="shared" si="13"/>
        <v>I</v>
      </c>
      <c r="C178" s="30">
        <f t="shared" si="14"/>
        <v>48176.44</v>
      </c>
      <c r="D178" t="str">
        <f t="shared" si="15"/>
        <v>vis</v>
      </c>
      <c r="E178">
        <f>VLOOKUP(C178,Active!C$21:E$960,3,FALSE)</f>
        <v>6263.0161639863754</v>
      </c>
      <c r="F178" s="2" t="s">
        <v>208</v>
      </c>
      <c r="G178" t="str">
        <f t="shared" si="16"/>
        <v>48176.440</v>
      </c>
      <c r="H178" s="30">
        <f t="shared" si="17"/>
        <v>6263</v>
      </c>
      <c r="I178" s="75" t="s">
        <v>674</v>
      </c>
      <c r="J178" s="76" t="s">
        <v>675</v>
      </c>
      <c r="K178" s="75">
        <v>6263</v>
      </c>
      <c r="L178" s="75" t="s">
        <v>624</v>
      </c>
      <c r="M178" s="76" t="s">
        <v>212</v>
      </c>
      <c r="N178" s="76"/>
      <c r="O178" s="77" t="s">
        <v>213</v>
      </c>
      <c r="P178" s="77" t="s">
        <v>669</v>
      </c>
    </row>
    <row r="179" spans="1:16">
      <c r="A179" s="30" t="str">
        <f t="shared" si="12"/>
        <v> BBS 96 </v>
      </c>
      <c r="B179" s="2" t="str">
        <f t="shared" si="13"/>
        <v>I</v>
      </c>
      <c r="C179" s="30">
        <f t="shared" si="14"/>
        <v>48178.387999999999</v>
      </c>
      <c r="D179" t="str">
        <f t="shared" si="15"/>
        <v>vis</v>
      </c>
      <c r="E179">
        <f>VLOOKUP(C179,Active!C$21:E$960,3,FALSE)</f>
        <v>6264.0172591269002</v>
      </c>
      <c r="F179" s="2" t="s">
        <v>208</v>
      </c>
      <c r="G179" t="str">
        <f t="shared" si="16"/>
        <v>48178.388</v>
      </c>
      <c r="H179" s="30">
        <f t="shared" si="17"/>
        <v>6264</v>
      </c>
      <c r="I179" s="75" t="s">
        <v>676</v>
      </c>
      <c r="J179" s="76" t="s">
        <v>677</v>
      </c>
      <c r="K179" s="75">
        <v>6264</v>
      </c>
      <c r="L179" s="75" t="s">
        <v>656</v>
      </c>
      <c r="M179" s="76" t="s">
        <v>212</v>
      </c>
      <c r="N179" s="76"/>
      <c r="O179" s="77" t="s">
        <v>213</v>
      </c>
      <c r="P179" s="77" t="s">
        <v>669</v>
      </c>
    </row>
    <row r="180" spans="1:16">
      <c r="A180" s="30" t="str">
        <f t="shared" si="12"/>
        <v> BBS 97 </v>
      </c>
      <c r="B180" s="2" t="str">
        <f t="shared" si="13"/>
        <v>I</v>
      </c>
      <c r="C180" s="30">
        <f t="shared" si="14"/>
        <v>48312.648000000001</v>
      </c>
      <c r="D180" t="str">
        <f t="shared" si="15"/>
        <v>vis</v>
      </c>
      <c r="E180">
        <f>VLOOKUP(C180,Active!C$21:E$960,3,FALSE)</f>
        <v>6333.0147096233113</v>
      </c>
      <c r="F180" s="2" t="s">
        <v>208</v>
      </c>
      <c r="G180" t="str">
        <f t="shared" si="16"/>
        <v>48312.648</v>
      </c>
      <c r="H180" s="30">
        <f t="shared" si="17"/>
        <v>6333</v>
      </c>
      <c r="I180" s="75" t="s">
        <v>678</v>
      </c>
      <c r="J180" s="76" t="s">
        <v>679</v>
      </c>
      <c r="K180" s="75">
        <v>6333</v>
      </c>
      <c r="L180" s="75" t="s">
        <v>643</v>
      </c>
      <c r="M180" s="76" t="s">
        <v>212</v>
      </c>
      <c r="N180" s="76"/>
      <c r="O180" s="77" t="s">
        <v>254</v>
      </c>
      <c r="P180" s="77" t="s">
        <v>680</v>
      </c>
    </row>
    <row r="181" spans="1:16">
      <c r="A181" s="30" t="str">
        <f t="shared" si="12"/>
        <v> BBS 98 </v>
      </c>
      <c r="B181" s="2" t="str">
        <f t="shared" si="13"/>
        <v>I</v>
      </c>
      <c r="C181" s="30">
        <f t="shared" si="14"/>
        <v>48429.404000000002</v>
      </c>
      <c r="D181" t="str">
        <f t="shared" si="15"/>
        <v>vis</v>
      </c>
      <c r="E181">
        <f>VLOOKUP(C181,Active!C$21:E$960,3,FALSE)</f>
        <v>6393.0166933128621</v>
      </c>
      <c r="F181" s="2" t="s">
        <v>208</v>
      </c>
      <c r="G181" t="str">
        <f t="shared" si="16"/>
        <v>48429.404</v>
      </c>
      <c r="H181" s="30">
        <f t="shared" si="17"/>
        <v>6393</v>
      </c>
      <c r="I181" s="75" t="s">
        <v>681</v>
      </c>
      <c r="J181" s="76" t="s">
        <v>682</v>
      </c>
      <c r="K181" s="75">
        <v>6393</v>
      </c>
      <c r="L181" s="75" t="s">
        <v>646</v>
      </c>
      <c r="M181" s="76" t="s">
        <v>212</v>
      </c>
      <c r="N181" s="76"/>
      <c r="O181" s="77" t="s">
        <v>254</v>
      </c>
      <c r="P181" s="77" t="s">
        <v>683</v>
      </c>
    </row>
    <row r="182" spans="1:16">
      <c r="A182" s="30" t="str">
        <f t="shared" si="12"/>
        <v> BBS 98 </v>
      </c>
      <c r="B182" s="2" t="str">
        <f t="shared" si="13"/>
        <v>I</v>
      </c>
      <c r="C182" s="30">
        <f t="shared" si="14"/>
        <v>48429.406000000003</v>
      </c>
      <c r="D182" t="str">
        <f t="shared" si="15"/>
        <v>vis</v>
      </c>
      <c r="E182">
        <f>VLOOKUP(C182,Active!C$21:E$960,3,FALSE)</f>
        <v>6393.0177211312812</v>
      </c>
      <c r="F182" s="2" t="s">
        <v>208</v>
      </c>
      <c r="G182" t="str">
        <f t="shared" si="16"/>
        <v>48429.406</v>
      </c>
      <c r="H182" s="30">
        <f t="shared" si="17"/>
        <v>6393</v>
      </c>
      <c r="I182" s="75" t="s">
        <v>684</v>
      </c>
      <c r="J182" s="76" t="s">
        <v>685</v>
      </c>
      <c r="K182" s="75">
        <v>6393</v>
      </c>
      <c r="L182" s="75" t="s">
        <v>656</v>
      </c>
      <c r="M182" s="76" t="s">
        <v>212</v>
      </c>
      <c r="N182" s="76"/>
      <c r="O182" s="77" t="s">
        <v>213</v>
      </c>
      <c r="P182" s="77" t="s">
        <v>683</v>
      </c>
    </row>
    <row r="183" spans="1:16">
      <c r="A183" s="30" t="str">
        <f t="shared" si="12"/>
        <v> AOEB 2 </v>
      </c>
      <c r="B183" s="2" t="str">
        <f t="shared" si="13"/>
        <v>I</v>
      </c>
      <c r="C183" s="30">
        <f t="shared" si="14"/>
        <v>48454.701999999997</v>
      </c>
      <c r="D183" t="str">
        <f t="shared" si="15"/>
        <v>vis</v>
      </c>
      <c r="E183">
        <f>VLOOKUP(C183,Active!C$21:E$960,3,FALSE)</f>
        <v>6406.0175685002432</v>
      </c>
      <c r="F183" s="2" t="s">
        <v>208</v>
      </c>
      <c r="G183" t="str">
        <f t="shared" si="16"/>
        <v>48454.702</v>
      </c>
      <c r="H183" s="30">
        <f t="shared" si="17"/>
        <v>6406</v>
      </c>
      <c r="I183" s="75" t="s">
        <v>686</v>
      </c>
      <c r="J183" s="76" t="s">
        <v>687</v>
      </c>
      <c r="K183" s="75">
        <v>6406</v>
      </c>
      <c r="L183" s="75" t="s">
        <v>656</v>
      </c>
      <c r="M183" s="76" t="s">
        <v>212</v>
      </c>
      <c r="N183" s="76"/>
      <c r="O183" s="77" t="s">
        <v>560</v>
      </c>
      <c r="P183" s="77" t="s">
        <v>311</v>
      </c>
    </row>
    <row r="184" spans="1:16">
      <c r="A184" s="30" t="str">
        <f t="shared" si="12"/>
        <v> BBS 98 </v>
      </c>
      <c r="B184" s="2" t="str">
        <f t="shared" si="13"/>
        <v>I</v>
      </c>
      <c r="C184" s="30">
        <f t="shared" si="14"/>
        <v>48460.538</v>
      </c>
      <c r="D184" t="str">
        <f t="shared" si="15"/>
        <v>vis</v>
      </c>
      <c r="E184">
        <f>VLOOKUP(C184,Active!C$21:E$960,3,FALSE)</f>
        <v>6409.0167426481448</v>
      </c>
      <c r="F184" s="2" t="s">
        <v>208</v>
      </c>
      <c r="G184" t="str">
        <f t="shared" si="16"/>
        <v>48460.538</v>
      </c>
      <c r="H184" s="30">
        <f t="shared" si="17"/>
        <v>6409</v>
      </c>
      <c r="I184" s="75" t="s">
        <v>688</v>
      </c>
      <c r="J184" s="76" t="s">
        <v>689</v>
      </c>
      <c r="K184" s="75">
        <v>6409</v>
      </c>
      <c r="L184" s="75" t="s">
        <v>597</v>
      </c>
      <c r="M184" s="76" t="s">
        <v>212</v>
      </c>
      <c r="N184" s="76"/>
      <c r="O184" s="77" t="s">
        <v>213</v>
      </c>
      <c r="P184" s="77" t="s">
        <v>683</v>
      </c>
    </row>
    <row r="185" spans="1:16">
      <c r="A185" s="30" t="str">
        <f t="shared" si="12"/>
        <v> BRNO 31 </v>
      </c>
      <c r="B185" s="2" t="str">
        <f t="shared" si="13"/>
        <v>I</v>
      </c>
      <c r="C185" s="30">
        <f t="shared" si="14"/>
        <v>48460.538999999997</v>
      </c>
      <c r="D185" t="str">
        <f t="shared" si="15"/>
        <v>vis</v>
      </c>
      <c r="E185">
        <f>VLOOKUP(C185,Active!C$21:E$960,3,FALSE)</f>
        <v>6409.017256557353</v>
      </c>
      <c r="F185" s="2" t="s">
        <v>208</v>
      </c>
      <c r="G185" t="str">
        <f t="shared" si="16"/>
        <v>48460.539</v>
      </c>
      <c r="H185" s="30">
        <f t="shared" si="17"/>
        <v>6409</v>
      </c>
      <c r="I185" s="75" t="s">
        <v>690</v>
      </c>
      <c r="J185" s="76" t="s">
        <v>691</v>
      </c>
      <c r="K185" s="75">
        <v>6409</v>
      </c>
      <c r="L185" s="75" t="s">
        <v>656</v>
      </c>
      <c r="M185" s="76" t="s">
        <v>212</v>
      </c>
      <c r="N185" s="76"/>
      <c r="O185" s="77" t="s">
        <v>692</v>
      </c>
      <c r="P185" s="77" t="s">
        <v>693</v>
      </c>
    </row>
    <row r="186" spans="1:16">
      <c r="A186" s="30" t="str">
        <f t="shared" si="12"/>
        <v> BBS 98 </v>
      </c>
      <c r="B186" s="2" t="str">
        <f t="shared" si="13"/>
        <v>I</v>
      </c>
      <c r="C186" s="30">
        <f t="shared" si="14"/>
        <v>48466.375</v>
      </c>
      <c r="D186" t="str">
        <f t="shared" si="15"/>
        <v>vis</v>
      </c>
      <c r="E186">
        <f>VLOOKUP(C186,Active!C$21:E$960,3,FALSE)</f>
        <v>6412.0164307052546</v>
      </c>
      <c r="F186" s="2" t="s">
        <v>208</v>
      </c>
      <c r="G186" t="str">
        <f t="shared" si="16"/>
        <v>48466.375</v>
      </c>
      <c r="H186" s="30">
        <f t="shared" si="17"/>
        <v>6412</v>
      </c>
      <c r="I186" s="75" t="s">
        <v>694</v>
      </c>
      <c r="J186" s="76" t="s">
        <v>695</v>
      </c>
      <c r="K186" s="75">
        <v>6412</v>
      </c>
      <c r="L186" s="75" t="s">
        <v>646</v>
      </c>
      <c r="M186" s="76" t="s">
        <v>212</v>
      </c>
      <c r="N186" s="76"/>
      <c r="O186" s="77" t="s">
        <v>213</v>
      </c>
      <c r="P186" s="77" t="s">
        <v>683</v>
      </c>
    </row>
    <row r="187" spans="1:16">
      <c r="A187" s="30" t="str">
        <f t="shared" si="12"/>
        <v> AOEB 2 </v>
      </c>
      <c r="B187" s="2" t="str">
        <f t="shared" si="13"/>
        <v>I</v>
      </c>
      <c r="C187" s="30">
        <f t="shared" si="14"/>
        <v>48491.671000000002</v>
      </c>
      <c r="D187" t="str">
        <f t="shared" si="15"/>
        <v>vis</v>
      </c>
      <c r="E187">
        <f>VLOOKUP(C187,Active!C$21:E$960,3,FALSE)</f>
        <v>6425.0162780742203</v>
      </c>
      <c r="F187" s="2" t="s">
        <v>208</v>
      </c>
      <c r="G187" t="str">
        <f t="shared" si="16"/>
        <v>48491.671</v>
      </c>
      <c r="H187" s="30">
        <f t="shared" si="17"/>
        <v>6425</v>
      </c>
      <c r="I187" s="75" t="s">
        <v>696</v>
      </c>
      <c r="J187" s="76" t="s">
        <v>697</v>
      </c>
      <c r="K187" s="75">
        <v>6425</v>
      </c>
      <c r="L187" s="75" t="s">
        <v>646</v>
      </c>
      <c r="M187" s="76" t="s">
        <v>212</v>
      </c>
      <c r="N187" s="76"/>
      <c r="O187" s="77" t="s">
        <v>560</v>
      </c>
      <c r="P187" s="77" t="s">
        <v>311</v>
      </c>
    </row>
    <row r="188" spans="1:16">
      <c r="A188" s="30" t="str">
        <f t="shared" si="12"/>
        <v> BBS 98 </v>
      </c>
      <c r="B188" s="2" t="str">
        <f t="shared" si="13"/>
        <v>I</v>
      </c>
      <c r="C188" s="30">
        <f t="shared" si="14"/>
        <v>48499.455000000002</v>
      </c>
      <c r="D188" t="str">
        <f t="shared" si="15"/>
        <v>vis</v>
      </c>
      <c r="E188">
        <f>VLOOKUP(C188,Active!C$21:E$960,3,FALSE)</f>
        <v>6429.0165473626457</v>
      </c>
      <c r="F188" s="2" t="s">
        <v>208</v>
      </c>
      <c r="G188" t="str">
        <f t="shared" si="16"/>
        <v>48499.455</v>
      </c>
      <c r="H188" s="30">
        <f t="shared" si="17"/>
        <v>6429</v>
      </c>
      <c r="I188" s="75" t="s">
        <v>698</v>
      </c>
      <c r="J188" s="76" t="s">
        <v>699</v>
      </c>
      <c r="K188" s="75">
        <v>6429</v>
      </c>
      <c r="L188" s="75" t="s">
        <v>646</v>
      </c>
      <c r="M188" s="76" t="s">
        <v>212</v>
      </c>
      <c r="N188" s="76"/>
      <c r="O188" s="77" t="s">
        <v>213</v>
      </c>
      <c r="P188" s="77" t="s">
        <v>683</v>
      </c>
    </row>
    <row r="189" spans="1:16">
      <c r="A189" s="30" t="str">
        <f t="shared" si="12"/>
        <v> BBS 99 </v>
      </c>
      <c r="B189" s="2" t="str">
        <f t="shared" si="13"/>
        <v>I</v>
      </c>
      <c r="C189" s="30">
        <f t="shared" si="14"/>
        <v>48503.345000000001</v>
      </c>
      <c r="D189" t="str">
        <f t="shared" si="15"/>
        <v>vis</v>
      </c>
      <c r="E189">
        <f>VLOOKUP(C189,Active!C$21:E$960,3,FALSE)</f>
        <v>6431.0156541884389</v>
      </c>
      <c r="F189" s="2" t="s">
        <v>208</v>
      </c>
      <c r="G189" t="str">
        <f t="shared" si="16"/>
        <v>48503.345</v>
      </c>
      <c r="H189" s="30">
        <f t="shared" si="17"/>
        <v>6431</v>
      </c>
      <c r="I189" s="75" t="s">
        <v>700</v>
      </c>
      <c r="J189" s="76" t="s">
        <v>701</v>
      </c>
      <c r="K189" s="75">
        <v>6431</v>
      </c>
      <c r="L189" s="75" t="s">
        <v>593</v>
      </c>
      <c r="M189" s="76" t="s">
        <v>212</v>
      </c>
      <c r="N189" s="76"/>
      <c r="O189" s="77" t="s">
        <v>213</v>
      </c>
      <c r="P189" s="77" t="s">
        <v>702</v>
      </c>
    </row>
    <row r="190" spans="1:16">
      <c r="A190" s="30" t="str">
        <f t="shared" si="12"/>
        <v> AOEB 2 </v>
      </c>
      <c r="B190" s="2" t="str">
        <f t="shared" si="13"/>
        <v>I</v>
      </c>
      <c r="C190" s="30">
        <f t="shared" si="14"/>
        <v>48530.589</v>
      </c>
      <c r="D190" t="str">
        <f t="shared" si="15"/>
        <v>vis</v>
      </c>
      <c r="E190">
        <f>VLOOKUP(C190,Active!C$21:E$960,3,FALSE)</f>
        <v>6445.0165966979293</v>
      </c>
      <c r="F190" s="2" t="s">
        <v>208</v>
      </c>
      <c r="G190" t="str">
        <f t="shared" si="16"/>
        <v>48530.589</v>
      </c>
      <c r="H190" s="30">
        <f t="shared" si="17"/>
        <v>6445</v>
      </c>
      <c r="I190" s="75" t="s">
        <v>703</v>
      </c>
      <c r="J190" s="76" t="s">
        <v>704</v>
      </c>
      <c r="K190" s="75">
        <v>6445</v>
      </c>
      <c r="L190" s="75" t="s">
        <v>646</v>
      </c>
      <c r="M190" s="76" t="s">
        <v>212</v>
      </c>
      <c r="N190" s="76"/>
      <c r="O190" s="77" t="s">
        <v>560</v>
      </c>
      <c r="P190" s="77" t="s">
        <v>311</v>
      </c>
    </row>
    <row r="191" spans="1:16">
      <c r="A191" s="30" t="str">
        <f t="shared" si="12"/>
        <v> BBS 99 </v>
      </c>
      <c r="B191" s="2" t="str">
        <f t="shared" si="13"/>
        <v>I</v>
      </c>
      <c r="C191" s="30">
        <f t="shared" si="14"/>
        <v>48538.372000000003</v>
      </c>
      <c r="D191" t="str">
        <f t="shared" si="15"/>
        <v>vis</v>
      </c>
      <c r="E191">
        <f>VLOOKUP(C191,Active!C$21:E$960,3,FALSE)</f>
        <v>6449.0163520771466</v>
      </c>
      <c r="F191" s="2" t="s">
        <v>208</v>
      </c>
      <c r="G191" t="str">
        <f t="shared" si="16"/>
        <v>48538.372</v>
      </c>
      <c r="H191" s="30">
        <f t="shared" si="17"/>
        <v>6449</v>
      </c>
      <c r="I191" s="75" t="s">
        <v>705</v>
      </c>
      <c r="J191" s="76" t="s">
        <v>706</v>
      </c>
      <c r="K191" s="75">
        <v>6449</v>
      </c>
      <c r="L191" s="75" t="s">
        <v>646</v>
      </c>
      <c r="M191" s="76" t="s">
        <v>212</v>
      </c>
      <c r="N191" s="76"/>
      <c r="O191" s="77" t="s">
        <v>213</v>
      </c>
      <c r="P191" s="77" t="s">
        <v>702</v>
      </c>
    </row>
    <row r="192" spans="1:16">
      <c r="A192" s="30" t="str">
        <f t="shared" si="12"/>
        <v> AOEB 2 </v>
      </c>
      <c r="B192" s="2" t="str">
        <f t="shared" si="13"/>
        <v>I</v>
      </c>
      <c r="C192" s="30">
        <f t="shared" si="14"/>
        <v>48773.822</v>
      </c>
      <c r="D192" t="str">
        <f t="shared" si="15"/>
        <v>vis</v>
      </c>
      <c r="E192">
        <f>VLOOKUP(C192,Active!C$21:E$960,3,FALSE)</f>
        <v>6570.0162755046731</v>
      </c>
      <c r="F192" s="2" t="s">
        <v>208</v>
      </c>
      <c r="G192" t="str">
        <f t="shared" si="16"/>
        <v>48773.822</v>
      </c>
      <c r="H192" s="30">
        <f t="shared" si="17"/>
        <v>6570</v>
      </c>
      <c r="I192" s="75" t="s">
        <v>707</v>
      </c>
      <c r="J192" s="76" t="s">
        <v>708</v>
      </c>
      <c r="K192" s="75">
        <v>6570</v>
      </c>
      <c r="L192" s="75" t="s">
        <v>646</v>
      </c>
      <c r="M192" s="76" t="s">
        <v>212</v>
      </c>
      <c r="N192" s="76"/>
      <c r="O192" s="77" t="s">
        <v>315</v>
      </c>
      <c r="P192" s="77" t="s">
        <v>311</v>
      </c>
    </row>
    <row r="193" spans="1:16">
      <c r="A193" s="30" t="str">
        <f t="shared" si="12"/>
        <v> BBS 101 </v>
      </c>
      <c r="B193" s="2" t="str">
        <f t="shared" si="13"/>
        <v>I</v>
      </c>
      <c r="C193" s="30">
        <f t="shared" si="14"/>
        <v>48783.548999999999</v>
      </c>
      <c r="D193" t="str">
        <f t="shared" si="15"/>
        <v>vis</v>
      </c>
      <c r="E193">
        <f>VLOOKUP(C193,Active!C$21:E$960,3,FALSE)</f>
        <v>6575.0150703875761</v>
      </c>
      <c r="F193" s="2" t="s">
        <v>208</v>
      </c>
      <c r="G193" t="str">
        <f t="shared" si="16"/>
        <v>48783.549</v>
      </c>
      <c r="H193" s="30">
        <f t="shared" si="17"/>
        <v>6575</v>
      </c>
      <c r="I193" s="75" t="s">
        <v>709</v>
      </c>
      <c r="J193" s="76" t="s">
        <v>710</v>
      </c>
      <c r="K193" s="75">
        <v>6575</v>
      </c>
      <c r="L193" s="75" t="s">
        <v>643</v>
      </c>
      <c r="M193" s="76" t="s">
        <v>212</v>
      </c>
      <c r="N193" s="76"/>
      <c r="O193" s="77" t="s">
        <v>254</v>
      </c>
      <c r="P193" s="77" t="s">
        <v>711</v>
      </c>
    </row>
    <row r="194" spans="1:16">
      <c r="A194" s="30" t="str">
        <f t="shared" si="12"/>
        <v> BBS 101 </v>
      </c>
      <c r="B194" s="2" t="str">
        <f t="shared" si="13"/>
        <v>I</v>
      </c>
      <c r="C194" s="30">
        <f t="shared" si="14"/>
        <v>48789.385999999999</v>
      </c>
      <c r="D194" t="str">
        <f t="shared" si="15"/>
        <v>vis</v>
      </c>
      <c r="E194">
        <f>VLOOKUP(C194,Active!C$21:E$960,3,FALSE)</f>
        <v>6578.014758444685</v>
      </c>
      <c r="F194" s="2" t="s">
        <v>208</v>
      </c>
      <c r="G194" t="str">
        <f t="shared" si="16"/>
        <v>48789.386</v>
      </c>
      <c r="H194" s="30">
        <f t="shared" si="17"/>
        <v>6578</v>
      </c>
      <c r="I194" s="75" t="s">
        <v>712</v>
      </c>
      <c r="J194" s="76" t="s">
        <v>713</v>
      </c>
      <c r="K194" s="75">
        <v>6578</v>
      </c>
      <c r="L194" s="75" t="s">
        <v>643</v>
      </c>
      <c r="M194" s="76" t="s">
        <v>212</v>
      </c>
      <c r="N194" s="76"/>
      <c r="O194" s="77" t="s">
        <v>213</v>
      </c>
      <c r="P194" s="77" t="s">
        <v>711</v>
      </c>
    </row>
    <row r="195" spans="1:16">
      <c r="A195" s="30" t="str">
        <f t="shared" si="12"/>
        <v> AOEB 2 </v>
      </c>
      <c r="B195" s="2" t="str">
        <f t="shared" si="13"/>
        <v>I</v>
      </c>
      <c r="C195" s="30">
        <f t="shared" si="14"/>
        <v>48851.654999999999</v>
      </c>
      <c r="D195" t="str">
        <f t="shared" si="15"/>
        <v>vis</v>
      </c>
      <c r="E195">
        <f>VLOOKUP(C195,Active!C$21:E$960,3,FALSE)</f>
        <v>6610.0153710244631</v>
      </c>
      <c r="F195" s="2" t="s">
        <v>208</v>
      </c>
      <c r="G195" t="str">
        <f t="shared" si="16"/>
        <v>48851.655</v>
      </c>
      <c r="H195" s="30">
        <f t="shared" si="17"/>
        <v>6610</v>
      </c>
      <c r="I195" s="75" t="s">
        <v>714</v>
      </c>
      <c r="J195" s="76" t="s">
        <v>715</v>
      </c>
      <c r="K195" s="75">
        <v>6610</v>
      </c>
      <c r="L195" s="75" t="s">
        <v>593</v>
      </c>
      <c r="M195" s="76" t="s">
        <v>212</v>
      </c>
      <c r="N195" s="76"/>
      <c r="O195" s="77" t="s">
        <v>560</v>
      </c>
      <c r="P195" s="77" t="s">
        <v>311</v>
      </c>
    </row>
    <row r="196" spans="1:16">
      <c r="A196" s="30" t="str">
        <f t="shared" si="12"/>
        <v> BBS 102 </v>
      </c>
      <c r="B196" s="2" t="str">
        <f t="shared" si="13"/>
        <v>I</v>
      </c>
      <c r="C196" s="30">
        <f t="shared" si="14"/>
        <v>48859.438999999998</v>
      </c>
      <c r="D196" t="str">
        <f t="shared" si="15"/>
        <v>vis</v>
      </c>
      <c r="E196">
        <f>VLOOKUP(C196,Active!C$21:E$960,3,FALSE)</f>
        <v>6614.0156403128894</v>
      </c>
      <c r="F196" s="2" t="s">
        <v>208</v>
      </c>
      <c r="G196" t="str">
        <f t="shared" si="16"/>
        <v>48859.439</v>
      </c>
      <c r="H196" s="30">
        <f t="shared" si="17"/>
        <v>6614</v>
      </c>
      <c r="I196" s="75" t="s">
        <v>716</v>
      </c>
      <c r="J196" s="76" t="s">
        <v>717</v>
      </c>
      <c r="K196" s="75">
        <v>6614</v>
      </c>
      <c r="L196" s="75" t="s">
        <v>593</v>
      </c>
      <c r="M196" s="76" t="s">
        <v>212</v>
      </c>
      <c r="N196" s="76"/>
      <c r="O196" s="77" t="s">
        <v>213</v>
      </c>
      <c r="P196" s="77" t="s">
        <v>718</v>
      </c>
    </row>
    <row r="197" spans="1:16">
      <c r="A197" s="30" t="str">
        <f t="shared" si="12"/>
        <v> AOEB 2 </v>
      </c>
      <c r="B197" s="2" t="str">
        <f t="shared" si="13"/>
        <v>I</v>
      </c>
      <c r="C197" s="30">
        <f t="shared" si="14"/>
        <v>48888.625999999997</v>
      </c>
      <c r="D197" t="str">
        <f t="shared" si="15"/>
        <v>vis</v>
      </c>
      <c r="E197">
        <f>VLOOKUP(C197,Active!C$21:E$960,3,FALSE)</f>
        <v>6629.0151084168556</v>
      </c>
      <c r="F197" s="2" t="s">
        <v>208</v>
      </c>
      <c r="G197" t="str">
        <f t="shared" si="16"/>
        <v>48888.626</v>
      </c>
      <c r="H197" s="30">
        <f t="shared" si="17"/>
        <v>6629</v>
      </c>
      <c r="I197" s="75" t="s">
        <v>719</v>
      </c>
      <c r="J197" s="76" t="s">
        <v>720</v>
      </c>
      <c r="K197" s="75">
        <v>6629</v>
      </c>
      <c r="L197" s="75" t="s">
        <v>643</v>
      </c>
      <c r="M197" s="76" t="s">
        <v>212</v>
      </c>
      <c r="N197" s="76"/>
      <c r="O197" s="77" t="s">
        <v>560</v>
      </c>
      <c r="P197" s="77" t="s">
        <v>311</v>
      </c>
    </row>
    <row r="198" spans="1:16">
      <c r="A198" s="30" t="str">
        <f t="shared" si="12"/>
        <v> AOEB 2 </v>
      </c>
      <c r="B198" s="2" t="str">
        <f t="shared" si="13"/>
        <v>I</v>
      </c>
      <c r="C198" s="30">
        <f t="shared" si="14"/>
        <v>48888.63</v>
      </c>
      <c r="D198" t="str">
        <f t="shared" si="15"/>
        <v>vis</v>
      </c>
      <c r="E198">
        <f>VLOOKUP(C198,Active!C$21:E$960,3,FALSE)</f>
        <v>6629.0171640536955</v>
      </c>
      <c r="F198" s="2" t="s">
        <v>208</v>
      </c>
      <c r="G198" t="str">
        <f t="shared" si="16"/>
        <v>48888.630</v>
      </c>
      <c r="H198" s="30">
        <f t="shared" si="17"/>
        <v>6629</v>
      </c>
      <c r="I198" s="75" t="s">
        <v>721</v>
      </c>
      <c r="J198" s="76" t="s">
        <v>722</v>
      </c>
      <c r="K198" s="75">
        <v>6629</v>
      </c>
      <c r="L198" s="75" t="s">
        <v>597</v>
      </c>
      <c r="M198" s="76" t="s">
        <v>212</v>
      </c>
      <c r="N198" s="76"/>
      <c r="O198" s="77" t="s">
        <v>315</v>
      </c>
      <c r="P198" s="77" t="s">
        <v>311</v>
      </c>
    </row>
    <row r="199" spans="1:16">
      <c r="A199" s="30" t="str">
        <f t="shared" si="12"/>
        <v> AOEB 2 </v>
      </c>
      <c r="B199" s="2" t="str">
        <f t="shared" si="13"/>
        <v>I</v>
      </c>
      <c r="C199" s="30">
        <f t="shared" si="14"/>
        <v>48890.572</v>
      </c>
      <c r="D199" t="str">
        <f t="shared" si="15"/>
        <v>vis</v>
      </c>
      <c r="E199">
        <f>VLOOKUP(C199,Active!C$21:E$960,3,FALSE)</f>
        <v>6630.015175738964</v>
      </c>
      <c r="F199" s="2" t="s">
        <v>208</v>
      </c>
      <c r="G199" t="str">
        <f t="shared" si="16"/>
        <v>48890.572</v>
      </c>
      <c r="H199" s="30">
        <f t="shared" si="17"/>
        <v>6630</v>
      </c>
      <c r="I199" s="75" t="s">
        <v>723</v>
      </c>
      <c r="J199" s="76" t="s">
        <v>724</v>
      </c>
      <c r="K199" s="75">
        <v>6630</v>
      </c>
      <c r="L199" s="75" t="s">
        <v>593</v>
      </c>
      <c r="M199" s="76" t="s">
        <v>212</v>
      </c>
      <c r="N199" s="76"/>
      <c r="O199" s="77" t="s">
        <v>560</v>
      </c>
      <c r="P199" s="77" t="s">
        <v>311</v>
      </c>
    </row>
    <row r="200" spans="1:16">
      <c r="A200" s="30" t="str">
        <f t="shared" si="12"/>
        <v> AOEB 2 </v>
      </c>
      <c r="B200" s="2" t="str">
        <f t="shared" si="13"/>
        <v>I</v>
      </c>
      <c r="C200" s="30">
        <f t="shared" si="14"/>
        <v>49133.805</v>
      </c>
      <c r="D200" t="str">
        <f t="shared" si="15"/>
        <v>vis</v>
      </c>
      <c r="E200">
        <f>VLOOKUP(C200,Active!C$21:E$960,3,FALSE)</f>
        <v>6755.0148545457087</v>
      </c>
      <c r="F200" s="2" t="s">
        <v>208</v>
      </c>
      <c r="G200" t="str">
        <f t="shared" si="16"/>
        <v>49133.805</v>
      </c>
      <c r="H200" s="30">
        <f t="shared" si="17"/>
        <v>6755</v>
      </c>
      <c r="I200" s="75" t="s">
        <v>725</v>
      </c>
      <c r="J200" s="76" t="s">
        <v>726</v>
      </c>
      <c r="K200" s="75">
        <v>6755</v>
      </c>
      <c r="L200" s="75" t="s">
        <v>643</v>
      </c>
      <c r="M200" s="76" t="s">
        <v>212</v>
      </c>
      <c r="N200" s="76"/>
      <c r="O200" s="77" t="s">
        <v>560</v>
      </c>
      <c r="P200" s="77" t="s">
        <v>311</v>
      </c>
    </row>
    <row r="201" spans="1:16">
      <c r="A201" s="30" t="str">
        <f t="shared" si="12"/>
        <v> BBS 104 </v>
      </c>
      <c r="B201" s="2" t="str">
        <f t="shared" si="13"/>
        <v>I</v>
      </c>
      <c r="C201" s="30">
        <f t="shared" si="14"/>
        <v>49147.430999999997</v>
      </c>
      <c r="D201" t="str">
        <f t="shared" si="15"/>
        <v>vis</v>
      </c>
      <c r="E201">
        <f>VLOOKUP(C201,Active!C$21:E$960,3,FALSE)</f>
        <v>6762.0173814372911</v>
      </c>
      <c r="F201" s="2" t="s">
        <v>208</v>
      </c>
      <c r="G201" t="str">
        <f t="shared" si="16"/>
        <v>49147.431</v>
      </c>
      <c r="H201" s="30">
        <f t="shared" si="17"/>
        <v>6762</v>
      </c>
      <c r="I201" s="75" t="s">
        <v>727</v>
      </c>
      <c r="J201" s="76" t="s">
        <v>728</v>
      </c>
      <c r="K201" s="75">
        <v>6762</v>
      </c>
      <c r="L201" s="75" t="s">
        <v>656</v>
      </c>
      <c r="M201" s="76" t="s">
        <v>212</v>
      </c>
      <c r="N201" s="76"/>
      <c r="O201" s="77" t="s">
        <v>254</v>
      </c>
      <c r="P201" s="77" t="s">
        <v>729</v>
      </c>
    </row>
    <row r="202" spans="1:16">
      <c r="A202" s="30" t="str">
        <f t="shared" si="12"/>
        <v> BBS 104 </v>
      </c>
      <c r="B202" s="2" t="str">
        <f t="shared" si="13"/>
        <v>I</v>
      </c>
      <c r="C202" s="30">
        <f t="shared" si="14"/>
        <v>49147.430999999997</v>
      </c>
      <c r="D202" t="str">
        <f t="shared" si="15"/>
        <v>vis</v>
      </c>
      <c r="E202">
        <f>VLOOKUP(C202,Active!C$21:E$960,3,FALSE)</f>
        <v>6762.0173814372911</v>
      </c>
      <c r="F202" s="2" t="s">
        <v>208</v>
      </c>
      <c r="G202" t="str">
        <f t="shared" si="16"/>
        <v>49147.431</v>
      </c>
      <c r="H202" s="30">
        <f t="shared" si="17"/>
        <v>6762</v>
      </c>
      <c r="I202" s="75" t="s">
        <v>727</v>
      </c>
      <c r="J202" s="76" t="s">
        <v>728</v>
      </c>
      <c r="K202" s="75">
        <v>6762</v>
      </c>
      <c r="L202" s="75" t="s">
        <v>656</v>
      </c>
      <c r="M202" s="76" t="s">
        <v>212</v>
      </c>
      <c r="N202" s="76"/>
      <c r="O202" s="77" t="s">
        <v>213</v>
      </c>
      <c r="P202" s="77" t="s">
        <v>729</v>
      </c>
    </row>
    <row r="203" spans="1:16">
      <c r="A203" s="30" t="str">
        <f t="shared" ref="A203:A266" si="18">P203</f>
        <v> AOEB 2 </v>
      </c>
      <c r="B203" s="2" t="str">
        <f t="shared" ref="B203:B266" si="19">IF(H203=INT(H203),"I","II")</f>
        <v>I</v>
      </c>
      <c r="C203" s="30">
        <f t="shared" ref="C203:C266" si="20">1*G203</f>
        <v>49211.64</v>
      </c>
      <c r="D203" t="str">
        <f t="shared" ref="D203:D266" si="21">VLOOKUP(F203,I$1:J$5,2,FALSE)</f>
        <v>vis</v>
      </c>
      <c r="E203">
        <f>VLOOKUP(C203,Active!C$21:E$960,3,FALSE)</f>
        <v>6795.0149778839186</v>
      </c>
      <c r="F203" s="2" t="s">
        <v>208</v>
      </c>
      <c r="G203" t="str">
        <f t="shared" ref="G203:G266" si="22">MID(I203,3,LEN(I203)-3)</f>
        <v>49211.640</v>
      </c>
      <c r="H203" s="30">
        <f t="shared" ref="H203:H266" si="23">1*K203</f>
        <v>6795</v>
      </c>
      <c r="I203" s="75" t="s">
        <v>730</v>
      </c>
      <c r="J203" s="76" t="s">
        <v>731</v>
      </c>
      <c r="K203" s="75">
        <v>6795</v>
      </c>
      <c r="L203" s="75" t="s">
        <v>643</v>
      </c>
      <c r="M203" s="76" t="s">
        <v>212</v>
      </c>
      <c r="N203" s="76"/>
      <c r="O203" s="77" t="s">
        <v>560</v>
      </c>
      <c r="P203" s="77" t="s">
        <v>311</v>
      </c>
    </row>
    <row r="204" spans="1:16">
      <c r="A204" s="30" t="str">
        <f t="shared" si="18"/>
        <v> BBS 105 </v>
      </c>
      <c r="B204" s="2" t="str">
        <f t="shared" si="19"/>
        <v>I</v>
      </c>
      <c r="C204" s="30">
        <f t="shared" si="20"/>
        <v>49219.421000000002</v>
      </c>
      <c r="D204" t="str">
        <f t="shared" si="21"/>
        <v>vis</v>
      </c>
      <c r="E204">
        <f>VLOOKUP(C204,Active!C$21:E$960,3,FALSE)</f>
        <v>6799.0137054447159</v>
      </c>
      <c r="F204" s="2" t="s">
        <v>208</v>
      </c>
      <c r="G204" t="str">
        <f t="shared" si="22"/>
        <v>49219.421</v>
      </c>
      <c r="H204" s="30">
        <f t="shared" si="23"/>
        <v>6799</v>
      </c>
      <c r="I204" s="75" t="s">
        <v>732</v>
      </c>
      <c r="J204" s="76" t="s">
        <v>733</v>
      </c>
      <c r="K204" s="75">
        <v>6799</v>
      </c>
      <c r="L204" s="75" t="s">
        <v>587</v>
      </c>
      <c r="M204" s="76" t="s">
        <v>212</v>
      </c>
      <c r="N204" s="76"/>
      <c r="O204" s="77" t="s">
        <v>213</v>
      </c>
      <c r="P204" s="77" t="s">
        <v>734</v>
      </c>
    </row>
    <row r="205" spans="1:16">
      <c r="A205" s="30" t="str">
        <f t="shared" si="18"/>
        <v> BBS 105 </v>
      </c>
      <c r="B205" s="2" t="str">
        <f t="shared" si="19"/>
        <v>I</v>
      </c>
      <c r="C205" s="30">
        <f t="shared" si="20"/>
        <v>49221.368000000002</v>
      </c>
      <c r="D205" t="str">
        <f t="shared" si="21"/>
        <v>vis</v>
      </c>
      <c r="E205">
        <f>VLOOKUP(C205,Active!C$21:E$960,3,FALSE)</f>
        <v>6800.0142866760325</v>
      </c>
      <c r="F205" s="2" t="s">
        <v>208</v>
      </c>
      <c r="G205" t="str">
        <f t="shared" si="22"/>
        <v>49221.368</v>
      </c>
      <c r="H205" s="30">
        <f t="shared" si="23"/>
        <v>6800</v>
      </c>
      <c r="I205" s="75" t="s">
        <v>735</v>
      </c>
      <c r="J205" s="76" t="s">
        <v>736</v>
      </c>
      <c r="K205" s="75">
        <v>6800</v>
      </c>
      <c r="L205" s="75" t="s">
        <v>612</v>
      </c>
      <c r="M205" s="76" t="s">
        <v>212</v>
      </c>
      <c r="N205" s="76"/>
      <c r="O205" s="77" t="s">
        <v>213</v>
      </c>
      <c r="P205" s="77" t="s">
        <v>734</v>
      </c>
    </row>
    <row r="206" spans="1:16">
      <c r="A206" s="30" t="str">
        <f t="shared" si="18"/>
        <v> BBS 105 </v>
      </c>
      <c r="B206" s="2" t="str">
        <f t="shared" si="19"/>
        <v>I</v>
      </c>
      <c r="C206" s="30">
        <f t="shared" si="20"/>
        <v>49260.283000000003</v>
      </c>
      <c r="D206" t="str">
        <f t="shared" si="21"/>
        <v>vis</v>
      </c>
      <c r="E206">
        <f>VLOOKUP(C206,Active!C$21:E$960,3,FALSE)</f>
        <v>6820.0130635721143</v>
      </c>
      <c r="F206" s="2" t="s">
        <v>208</v>
      </c>
      <c r="G206" t="str">
        <f t="shared" si="22"/>
        <v>49260.283</v>
      </c>
      <c r="H206" s="30">
        <f t="shared" si="23"/>
        <v>6820</v>
      </c>
      <c r="I206" s="75" t="s">
        <v>737</v>
      </c>
      <c r="J206" s="76" t="s">
        <v>738</v>
      </c>
      <c r="K206" s="75">
        <v>6820</v>
      </c>
      <c r="L206" s="75" t="s">
        <v>605</v>
      </c>
      <c r="M206" s="76" t="s">
        <v>212</v>
      </c>
      <c r="N206" s="76"/>
      <c r="O206" s="77" t="s">
        <v>254</v>
      </c>
      <c r="P206" s="77" t="s">
        <v>734</v>
      </c>
    </row>
    <row r="207" spans="1:16">
      <c r="A207" s="30" t="str">
        <f t="shared" si="18"/>
        <v> AOEB 2 </v>
      </c>
      <c r="B207" s="2" t="str">
        <f t="shared" si="19"/>
        <v>I</v>
      </c>
      <c r="C207" s="30">
        <f t="shared" si="20"/>
        <v>49285.582999999999</v>
      </c>
      <c r="D207" t="str">
        <f t="shared" si="21"/>
        <v>vis</v>
      </c>
      <c r="E207">
        <f>VLOOKUP(C207,Active!C$21:E$960,3,FALSE)</f>
        <v>6833.0149665779154</v>
      </c>
      <c r="F207" s="2" t="s">
        <v>208</v>
      </c>
      <c r="G207" t="str">
        <f t="shared" si="22"/>
        <v>49285.583</v>
      </c>
      <c r="H207" s="30">
        <f t="shared" si="23"/>
        <v>6833</v>
      </c>
      <c r="I207" s="75" t="s">
        <v>739</v>
      </c>
      <c r="J207" s="76" t="s">
        <v>740</v>
      </c>
      <c r="K207" s="75">
        <v>6833</v>
      </c>
      <c r="L207" s="75" t="s">
        <v>643</v>
      </c>
      <c r="M207" s="76" t="s">
        <v>212</v>
      </c>
      <c r="N207" s="76"/>
      <c r="O207" s="77" t="s">
        <v>517</v>
      </c>
      <c r="P207" s="77" t="s">
        <v>311</v>
      </c>
    </row>
    <row r="208" spans="1:16">
      <c r="A208" s="30" t="str">
        <f t="shared" si="18"/>
        <v> AOEB 2 </v>
      </c>
      <c r="B208" s="2" t="str">
        <f t="shared" si="19"/>
        <v>I</v>
      </c>
      <c r="C208" s="30">
        <f t="shared" si="20"/>
        <v>49534.652999999998</v>
      </c>
      <c r="D208" t="str">
        <f t="shared" si="21"/>
        <v>vis</v>
      </c>
      <c r="E208">
        <f>VLOOKUP(C208,Active!C$21:E$960,3,FALSE)</f>
        <v>6961.0143334417689</v>
      </c>
      <c r="F208" s="2" t="s">
        <v>208</v>
      </c>
      <c r="G208" t="str">
        <f t="shared" si="22"/>
        <v>49534.653</v>
      </c>
      <c r="H208" s="30">
        <f t="shared" si="23"/>
        <v>6961</v>
      </c>
      <c r="I208" s="75" t="s">
        <v>741</v>
      </c>
      <c r="J208" s="76" t="s">
        <v>742</v>
      </c>
      <c r="K208" s="75">
        <v>6961</v>
      </c>
      <c r="L208" s="75" t="s">
        <v>612</v>
      </c>
      <c r="M208" s="76" t="s">
        <v>212</v>
      </c>
      <c r="N208" s="76"/>
      <c r="O208" s="77" t="s">
        <v>560</v>
      </c>
      <c r="P208" s="77" t="s">
        <v>311</v>
      </c>
    </row>
    <row r="209" spans="1:16">
      <c r="A209" s="30" t="str">
        <f t="shared" si="18"/>
        <v> BBS 107 </v>
      </c>
      <c r="B209" s="2" t="str">
        <f t="shared" si="19"/>
        <v>I</v>
      </c>
      <c r="C209" s="30">
        <f t="shared" si="20"/>
        <v>49544.381000000001</v>
      </c>
      <c r="D209" t="str">
        <f t="shared" si="21"/>
        <v>vis</v>
      </c>
      <c r="E209">
        <f>VLOOKUP(C209,Active!C$21:E$960,3,FALSE)</f>
        <v>6966.0136422338828</v>
      </c>
      <c r="F209" s="2" t="s">
        <v>208</v>
      </c>
      <c r="G209" t="str">
        <f t="shared" si="22"/>
        <v>49544.381</v>
      </c>
      <c r="H209" s="30">
        <f t="shared" si="23"/>
        <v>6966</v>
      </c>
      <c r="I209" s="75" t="s">
        <v>743</v>
      </c>
      <c r="J209" s="76" t="s">
        <v>744</v>
      </c>
      <c r="K209" s="75">
        <v>6966</v>
      </c>
      <c r="L209" s="75" t="s">
        <v>587</v>
      </c>
      <c r="M209" s="76" t="s">
        <v>212</v>
      </c>
      <c r="N209" s="76"/>
      <c r="O209" s="77" t="s">
        <v>254</v>
      </c>
      <c r="P209" s="77" t="s">
        <v>745</v>
      </c>
    </row>
    <row r="210" spans="1:16">
      <c r="A210" s="30" t="str">
        <f t="shared" si="18"/>
        <v>BAVM 79 </v>
      </c>
      <c r="B210" s="2" t="str">
        <f t="shared" si="19"/>
        <v>I</v>
      </c>
      <c r="C210" s="30">
        <f t="shared" si="20"/>
        <v>49577.462</v>
      </c>
      <c r="D210" t="str">
        <f t="shared" si="21"/>
        <v>vis</v>
      </c>
      <c r="E210">
        <f>VLOOKUP(C210,Active!C$21:E$960,3,FALSE)</f>
        <v>6983.0142728004821</v>
      </c>
      <c r="F210" s="2" t="s">
        <v>208</v>
      </c>
      <c r="G210" t="str">
        <f t="shared" si="22"/>
        <v>49577.462</v>
      </c>
      <c r="H210" s="30">
        <f t="shared" si="23"/>
        <v>6983</v>
      </c>
      <c r="I210" s="75" t="s">
        <v>746</v>
      </c>
      <c r="J210" s="76" t="s">
        <v>747</v>
      </c>
      <c r="K210" s="75">
        <v>6983</v>
      </c>
      <c r="L210" s="75" t="s">
        <v>612</v>
      </c>
      <c r="M210" s="76" t="s">
        <v>212</v>
      </c>
      <c r="N210" s="76"/>
      <c r="O210" s="77" t="s">
        <v>748</v>
      </c>
      <c r="P210" s="78" t="s">
        <v>749</v>
      </c>
    </row>
    <row r="211" spans="1:16">
      <c r="A211" s="30" t="str">
        <f t="shared" si="18"/>
        <v> BBS 107 </v>
      </c>
      <c r="B211" s="2" t="str">
        <f t="shared" si="19"/>
        <v>I</v>
      </c>
      <c r="C211" s="30">
        <f t="shared" si="20"/>
        <v>49581.355000000003</v>
      </c>
      <c r="D211" t="str">
        <f t="shared" si="21"/>
        <v>vis</v>
      </c>
      <c r="E211">
        <f>VLOOKUP(C211,Active!C$21:E$960,3,FALSE)</f>
        <v>6985.0149213539071</v>
      </c>
      <c r="F211" s="2" t="s">
        <v>208</v>
      </c>
      <c r="G211" t="str">
        <f t="shared" si="22"/>
        <v>49581.355</v>
      </c>
      <c r="H211" s="30">
        <f t="shared" si="23"/>
        <v>6985</v>
      </c>
      <c r="I211" s="75" t="s">
        <v>750</v>
      </c>
      <c r="J211" s="76" t="s">
        <v>751</v>
      </c>
      <c r="K211" s="75">
        <v>6985</v>
      </c>
      <c r="L211" s="75" t="s">
        <v>643</v>
      </c>
      <c r="M211" s="76" t="s">
        <v>212</v>
      </c>
      <c r="N211" s="76"/>
      <c r="O211" s="77" t="s">
        <v>213</v>
      </c>
      <c r="P211" s="77" t="s">
        <v>745</v>
      </c>
    </row>
    <row r="212" spans="1:16">
      <c r="A212" s="30" t="str">
        <f t="shared" si="18"/>
        <v> AOEB 2 </v>
      </c>
      <c r="B212" s="2" t="str">
        <f t="shared" si="19"/>
        <v>I</v>
      </c>
      <c r="C212" s="30">
        <f t="shared" si="20"/>
        <v>49602.758000000002</v>
      </c>
      <c r="D212" t="str">
        <f t="shared" si="21"/>
        <v>vis</v>
      </c>
      <c r="E212">
        <f>VLOOKUP(C212,Active!C$21:E$960,3,FALSE)</f>
        <v>6996.0141201694487</v>
      </c>
      <c r="F212" s="2" t="s">
        <v>208</v>
      </c>
      <c r="G212" t="str">
        <f t="shared" si="22"/>
        <v>49602.758</v>
      </c>
      <c r="H212" s="30">
        <f t="shared" si="23"/>
        <v>6996</v>
      </c>
      <c r="I212" s="75" t="s">
        <v>752</v>
      </c>
      <c r="J212" s="76" t="s">
        <v>753</v>
      </c>
      <c r="K212" s="75">
        <v>6996</v>
      </c>
      <c r="L212" s="75" t="s">
        <v>587</v>
      </c>
      <c r="M212" s="76" t="s">
        <v>212</v>
      </c>
      <c r="N212" s="76"/>
      <c r="O212" s="77" t="s">
        <v>560</v>
      </c>
      <c r="P212" s="77" t="s">
        <v>311</v>
      </c>
    </row>
    <row r="213" spans="1:16">
      <c r="A213" s="30" t="str">
        <f t="shared" si="18"/>
        <v> BBS 108 </v>
      </c>
      <c r="B213" s="2" t="str">
        <f t="shared" si="19"/>
        <v>I</v>
      </c>
      <c r="C213" s="30">
        <f t="shared" si="20"/>
        <v>49653.347000000002</v>
      </c>
      <c r="D213" t="str">
        <f t="shared" si="21"/>
        <v>vis</v>
      </c>
      <c r="E213">
        <f>VLOOKUP(C213,Active!C$21:E$960,3,FALSE)</f>
        <v>7022.0122731797483</v>
      </c>
      <c r="F213" s="2" t="s">
        <v>208</v>
      </c>
      <c r="G213" t="str">
        <f t="shared" si="22"/>
        <v>49653.347</v>
      </c>
      <c r="H213" s="30">
        <f t="shared" si="23"/>
        <v>7022</v>
      </c>
      <c r="I213" s="75" t="s">
        <v>754</v>
      </c>
      <c r="J213" s="76" t="s">
        <v>755</v>
      </c>
      <c r="K213" s="75">
        <v>7022</v>
      </c>
      <c r="L213" s="75" t="s">
        <v>581</v>
      </c>
      <c r="M213" s="76" t="s">
        <v>212</v>
      </c>
      <c r="N213" s="76"/>
      <c r="O213" s="77" t="s">
        <v>254</v>
      </c>
      <c r="P213" s="77" t="s">
        <v>756</v>
      </c>
    </row>
    <row r="214" spans="1:16">
      <c r="A214" s="30" t="str">
        <f t="shared" si="18"/>
        <v> AOEB 2 </v>
      </c>
      <c r="B214" s="2" t="str">
        <f t="shared" si="19"/>
        <v>I</v>
      </c>
      <c r="C214" s="30">
        <f t="shared" si="20"/>
        <v>49680.591999999997</v>
      </c>
      <c r="D214" t="str">
        <f t="shared" si="21"/>
        <v>vis</v>
      </c>
      <c r="E214">
        <f>VLOOKUP(C214,Active!C$21:E$960,3,FALSE)</f>
        <v>7036.0137295984468</v>
      </c>
      <c r="F214" s="2" t="s">
        <v>208</v>
      </c>
      <c r="G214" t="str">
        <f t="shared" si="22"/>
        <v>49680.592</v>
      </c>
      <c r="H214" s="30">
        <f t="shared" si="23"/>
        <v>7036</v>
      </c>
      <c r="I214" s="75" t="s">
        <v>757</v>
      </c>
      <c r="J214" s="76" t="s">
        <v>758</v>
      </c>
      <c r="K214" s="75">
        <v>7036</v>
      </c>
      <c r="L214" s="75" t="s">
        <v>587</v>
      </c>
      <c r="M214" s="76" t="s">
        <v>212</v>
      </c>
      <c r="N214" s="76"/>
      <c r="O214" s="77" t="s">
        <v>560</v>
      </c>
      <c r="P214" s="77" t="s">
        <v>311</v>
      </c>
    </row>
    <row r="215" spans="1:16">
      <c r="A215" s="30" t="str">
        <f t="shared" si="18"/>
        <v> BBS 109 </v>
      </c>
      <c r="B215" s="2" t="str">
        <f t="shared" si="19"/>
        <v>I</v>
      </c>
      <c r="C215" s="30">
        <f t="shared" si="20"/>
        <v>49865.447</v>
      </c>
      <c r="D215" t="str">
        <f t="shared" si="21"/>
        <v>vis</v>
      </c>
      <c r="E215">
        <f>VLOOKUP(C215,Active!C$21:E$960,3,FALSE)</f>
        <v>7131.0124165604175</v>
      </c>
      <c r="F215" s="2" t="s">
        <v>208</v>
      </c>
      <c r="G215" t="str">
        <f t="shared" si="22"/>
        <v>49865.447</v>
      </c>
      <c r="H215" s="30">
        <f t="shared" si="23"/>
        <v>7131</v>
      </c>
      <c r="I215" s="75" t="s">
        <v>759</v>
      </c>
      <c r="J215" s="76" t="s">
        <v>760</v>
      </c>
      <c r="K215" s="75">
        <v>7131</v>
      </c>
      <c r="L215" s="75" t="s">
        <v>581</v>
      </c>
      <c r="M215" s="76" t="s">
        <v>212</v>
      </c>
      <c r="N215" s="76"/>
      <c r="O215" s="77" t="s">
        <v>254</v>
      </c>
      <c r="P215" s="77" t="s">
        <v>761</v>
      </c>
    </row>
    <row r="216" spans="1:16">
      <c r="A216" s="30" t="str">
        <f t="shared" si="18"/>
        <v> AOEB 5 </v>
      </c>
      <c r="B216" s="2" t="str">
        <f t="shared" si="19"/>
        <v>I</v>
      </c>
      <c r="C216" s="30">
        <f t="shared" si="20"/>
        <v>49927.714999999997</v>
      </c>
      <c r="D216" t="str">
        <f t="shared" si="21"/>
        <v>vis</v>
      </c>
      <c r="E216">
        <f>VLOOKUP(C216,Active!C$21:E$960,3,FALSE)</f>
        <v>7163.0125152309838</v>
      </c>
      <c r="F216" s="2" t="s">
        <v>208</v>
      </c>
      <c r="G216" t="str">
        <f t="shared" si="22"/>
        <v>49927.715</v>
      </c>
      <c r="H216" s="30">
        <f t="shared" si="23"/>
        <v>7163</v>
      </c>
      <c r="I216" s="75" t="s">
        <v>762</v>
      </c>
      <c r="J216" s="76" t="s">
        <v>763</v>
      </c>
      <c r="K216" s="75">
        <v>7163</v>
      </c>
      <c r="L216" s="75" t="s">
        <v>581</v>
      </c>
      <c r="M216" s="76" t="s">
        <v>212</v>
      </c>
      <c r="N216" s="76"/>
      <c r="O216" s="77" t="s">
        <v>560</v>
      </c>
      <c r="P216" s="77" t="s">
        <v>764</v>
      </c>
    </row>
    <row r="217" spans="1:16">
      <c r="A217" s="30" t="str">
        <f t="shared" si="18"/>
        <v> BBS 110 </v>
      </c>
      <c r="B217" s="2" t="str">
        <f t="shared" si="19"/>
        <v>I</v>
      </c>
      <c r="C217" s="30">
        <f t="shared" si="20"/>
        <v>49935.5</v>
      </c>
      <c r="D217" t="str">
        <f t="shared" si="21"/>
        <v>vis</v>
      </c>
      <c r="E217">
        <f>VLOOKUP(C217,Active!C$21:E$960,3,FALSE)</f>
        <v>7167.0132984286211</v>
      </c>
      <c r="F217" s="2" t="s">
        <v>208</v>
      </c>
      <c r="G217" t="str">
        <f t="shared" si="22"/>
        <v>49935.500</v>
      </c>
      <c r="H217" s="30">
        <f t="shared" si="23"/>
        <v>7167</v>
      </c>
      <c r="I217" s="75" t="s">
        <v>765</v>
      </c>
      <c r="J217" s="76" t="s">
        <v>766</v>
      </c>
      <c r="K217" s="75">
        <v>7167</v>
      </c>
      <c r="L217" s="75" t="s">
        <v>767</v>
      </c>
      <c r="M217" s="76" t="s">
        <v>212</v>
      </c>
      <c r="N217" s="76"/>
      <c r="O217" s="77" t="s">
        <v>213</v>
      </c>
      <c r="P217" s="77" t="s">
        <v>768</v>
      </c>
    </row>
    <row r="218" spans="1:16">
      <c r="A218" s="30" t="str">
        <f t="shared" si="18"/>
        <v> AOEB 5 </v>
      </c>
      <c r="B218" s="2" t="str">
        <f t="shared" si="19"/>
        <v>I</v>
      </c>
      <c r="C218" s="30">
        <f t="shared" si="20"/>
        <v>49964.688000000002</v>
      </c>
      <c r="D218" t="str">
        <f t="shared" si="21"/>
        <v>vis</v>
      </c>
      <c r="E218">
        <f>VLOOKUP(C218,Active!C$21:E$960,3,FALSE)</f>
        <v>7182.0132804417999</v>
      </c>
      <c r="F218" s="2" t="s">
        <v>208</v>
      </c>
      <c r="G218" t="str">
        <f t="shared" si="22"/>
        <v>49964.688</v>
      </c>
      <c r="H218" s="30">
        <f t="shared" si="23"/>
        <v>7182</v>
      </c>
      <c r="I218" s="75" t="s">
        <v>769</v>
      </c>
      <c r="J218" s="76" t="s">
        <v>770</v>
      </c>
      <c r="K218" s="75">
        <v>7182</v>
      </c>
      <c r="L218" s="75" t="s">
        <v>767</v>
      </c>
      <c r="M218" s="76" t="s">
        <v>212</v>
      </c>
      <c r="N218" s="76"/>
      <c r="O218" s="77" t="s">
        <v>771</v>
      </c>
      <c r="P218" s="77" t="s">
        <v>764</v>
      </c>
    </row>
    <row r="219" spans="1:16">
      <c r="A219" s="30" t="str">
        <f t="shared" si="18"/>
        <v> BBS 110 </v>
      </c>
      <c r="B219" s="2" t="str">
        <f t="shared" si="19"/>
        <v>I</v>
      </c>
      <c r="C219" s="30">
        <f t="shared" si="20"/>
        <v>49978.305</v>
      </c>
      <c r="D219" t="str">
        <f t="shared" si="21"/>
        <v>vis</v>
      </c>
      <c r="E219">
        <f>VLOOKUP(C219,Active!C$21:E$960,3,FALSE)</f>
        <v>7189.0111821504961</v>
      </c>
      <c r="F219" s="2" t="s">
        <v>208</v>
      </c>
      <c r="G219" t="str">
        <f t="shared" si="22"/>
        <v>49978.305</v>
      </c>
      <c r="H219" s="30">
        <f t="shared" si="23"/>
        <v>7189</v>
      </c>
      <c r="I219" s="75" t="s">
        <v>772</v>
      </c>
      <c r="J219" s="76" t="s">
        <v>773</v>
      </c>
      <c r="K219" s="75">
        <v>7189</v>
      </c>
      <c r="L219" s="75" t="s">
        <v>577</v>
      </c>
      <c r="M219" s="76" t="s">
        <v>212</v>
      </c>
      <c r="N219" s="76"/>
      <c r="O219" s="77" t="s">
        <v>254</v>
      </c>
      <c r="P219" s="77" t="s">
        <v>768</v>
      </c>
    </row>
    <row r="220" spans="1:16">
      <c r="A220" s="30" t="str">
        <f t="shared" si="18"/>
        <v> AOEB 5 </v>
      </c>
      <c r="B220" s="2" t="str">
        <f t="shared" si="19"/>
        <v>I</v>
      </c>
      <c r="C220" s="30">
        <f t="shared" si="20"/>
        <v>50003.606</v>
      </c>
      <c r="D220" t="str">
        <f t="shared" si="21"/>
        <v>vis</v>
      </c>
      <c r="E220">
        <f>VLOOKUP(C220,Active!C$21:E$960,3,FALSE)</f>
        <v>7202.013599065509</v>
      </c>
      <c r="F220" s="2" t="s">
        <v>208</v>
      </c>
      <c r="G220" t="str">
        <f t="shared" si="22"/>
        <v>50003.606</v>
      </c>
      <c r="H220" s="30">
        <f t="shared" si="23"/>
        <v>7202</v>
      </c>
      <c r="I220" s="75" t="s">
        <v>774</v>
      </c>
      <c r="J220" s="76" t="s">
        <v>775</v>
      </c>
      <c r="K220" s="75">
        <v>7202</v>
      </c>
      <c r="L220" s="75" t="s">
        <v>767</v>
      </c>
      <c r="M220" s="76" t="s">
        <v>212</v>
      </c>
      <c r="N220" s="76"/>
      <c r="O220" s="77" t="s">
        <v>771</v>
      </c>
      <c r="P220" s="77" t="s">
        <v>764</v>
      </c>
    </row>
    <row r="221" spans="1:16">
      <c r="A221" s="30" t="str">
        <f t="shared" si="18"/>
        <v> BBS 110 </v>
      </c>
      <c r="B221" s="2" t="str">
        <f t="shared" si="19"/>
        <v>I</v>
      </c>
      <c r="C221" s="30">
        <f t="shared" si="20"/>
        <v>50013.332999999999</v>
      </c>
      <c r="D221" t="str">
        <f t="shared" si="21"/>
        <v>vis</v>
      </c>
      <c r="E221">
        <f>VLOOKUP(C221,Active!C$21:E$960,3,FALSE)</f>
        <v>7207.012393948411</v>
      </c>
      <c r="F221" s="2" t="s">
        <v>208</v>
      </c>
      <c r="G221" t="str">
        <f t="shared" si="22"/>
        <v>50013.333</v>
      </c>
      <c r="H221" s="30">
        <f t="shared" si="23"/>
        <v>7207</v>
      </c>
      <c r="I221" s="75" t="s">
        <v>776</v>
      </c>
      <c r="J221" s="76" t="s">
        <v>777</v>
      </c>
      <c r="K221" s="75">
        <v>7207</v>
      </c>
      <c r="L221" s="75" t="s">
        <v>581</v>
      </c>
      <c r="M221" s="76" t="s">
        <v>212</v>
      </c>
      <c r="N221" s="76"/>
      <c r="O221" s="77" t="s">
        <v>213</v>
      </c>
      <c r="P221" s="77" t="s">
        <v>768</v>
      </c>
    </row>
    <row r="222" spans="1:16">
      <c r="A222" s="30" t="str">
        <f t="shared" si="18"/>
        <v> BBS 111 </v>
      </c>
      <c r="B222" s="2" t="str">
        <f t="shared" si="19"/>
        <v>I</v>
      </c>
      <c r="C222" s="30">
        <f t="shared" si="20"/>
        <v>50145.650999999998</v>
      </c>
      <c r="D222" t="str">
        <f t="shared" si="21"/>
        <v>vis</v>
      </c>
      <c r="E222">
        <f>VLOOKUP(C222,Active!C$21:E$960,3,FALSE)</f>
        <v>7275.0118327595537</v>
      </c>
      <c r="F222" s="2" t="s">
        <v>208</v>
      </c>
      <c r="G222" t="str">
        <f t="shared" si="22"/>
        <v>50145.651</v>
      </c>
      <c r="H222" s="30">
        <f t="shared" si="23"/>
        <v>7275</v>
      </c>
      <c r="I222" s="75" t="s">
        <v>778</v>
      </c>
      <c r="J222" s="76" t="s">
        <v>779</v>
      </c>
      <c r="K222" s="75">
        <v>7275</v>
      </c>
      <c r="L222" s="75" t="s">
        <v>568</v>
      </c>
      <c r="M222" s="76" t="s">
        <v>212</v>
      </c>
      <c r="N222" s="76"/>
      <c r="O222" s="77" t="s">
        <v>254</v>
      </c>
      <c r="P222" s="77" t="s">
        <v>780</v>
      </c>
    </row>
    <row r="223" spans="1:16">
      <c r="A223" s="30" t="str">
        <f t="shared" si="18"/>
        <v> AOEB 5 </v>
      </c>
      <c r="B223" s="2" t="str">
        <f t="shared" si="19"/>
        <v>I</v>
      </c>
      <c r="C223" s="30">
        <f t="shared" si="20"/>
        <v>50285.758000000002</v>
      </c>
      <c r="D223" t="str">
        <f t="shared" si="21"/>
        <v>vis</v>
      </c>
      <c r="E223">
        <f>VLOOKUP(C223,Active!C$21:E$960,3,FALSE)</f>
        <v>7347.0141104051736</v>
      </c>
      <c r="F223" s="2" t="s">
        <v>208</v>
      </c>
      <c r="G223" t="str">
        <f t="shared" si="22"/>
        <v>50285.758</v>
      </c>
      <c r="H223" s="30">
        <f t="shared" si="23"/>
        <v>7347</v>
      </c>
      <c r="I223" s="75" t="s">
        <v>781</v>
      </c>
      <c r="J223" s="76" t="s">
        <v>782</v>
      </c>
      <c r="K223" s="75">
        <v>7347</v>
      </c>
      <c r="L223" s="75" t="s">
        <v>587</v>
      </c>
      <c r="M223" s="76" t="s">
        <v>212</v>
      </c>
      <c r="N223" s="76"/>
      <c r="O223" s="77" t="s">
        <v>560</v>
      </c>
      <c r="P223" s="77" t="s">
        <v>764</v>
      </c>
    </row>
    <row r="224" spans="1:16">
      <c r="A224" s="30" t="str">
        <f t="shared" si="18"/>
        <v> BBS 112 </v>
      </c>
      <c r="B224" s="2" t="str">
        <f t="shared" si="19"/>
        <v>I</v>
      </c>
      <c r="C224" s="30">
        <f t="shared" si="20"/>
        <v>50291.593999999997</v>
      </c>
      <c r="D224" t="str">
        <f t="shared" si="21"/>
        <v>vis</v>
      </c>
      <c r="E224">
        <f>VLOOKUP(C224,Active!C$21:E$960,3,FALSE)</f>
        <v>7350.0132845530716</v>
      </c>
      <c r="F224" s="2" t="s">
        <v>208</v>
      </c>
      <c r="G224" t="str">
        <f t="shared" si="22"/>
        <v>50291.594</v>
      </c>
      <c r="H224" s="30">
        <f t="shared" si="23"/>
        <v>7350</v>
      </c>
      <c r="I224" s="75" t="s">
        <v>783</v>
      </c>
      <c r="J224" s="76" t="s">
        <v>784</v>
      </c>
      <c r="K224" s="75">
        <v>7350</v>
      </c>
      <c r="L224" s="75" t="s">
        <v>767</v>
      </c>
      <c r="M224" s="76" t="s">
        <v>212</v>
      </c>
      <c r="N224" s="76"/>
      <c r="O224" s="77" t="s">
        <v>254</v>
      </c>
      <c r="P224" s="77" t="s">
        <v>785</v>
      </c>
    </row>
    <row r="225" spans="1:16">
      <c r="A225" s="30" t="str">
        <f t="shared" si="18"/>
        <v> AOEB 5 </v>
      </c>
      <c r="B225" s="2" t="str">
        <f t="shared" si="19"/>
        <v>I</v>
      </c>
      <c r="C225" s="30">
        <f t="shared" si="20"/>
        <v>50320.783000000003</v>
      </c>
      <c r="D225" t="str">
        <f t="shared" si="21"/>
        <v>vis</v>
      </c>
      <c r="E225">
        <f>VLOOKUP(C225,Active!C$21:E$960,3,FALSE)</f>
        <v>7365.0137804754613</v>
      </c>
      <c r="F225" s="2" t="s">
        <v>208</v>
      </c>
      <c r="G225" t="str">
        <f t="shared" si="22"/>
        <v>50320.783</v>
      </c>
      <c r="H225" s="30">
        <f t="shared" si="23"/>
        <v>7365</v>
      </c>
      <c r="I225" s="75" t="s">
        <v>786</v>
      </c>
      <c r="J225" s="76" t="s">
        <v>787</v>
      </c>
      <c r="K225" s="75">
        <v>7365</v>
      </c>
      <c r="L225" s="75" t="s">
        <v>587</v>
      </c>
      <c r="M225" s="76" t="s">
        <v>212</v>
      </c>
      <c r="N225" s="76"/>
      <c r="O225" s="77" t="s">
        <v>315</v>
      </c>
      <c r="P225" s="77" t="s">
        <v>764</v>
      </c>
    </row>
    <row r="226" spans="1:16">
      <c r="A226" s="30" t="str">
        <f t="shared" si="18"/>
        <v> AOEB 5 </v>
      </c>
      <c r="B226" s="2" t="str">
        <f t="shared" si="19"/>
        <v>I</v>
      </c>
      <c r="C226" s="30">
        <f t="shared" si="20"/>
        <v>50320.785000000003</v>
      </c>
      <c r="D226" t="str">
        <f t="shared" si="21"/>
        <v>vis</v>
      </c>
      <c r="E226">
        <f>VLOOKUP(C226,Active!C$21:E$960,3,FALSE)</f>
        <v>7365.0148082938813</v>
      </c>
      <c r="F226" s="2" t="s">
        <v>208</v>
      </c>
      <c r="G226" t="str">
        <f t="shared" si="22"/>
        <v>50320.785</v>
      </c>
      <c r="H226" s="30">
        <f t="shared" si="23"/>
        <v>7365</v>
      </c>
      <c r="I226" s="75" t="s">
        <v>788</v>
      </c>
      <c r="J226" s="76" t="s">
        <v>789</v>
      </c>
      <c r="K226" s="75">
        <v>7365</v>
      </c>
      <c r="L226" s="75" t="s">
        <v>643</v>
      </c>
      <c r="M226" s="76" t="s">
        <v>212</v>
      </c>
      <c r="N226" s="76"/>
      <c r="O226" s="77" t="s">
        <v>517</v>
      </c>
      <c r="P226" s="77" t="s">
        <v>764</v>
      </c>
    </row>
    <row r="227" spans="1:16">
      <c r="A227" s="30" t="str">
        <f t="shared" si="18"/>
        <v> AOEB 5 </v>
      </c>
      <c r="B227" s="2" t="str">
        <f t="shared" si="19"/>
        <v>I</v>
      </c>
      <c r="C227" s="30">
        <f t="shared" si="20"/>
        <v>50326.616999999998</v>
      </c>
      <c r="D227" t="str">
        <f t="shared" si="21"/>
        <v>vis</v>
      </c>
      <c r="E227">
        <f>VLOOKUP(C227,Active!C$21:E$960,3,FALSE)</f>
        <v>7368.0119268049393</v>
      </c>
      <c r="F227" s="2" t="s">
        <v>208</v>
      </c>
      <c r="G227" t="str">
        <f t="shared" si="22"/>
        <v>50326.617</v>
      </c>
      <c r="H227" s="30">
        <f t="shared" si="23"/>
        <v>7368</v>
      </c>
      <c r="I227" s="75" t="s">
        <v>790</v>
      </c>
      <c r="J227" s="76" t="s">
        <v>791</v>
      </c>
      <c r="K227" s="75">
        <v>7368</v>
      </c>
      <c r="L227" s="75" t="s">
        <v>568</v>
      </c>
      <c r="M227" s="76" t="s">
        <v>212</v>
      </c>
      <c r="N227" s="76"/>
      <c r="O227" s="77" t="s">
        <v>560</v>
      </c>
      <c r="P227" s="77" t="s">
        <v>764</v>
      </c>
    </row>
    <row r="228" spans="1:16">
      <c r="A228" s="30" t="str">
        <f t="shared" si="18"/>
        <v> BBS 113 </v>
      </c>
      <c r="B228" s="2" t="str">
        <f t="shared" si="19"/>
        <v>I</v>
      </c>
      <c r="C228" s="30">
        <f t="shared" si="20"/>
        <v>50332.461000000003</v>
      </c>
      <c r="D228" t="str">
        <f t="shared" si="21"/>
        <v>vis</v>
      </c>
      <c r="E228">
        <f>VLOOKUP(C228,Active!C$21:E$960,3,FALSE)</f>
        <v>7371.0152122265199</v>
      </c>
      <c r="F228" s="2" t="s">
        <v>208</v>
      </c>
      <c r="G228" t="str">
        <f t="shared" si="22"/>
        <v>50332.461</v>
      </c>
      <c r="H228" s="30">
        <f t="shared" si="23"/>
        <v>7371</v>
      </c>
      <c r="I228" s="75" t="s">
        <v>792</v>
      </c>
      <c r="J228" s="76" t="s">
        <v>793</v>
      </c>
      <c r="K228" s="75">
        <v>7371</v>
      </c>
      <c r="L228" s="75" t="s">
        <v>593</v>
      </c>
      <c r="M228" s="76" t="s">
        <v>212</v>
      </c>
      <c r="N228" s="76"/>
      <c r="O228" s="77" t="s">
        <v>254</v>
      </c>
      <c r="P228" s="77" t="s">
        <v>794</v>
      </c>
    </row>
    <row r="229" spans="1:16">
      <c r="A229" s="30" t="str">
        <f t="shared" si="18"/>
        <v> BBS 113 </v>
      </c>
      <c r="B229" s="2" t="str">
        <f t="shared" si="19"/>
        <v>I</v>
      </c>
      <c r="C229" s="30">
        <f t="shared" si="20"/>
        <v>50334.404000000002</v>
      </c>
      <c r="D229" t="str">
        <f t="shared" si="21"/>
        <v>vis</v>
      </c>
      <c r="E229">
        <f>VLOOKUP(C229,Active!C$21:E$960,3,FALSE)</f>
        <v>7372.0137378209965</v>
      </c>
      <c r="F229" s="2" t="s">
        <v>208</v>
      </c>
      <c r="G229" t="str">
        <f t="shared" si="22"/>
        <v>50334.404</v>
      </c>
      <c r="H229" s="30">
        <f t="shared" si="23"/>
        <v>7372</v>
      </c>
      <c r="I229" s="75" t="s">
        <v>795</v>
      </c>
      <c r="J229" s="76" t="s">
        <v>796</v>
      </c>
      <c r="K229" s="75">
        <v>7372</v>
      </c>
      <c r="L229" s="75" t="s">
        <v>587</v>
      </c>
      <c r="M229" s="76" t="s">
        <v>212</v>
      </c>
      <c r="N229" s="76"/>
      <c r="O229" s="77" t="s">
        <v>213</v>
      </c>
      <c r="P229" s="77" t="s">
        <v>794</v>
      </c>
    </row>
    <row r="230" spans="1:16">
      <c r="A230" s="30" t="str">
        <f t="shared" si="18"/>
        <v> BBS 114 </v>
      </c>
      <c r="B230" s="2" t="str">
        <f t="shared" si="19"/>
        <v>I</v>
      </c>
      <c r="C230" s="30">
        <f t="shared" si="20"/>
        <v>50336.351999999999</v>
      </c>
      <c r="D230" t="str">
        <f t="shared" si="21"/>
        <v>vis</v>
      </c>
      <c r="E230">
        <f>VLOOKUP(C230,Active!C$21:E$960,3,FALSE)</f>
        <v>7373.0148329615213</v>
      </c>
      <c r="F230" s="2" t="s">
        <v>208</v>
      </c>
      <c r="G230" t="str">
        <f t="shared" si="22"/>
        <v>50336.352</v>
      </c>
      <c r="H230" s="30">
        <f t="shared" si="23"/>
        <v>7373</v>
      </c>
      <c r="I230" s="75" t="s">
        <v>797</v>
      </c>
      <c r="J230" s="76" t="s">
        <v>798</v>
      </c>
      <c r="K230" s="75">
        <v>7373</v>
      </c>
      <c r="L230" s="75" t="s">
        <v>643</v>
      </c>
      <c r="M230" s="76" t="s">
        <v>212</v>
      </c>
      <c r="N230" s="76"/>
      <c r="O230" s="77" t="s">
        <v>508</v>
      </c>
      <c r="P230" s="77" t="s">
        <v>799</v>
      </c>
    </row>
    <row r="231" spans="1:16">
      <c r="A231" s="30" t="str">
        <f t="shared" si="18"/>
        <v> AOEB 5 </v>
      </c>
      <c r="B231" s="2" t="str">
        <f t="shared" si="19"/>
        <v>I</v>
      </c>
      <c r="C231" s="30">
        <f t="shared" si="20"/>
        <v>50363.591</v>
      </c>
      <c r="D231" t="str">
        <f t="shared" si="21"/>
        <v>vis</v>
      </c>
      <c r="E231">
        <f>VLOOKUP(C231,Active!C$21:E$960,3,FALSE)</f>
        <v>7387.0132059249636</v>
      </c>
      <c r="F231" s="2" t="s">
        <v>208</v>
      </c>
      <c r="G231" t="str">
        <f t="shared" si="22"/>
        <v>50363.591</v>
      </c>
      <c r="H231" s="30">
        <f t="shared" si="23"/>
        <v>7387</v>
      </c>
      <c r="I231" s="75" t="s">
        <v>800</v>
      </c>
      <c r="J231" s="76" t="s">
        <v>801</v>
      </c>
      <c r="K231" s="75">
        <v>7387</v>
      </c>
      <c r="L231" s="75" t="s">
        <v>767</v>
      </c>
      <c r="M231" s="76" t="s">
        <v>212</v>
      </c>
      <c r="N231" s="76"/>
      <c r="O231" s="77" t="s">
        <v>560</v>
      </c>
      <c r="P231" s="77" t="s">
        <v>764</v>
      </c>
    </row>
    <row r="232" spans="1:16">
      <c r="A232" s="30" t="str">
        <f t="shared" si="18"/>
        <v> BBS 113 </v>
      </c>
      <c r="B232" s="2" t="str">
        <f t="shared" si="19"/>
        <v>I</v>
      </c>
      <c r="C232" s="30">
        <f t="shared" si="20"/>
        <v>50369.425999999999</v>
      </c>
      <c r="D232" t="str">
        <f t="shared" si="21"/>
        <v>vis</v>
      </c>
      <c r="E232">
        <f>VLOOKUP(C232,Active!C$21:E$960,3,FALSE)</f>
        <v>7390.0118661636534</v>
      </c>
      <c r="F232" s="2" t="s">
        <v>208</v>
      </c>
      <c r="G232" t="str">
        <f t="shared" si="22"/>
        <v>50369.426</v>
      </c>
      <c r="H232" s="30">
        <f t="shared" si="23"/>
        <v>7390</v>
      </c>
      <c r="I232" s="75" t="s">
        <v>802</v>
      </c>
      <c r="J232" s="76" t="s">
        <v>803</v>
      </c>
      <c r="K232" s="75">
        <v>7390</v>
      </c>
      <c r="L232" s="75" t="s">
        <v>568</v>
      </c>
      <c r="M232" s="76" t="s">
        <v>212</v>
      </c>
      <c r="N232" s="76"/>
      <c r="O232" s="77" t="s">
        <v>213</v>
      </c>
      <c r="P232" s="77" t="s">
        <v>794</v>
      </c>
    </row>
    <row r="233" spans="1:16">
      <c r="A233" s="30" t="str">
        <f t="shared" si="18"/>
        <v> BBS 114 </v>
      </c>
      <c r="B233" s="2" t="str">
        <f t="shared" si="19"/>
        <v>I</v>
      </c>
      <c r="C233" s="30">
        <f t="shared" si="20"/>
        <v>50410.294000000002</v>
      </c>
      <c r="D233" t="str">
        <f t="shared" si="21"/>
        <v>vis</v>
      </c>
      <c r="E233">
        <f>VLOOKUP(C233,Active!C$21:E$960,3,FALSE)</f>
        <v>7411.0143077463099</v>
      </c>
      <c r="F233" s="2" t="s">
        <v>208</v>
      </c>
      <c r="G233" t="str">
        <f t="shared" si="22"/>
        <v>50410.294</v>
      </c>
      <c r="H233" s="30">
        <f t="shared" si="23"/>
        <v>7411</v>
      </c>
      <c r="I233" s="75" t="s">
        <v>804</v>
      </c>
      <c r="J233" s="76" t="s">
        <v>805</v>
      </c>
      <c r="K233" s="75">
        <v>7411</v>
      </c>
      <c r="L233" s="75" t="s">
        <v>612</v>
      </c>
      <c r="M233" s="76" t="s">
        <v>212</v>
      </c>
      <c r="N233" s="76"/>
      <c r="O233" s="77" t="s">
        <v>254</v>
      </c>
      <c r="P233" s="77" t="s">
        <v>799</v>
      </c>
    </row>
    <row r="234" spans="1:16">
      <c r="A234" s="30" t="str">
        <f t="shared" si="18"/>
        <v> AOEB 5 </v>
      </c>
      <c r="B234" s="2" t="str">
        <f t="shared" si="19"/>
        <v>I</v>
      </c>
      <c r="C234" s="30">
        <f t="shared" si="20"/>
        <v>50573.745000000003</v>
      </c>
      <c r="D234" t="str">
        <f t="shared" si="21"/>
        <v>vis</v>
      </c>
      <c r="E234">
        <f>VLOOKUP(C234,Active!C$21:E$960,3,FALSE)</f>
        <v>7495.013281983528</v>
      </c>
      <c r="F234" s="2" t="s">
        <v>208</v>
      </c>
      <c r="G234" t="str">
        <f t="shared" si="22"/>
        <v>50573.745</v>
      </c>
      <c r="H234" s="30">
        <f t="shared" si="23"/>
        <v>7495</v>
      </c>
      <c r="I234" s="75" t="s">
        <v>806</v>
      </c>
      <c r="J234" s="76" t="s">
        <v>807</v>
      </c>
      <c r="K234" s="75">
        <v>7495</v>
      </c>
      <c r="L234" s="75" t="s">
        <v>767</v>
      </c>
      <c r="M234" s="76" t="s">
        <v>212</v>
      </c>
      <c r="N234" s="76"/>
      <c r="O234" s="77" t="s">
        <v>560</v>
      </c>
      <c r="P234" s="77" t="s">
        <v>764</v>
      </c>
    </row>
    <row r="235" spans="1:16">
      <c r="A235" s="30" t="str">
        <f t="shared" si="18"/>
        <v> BBS 115 </v>
      </c>
      <c r="B235" s="2" t="str">
        <f t="shared" si="19"/>
        <v>I</v>
      </c>
      <c r="C235" s="30">
        <f t="shared" si="20"/>
        <v>50583.478000000003</v>
      </c>
      <c r="D235" t="str">
        <f t="shared" si="21"/>
        <v>vis</v>
      </c>
      <c r="E235">
        <f>VLOOKUP(C235,Active!C$21:E$960,3,FALSE)</f>
        <v>7500.0151603216891</v>
      </c>
      <c r="F235" s="2" t="s">
        <v>208</v>
      </c>
      <c r="G235" t="str">
        <f t="shared" si="22"/>
        <v>50583.478</v>
      </c>
      <c r="H235" s="30">
        <f t="shared" si="23"/>
        <v>7500</v>
      </c>
      <c r="I235" s="75" t="s">
        <v>808</v>
      </c>
      <c r="J235" s="76" t="s">
        <v>809</v>
      </c>
      <c r="K235" s="75">
        <v>7500</v>
      </c>
      <c r="L235" s="75" t="s">
        <v>643</v>
      </c>
      <c r="M235" s="76" t="s">
        <v>212</v>
      </c>
      <c r="N235" s="76"/>
      <c r="O235" s="77" t="s">
        <v>254</v>
      </c>
      <c r="P235" s="77" t="s">
        <v>810</v>
      </c>
    </row>
    <row r="236" spans="1:16">
      <c r="A236" s="30" t="str">
        <f t="shared" si="18"/>
        <v> AOEB 5 </v>
      </c>
      <c r="B236" s="2" t="str">
        <f t="shared" si="19"/>
        <v>I</v>
      </c>
      <c r="C236" s="30">
        <f t="shared" si="20"/>
        <v>50649.633000000002</v>
      </c>
      <c r="D236" t="str">
        <f t="shared" si="21"/>
        <v>vis</v>
      </c>
      <c r="E236">
        <f>VLOOKUP(C236,Active!C$21:E$960,3,FALSE)</f>
        <v>7534.0128240904214</v>
      </c>
      <c r="F236" s="2" t="s">
        <v>208</v>
      </c>
      <c r="G236" t="str">
        <f t="shared" si="22"/>
        <v>50649.633</v>
      </c>
      <c r="H236" s="30">
        <f t="shared" si="23"/>
        <v>7534</v>
      </c>
      <c r="I236" s="75" t="s">
        <v>811</v>
      </c>
      <c r="J236" s="76" t="s">
        <v>812</v>
      </c>
      <c r="K236" s="75">
        <v>7534</v>
      </c>
      <c r="L236" s="75" t="s">
        <v>605</v>
      </c>
      <c r="M236" s="76" t="s">
        <v>212</v>
      </c>
      <c r="N236" s="76"/>
      <c r="O236" s="77" t="s">
        <v>771</v>
      </c>
      <c r="P236" s="77" t="s">
        <v>764</v>
      </c>
    </row>
    <row r="237" spans="1:16">
      <c r="A237" s="30" t="str">
        <f t="shared" si="18"/>
        <v> AOEB 5 </v>
      </c>
      <c r="B237" s="2" t="str">
        <f t="shared" si="19"/>
        <v>I</v>
      </c>
      <c r="C237" s="30">
        <f t="shared" si="20"/>
        <v>50684.658000000003</v>
      </c>
      <c r="D237" t="str">
        <f t="shared" si="21"/>
        <v>vis</v>
      </c>
      <c r="E237">
        <f>VLOOKUP(C237,Active!C$21:E$960,3,FALSE)</f>
        <v>7552.0124941607091</v>
      </c>
      <c r="F237" s="2" t="s">
        <v>208</v>
      </c>
      <c r="G237" t="str">
        <f t="shared" si="22"/>
        <v>50684.658</v>
      </c>
      <c r="H237" s="30">
        <f t="shared" si="23"/>
        <v>7552</v>
      </c>
      <c r="I237" s="75" t="s">
        <v>813</v>
      </c>
      <c r="J237" s="76" t="s">
        <v>814</v>
      </c>
      <c r="K237" s="75">
        <v>7552</v>
      </c>
      <c r="L237" s="75" t="s">
        <v>581</v>
      </c>
      <c r="M237" s="76" t="s">
        <v>212</v>
      </c>
      <c r="N237" s="76"/>
      <c r="O237" s="77" t="s">
        <v>771</v>
      </c>
      <c r="P237" s="77" t="s">
        <v>764</v>
      </c>
    </row>
    <row r="238" spans="1:16">
      <c r="A238" s="30" t="str">
        <f t="shared" si="18"/>
        <v> BBS 115 </v>
      </c>
      <c r="B238" s="2" t="str">
        <f t="shared" si="19"/>
        <v>I</v>
      </c>
      <c r="C238" s="30">
        <f t="shared" si="20"/>
        <v>50692.442000000003</v>
      </c>
      <c r="D238" t="str">
        <f t="shared" si="21"/>
        <v>vis</v>
      </c>
      <c r="E238">
        <f>VLOOKUP(C238,Active!C$21:E$960,3,FALSE)</f>
        <v>7556.0127634491355</v>
      </c>
      <c r="F238" s="2" t="s">
        <v>208</v>
      </c>
      <c r="G238" t="str">
        <f t="shared" si="22"/>
        <v>50692.442</v>
      </c>
      <c r="H238" s="30">
        <f t="shared" si="23"/>
        <v>7556</v>
      </c>
      <c r="I238" s="75" t="s">
        <v>815</v>
      </c>
      <c r="J238" s="76" t="s">
        <v>816</v>
      </c>
      <c r="K238" s="75">
        <v>7556</v>
      </c>
      <c r="L238" s="75" t="s">
        <v>605</v>
      </c>
      <c r="M238" s="76" t="s">
        <v>212</v>
      </c>
      <c r="N238" s="76"/>
      <c r="O238" s="77" t="s">
        <v>213</v>
      </c>
      <c r="P238" s="77" t="s">
        <v>810</v>
      </c>
    </row>
    <row r="239" spans="1:16">
      <c r="A239" s="30" t="str">
        <f t="shared" si="18"/>
        <v> AOEB 5 </v>
      </c>
      <c r="B239" s="2" t="str">
        <f t="shared" si="19"/>
        <v>I</v>
      </c>
      <c r="C239" s="30">
        <f t="shared" si="20"/>
        <v>50719.682000000001</v>
      </c>
      <c r="D239" t="str">
        <f t="shared" si="21"/>
        <v>vis</v>
      </c>
      <c r="E239">
        <f>VLOOKUP(C239,Active!C$21:E$960,3,FALSE)</f>
        <v>7570.011650321786</v>
      </c>
      <c r="F239" s="2" t="s">
        <v>208</v>
      </c>
      <c r="G239" t="str">
        <f t="shared" si="22"/>
        <v>50719.682</v>
      </c>
      <c r="H239" s="30">
        <f t="shared" si="23"/>
        <v>7570</v>
      </c>
      <c r="I239" s="75" t="s">
        <v>817</v>
      </c>
      <c r="J239" s="76" t="s">
        <v>818</v>
      </c>
      <c r="K239" s="75">
        <v>7570</v>
      </c>
      <c r="L239" s="75" t="s">
        <v>568</v>
      </c>
      <c r="M239" s="76" t="s">
        <v>212</v>
      </c>
      <c r="N239" s="76"/>
      <c r="O239" s="77" t="s">
        <v>560</v>
      </c>
      <c r="P239" s="77" t="s">
        <v>764</v>
      </c>
    </row>
    <row r="240" spans="1:16">
      <c r="A240" s="30" t="str">
        <f t="shared" si="18"/>
        <v> AOEB 5 </v>
      </c>
      <c r="B240" s="2" t="str">
        <f t="shared" si="19"/>
        <v>I</v>
      </c>
      <c r="C240" s="30">
        <f t="shared" si="20"/>
        <v>50723.574999999997</v>
      </c>
      <c r="D240" t="str">
        <f t="shared" si="21"/>
        <v>vis</v>
      </c>
      <c r="E240">
        <f>VLOOKUP(C240,Active!C$21:E$960,3,FALSE)</f>
        <v>7572.0122988752064</v>
      </c>
      <c r="F240" s="2" t="s">
        <v>208</v>
      </c>
      <c r="G240" t="str">
        <f t="shared" si="22"/>
        <v>50723.575</v>
      </c>
      <c r="H240" s="30">
        <f t="shared" si="23"/>
        <v>7572</v>
      </c>
      <c r="I240" s="75" t="s">
        <v>819</v>
      </c>
      <c r="J240" s="76" t="s">
        <v>820</v>
      </c>
      <c r="K240" s="75">
        <v>7572</v>
      </c>
      <c r="L240" s="75" t="s">
        <v>581</v>
      </c>
      <c r="M240" s="76" t="s">
        <v>212</v>
      </c>
      <c r="N240" s="76"/>
      <c r="O240" s="77" t="s">
        <v>560</v>
      </c>
      <c r="P240" s="77" t="s">
        <v>764</v>
      </c>
    </row>
    <row r="241" spans="1:16">
      <c r="A241" s="30" t="str">
        <f t="shared" si="18"/>
        <v> BBS 116 </v>
      </c>
      <c r="B241" s="2" t="str">
        <f t="shared" si="19"/>
        <v>I</v>
      </c>
      <c r="C241" s="30">
        <f t="shared" si="20"/>
        <v>50731.358999999997</v>
      </c>
      <c r="D241" t="str">
        <f t="shared" si="21"/>
        <v>vis</v>
      </c>
      <c r="E241">
        <f>VLOOKUP(C241,Active!C$21:E$960,3,FALSE)</f>
        <v>7576.0125681636327</v>
      </c>
      <c r="F241" s="2" t="s">
        <v>208</v>
      </c>
      <c r="G241" t="str">
        <f t="shared" si="22"/>
        <v>50731.359</v>
      </c>
      <c r="H241" s="30">
        <f t="shared" si="23"/>
        <v>7576</v>
      </c>
      <c r="I241" s="75" t="s">
        <v>821</v>
      </c>
      <c r="J241" s="76" t="s">
        <v>822</v>
      </c>
      <c r="K241" s="75">
        <v>7576</v>
      </c>
      <c r="L241" s="75" t="s">
        <v>581</v>
      </c>
      <c r="M241" s="76" t="s">
        <v>212</v>
      </c>
      <c r="N241" s="76"/>
      <c r="O241" s="77" t="s">
        <v>213</v>
      </c>
      <c r="P241" s="77" t="s">
        <v>823</v>
      </c>
    </row>
    <row r="242" spans="1:16">
      <c r="A242" s="30" t="str">
        <f t="shared" si="18"/>
        <v> BBS 118 </v>
      </c>
      <c r="B242" s="2" t="str">
        <f t="shared" si="19"/>
        <v>I</v>
      </c>
      <c r="C242" s="30">
        <f t="shared" si="20"/>
        <v>50941.508000000002</v>
      </c>
      <c r="D242" t="str">
        <f t="shared" si="21"/>
        <v>vis</v>
      </c>
      <c r="E242">
        <f>VLOOKUP(C242,Active!C$21:E$960,3,FALSE)</f>
        <v>7684.0100746761491</v>
      </c>
      <c r="F242" s="2" t="s">
        <v>208</v>
      </c>
      <c r="G242" t="str">
        <f t="shared" si="22"/>
        <v>50941.508</v>
      </c>
      <c r="H242" s="30">
        <f t="shared" si="23"/>
        <v>7684</v>
      </c>
      <c r="I242" s="75" t="s">
        <v>824</v>
      </c>
      <c r="J242" s="76" t="s">
        <v>825</v>
      </c>
      <c r="K242" s="75">
        <v>7684</v>
      </c>
      <c r="L242" s="75" t="s">
        <v>557</v>
      </c>
      <c r="M242" s="76" t="s">
        <v>212</v>
      </c>
      <c r="N242" s="76"/>
      <c r="O242" s="77" t="s">
        <v>254</v>
      </c>
      <c r="P242" s="77" t="s">
        <v>826</v>
      </c>
    </row>
    <row r="243" spans="1:16">
      <c r="A243" s="30" t="str">
        <f t="shared" si="18"/>
        <v> AOEB 5 </v>
      </c>
      <c r="B243" s="2" t="str">
        <f t="shared" si="19"/>
        <v>I</v>
      </c>
      <c r="C243" s="30">
        <f t="shared" si="20"/>
        <v>51040.745999999999</v>
      </c>
      <c r="D243" t="str">
        <f t="shared" si="21"/>
        <v>vis</v>
      </c>
      <c r="E243">
        <f>VLOOKUP(C243,Active!C$21:E$960,3,FALSE)</f>
        <v>7735.0093968299007</v>
      </c>
      <c r="F243" s="2" t="s">
        <v>208</v>
      </c>
      <c r="G243" t="str">
        <f t="shared" si="22"/>
        <v>51040.746</v>
      </c>
      <c r="H243" s="30">
        <f t="shared" si="23"/>
        <v>7735</v>
      </c>
      <c r="I243" s="75" t="s">
        <v>827</v>
      </c>
      <c r="J243" s="76" t="s">
        <v>828</v>
      </c>
      <c r="K243" s="75">
        <v>7735</v>
      </c>
      <c r="L243" s="75" t="s">
        <v>554</v>
      </c>
      <c r="M243" s="76" t="s">
        <v>212</v>
      </c>
      <c r="N243" s="76"/>
      <c r="O243" s="77" t="s">
        <v>560</v>
      </c>
      <c r="P243" s="77" t="s">
        <v>764</v>
      </c>
    </row>
    <row r="244" spans="1:16">
      <c r="A244" s="30" t="str">
        <f t="shared" si="18"/>
        <v> AOEB 5 </v>
      </c>
      <c r="B244" s="2" t="str">
        <f t="shared" si="19"/>
        <v>I</v>
      </c>
      <c r="C244" s="30">
        <f t="shared" si="20"/>
        <v>51044.638299999999</v>
      </c>
      <c r="D244" t="str">
        <f t="shared" si="21"/>
        <v>vis</v>
      </c>
      <c r="E244">
        <f>VLOOKUP(C244,Active!C$21:E$960,3,FALSE)</f>
        <v>7737.0096856468763</v>
      </c>
      <c r="F244" s="2" t="s">
        <v>208</v>
      </c>
      <c r="G244" t="str">
        <f t="shared" si="22"/>
        <v>51044.6383</v>
      </c>
      <c r="H244" s="30">
        <f t="shared" si="23"/>
        <v>7737</v>
      </c>
      <c r="I244" s="75" t="s">
        <v>829</v>
      </c>
      <c r="J244" s="76" t="s">
        <v>830</v>
      </c>
      <c r="K244" s="75">
        <v>7737</v>
      </c>
      <c r="L244" s="75" t="s">
        <v>831</v>
      </c>
      <c r="M244" s="76" t="s">
        <v>832</v>
      </c>
      <c r="N244" s="76"/>
      <c r="O244" s="77" t="s">
        <v>315</v>
      </c>
      <c r="P244" s="77" t="s">
        <v>764</v>
      </c>
    </row>
    <row r="245" spans="1:16">
      <c r="A245" s="30" t="str">
        <f t="shared" si="18"/>
        <v> AOEB 5 </v>
      </c>
      <c r="B245" s="2" t="str">
        <f t="shared" si="19"/>
        <v>I</v>
      </c>
      <c r="C245" s="30">
        <f t="shared" si="20"/>
        <v>51079.663999999997</v>
      </c>
      <c r="D245" t="str">
        <f t="shared" si="21"/>
        <v>vis</v>
      </c>
      <c r="E245">
        <f>VLOOKUP(C245,Active!C$21:E$960,3,FALSE)</f>
        <v>7755.0097154536097</v>
      </c>
      <c r="F245" s="2" t="s">
        <v>208</v>
      </c>
      <c r="G245" t="str">
        <f t="shared" si="22"/>
        <v>51079.664</v>
      </c>
      <c r="H245" s="30">
        <f t="shared" si="23"/>
        <v>7755</v>
      </c>
      <c r="I245" s="75" t="s">
        <v>833</v>
      </c>
      <c r="J245" s="76" t="s">
        <v>834</v>
      </c>
      <c r="K245" s="75">
        <v>7755</v>
      </c>
      <c r="L245" s="75" t="s">
        <v>573</v>
      </c>
      <c r="M245" s="76" t="s">
        <v>212</v>
      </c>
      <c r="N245" s="76"/>
      <c r="O245" s="77" t="s">
        <v>560</v>
      </c>
      <c r="P245" s="77" t="s">
        <v>764</v>
      </c>
    </row>
    <row r="246" spans="1:16">
      <c r="A246" s="30" t="str">
        <f t="shared" si="18"/>
        <v> BBS 119 </v>
      </c>
      <c r="B246" s="2" t="str">
        <f t="shared" si="19"/>
        <v>I</v>
      </c>
      <c r="C246" s="30">
        <f t="shared" si="20"/>
        <v>51167.228999999999</v>
      </c>
      <c r="D246" t="str">
        <f t="shared" si="21"/>
        <v>vis</v>
      </c>
      <c r="E246">
        <f>VLOOKUP(C246,Active!C$21:E$960,3,FALSE)</f>
        <v>7800.0101754023535</v>
      </c>
      <c r="F246" s="2" t="s">
        <v>208</v>
      </c>
      <c r="G246" t="str">
        <f t="shared" si="22"/>
        <v>51167.229</v>
      </c>
      <c r="H246" s="30">
        <f t="shared" si="23"/>
        <v>7800</v>
      </c>
      <c r="I246" s="75" t="s">
        <v>835</v>
      </c>
      <c r="J246" s="76" t="s">
        <v>836</v>
      </c>
      <c r="K246" s="75">
        <v>7800</v>
      </c>
      <c r="L246" s="75" t="s">
        <v>557</v>
      </c>
      <c r="M246" s="76" t="s">
        <v>212</v>
      </c>
      <c r="N246" s="76"/>
      <c r="O246" s="77" t="s">
        <v>254</v>
      </c>
      <c r="P246" s="77" t="s">
        <v>837</v>
      </c>
    </row>
    <row r="247" spans="1:16">
      <c r="A247" s="30" t="str">
        <f t="shared" si="18"/>
        <v> BBS 120 </v>
      </c>
      <c r="B247" s="2" t="str">
        <f t="shared" si="19"/>
        <v>I</v>
      </c>
      <c r="C247" s="30">
        <f t="shared" si="20"/>
        <v>51334.567999999999</v>
      </c>
      <c r="D247" t="str">
        <f t="shared" si="21"/>
        <v>vis</v>
      </c>
      <c r="E247">
        <f>VLOOKUP(C247,Active!C$21:E$960,3,FALSE)</f>
        <v>7886.0072286469449</v>
      </c>
      <c r="F247" s="2" t="s">
        <v>208</v>
      </c>
      <c r="G247" t="str">
        <f t="shared" si="22"/>
        <v>51334.568</v>
      </c>
      <c r="H247" s="30">
        <f t="shared" si="23"/>
        <v>7886</v>
      </c>
      <c r="I247" s="75" t="s">
        <v>838</v>
      </c>
      <c r="J247" s="76" t="s">
        <v>839</v>
      </c>
      <c r="K247" s="75">
        <v>7886</v>
      </c>
      <c r="L247" s="75" t="s">
        <v>536</v>
      </c>
      <c r="M247" s="76" t="s">
        <v>212</v>
      </c>
      <c r="N247" s="76"/>
      <c r="O247" s="77" t="s">
        <v>254</v>
      </c>
      <c r="P247" s="77" t="s">
        <v>840</v>
      </c>
    </row>
    <row r="248" spans="1:16">
      <c r="A248" s="30" t="str">
        <f t="shared" si="18"/>
        <v>OEJV 0074 </v>
      </c>
      <c r="B248" s="2" t="str">
        <f t="shared" si="19"/>
        <v>I</v>
      </c>
      <c r="C248" s="30">
        <f t="shared" si="20"/>
        <v>51741.436000000002</v>
      </c>
      <c r="D248" t="str">
        <f t="shared" si="21"/>
        <v>vis</v>
      </c>
      <c r="E248">
        <f>VLOOKUP(C248,Active!C$21:E$960,3,FALSE)</f>
        <v>8095.100440985495</v>
      </c>
      <c r="F248" s="2" t="s">
        <v>208</v>
      </c>
      <c r="G248" t="str">
        <f t="shared" si="22"/>
        <v>51741.436</v>
      </c>
      <c r="H248" s="30">
        <f t="shared" si="23"/>
        <v>8095</v>
      </c>
      <c r="I248" s="75" t="s">
        <v>841</v>
      </c>
      <c r="J248" s="76" t="s">
        <v>842</v>
      </c>
      <c r="K248" s="75">
        <v>8095</v>
      </c>
      <c r="L248" s="75" t="s">
        <v>843</v>
      </c>
      <c r="M248" s="76" t="s">
        <v>212</v>
      </c>
      <c r="N248" s="76"/>
      <c r="O248" s="77" t="s">
        <v>844</v>
      </c>
      <c r="P248" s="78" t="s">
        <v>845</v>
      </c>
    </row>
    <row r="249" spans="1:16">
      <c r="A249" s="30" t="str">
        <f t="shared" si="18"/>
        <v> BBS 129 </v>
      </c>
      <c r="B249" s="2" t="str">
        <f t="shared" si="19"/>
        <v>I</v>
      </c>
      <c r="C249" s="30">
        <f t="shared" si="20"/>
        <v>52601.307000000001</v>
      </c>
      <c r="D249" t="str">
        <f t="shared" si="21"/>
        <v>vis</v>
      </c>
      <c r="E249">
        <f>VLOOKUP(C249,Active!C$21:E$960,3,FALSE)</f>
        <v>8536.9960670528199</v>
      </c>
      <c r="F249" s="2" t="s">
        <v>208</v>
      </c>
      <c r="G249" t="str">
        <f t="shared" si="22"/>
        <v>52601.307</v>
      </c>
      <c r="H249" s="30">
        <f t="shared" si="23"/>
        <v>8537</v>
      </c>
      <c r="I249" s="75" t="s">
        <v>846</v>
      </c>
      <c r="J249" s="76" t="s">
        <v>847</v>
      </c>
      <c r="K249" s="75">
        <v>8537</v>
      </c>
      <c r="L249" s="75" t="s">
        <v>229</v>
      </c>
      <c r="M249" s="76" t="s">
        <v>212</v>
      </c>
      <c r="N249" s="76"/>
      <c r="O249" s="77" t="s">
        <v>254</v>
      </c>
      <c r="P249" s="77" t="s">
        <v>848</v>
      </c>
    </row>
    <row r="250" spans="1:16">
      <c r="A250" s="30" t="str">
        <f t="shared" si="18"/>
        <v> BBS 130 </v>
      </c>
      <c r="B250" s="2" t="str">
        <f t="shared" si="19"/>
        <v>I</v>
      </c>
      <c r="C250" s="30">
        <f t="shared" si="20"/>
        <v>52885.404000000002</v>
      </c>
      <c r="D250" t="str">
        <f t="shared" si="21"/>
        <v>vis</v>
      </c>
      <c r="E250">
        <f>VLOOKUP(C250,Active!C$21:E$960,3,FALSE)</f>
        <v>8682.9961318053811</v>
      </c>
      <c r="F250" s="2" t="s">
        <v>208</v>
      </c>
      <c r="G250" t="str">
        <f t="shared" si="22"/>
        <v>52885.404</v>
      </c>
      <c r="H250" s="30">
        <f t="shared" si="23"/>
        <v>8683</v>
      </c>
      <c r="I250" s="75" t="s">
        <v>849</v>
      </c>
      <c r="J250" s="76" t="s">
        <v>850</v>
      </c>
      <c r="K250" s="75">
        <v>8683</v>
      </c>
      <c r="L250" s="75" t="s">
        <v>229</v>
      </c>
      <c r="M250" s="76" t="s">
        <v>212</v>
      </c>
      <c r="N250" s="76"/>
      <c r="O250" s="77" t="s">
        <v>254</v>
      </c>
      <c r="P250" s="77" t="s">
        <v>851</v>
      </c>
    </row>
    <row r="251" spans="1:16">
      <c r="A251" s="30" t="str">
        <f t="shared" si="18"/>
        <v>IBVS 5592 </v>
      </c>
      <c r="B251" s="2" t="str">
        <f t="shared" si="19"/>
        <v>I</v>
      </c>
      <c r="C251" s="30">
        <f t="shared" si="20"/>
        <v>52893.187299999998</v>
      </c>
      <c r="D251" t="str">
        <f t="shared" si="21"/>
        <v>vis</v>
      </c>
      <c r="E251">
        <f>VLOOKUP(C251,Active!C$21:E$960,3,FALSE)</f>
        <v>8686.9960413573572</v>
      </c>
      <c r="F251" s="2" t="s">
        <v>208</v>
      </c>
      <c r="G251" t="str">
        <f t="shared" si="22"/>
        <v>52893.1873</v>
      </c>
      <c r="H251" s="30">
        <f t="shared" si="23"/>
        <v>8687</v>
      </c>
      <c r="I251" s="75" t="s">
        <v>852</v>
      </c>
      <c r="J251" s="76" t="s">
        <v>853</v>
      </c>
      <c r="K251" s="75">
        <v>8687</v>
      </c>
      <c r="L251" s="75" t="s">
        <v>854</v>
      </c>
      <c r="M251" s="76" t="s">
        <v>855</v>
      </c>
      <c r="N251" s="76" t="s">
        <v>856</v>
      </c>
      <c r="O251" s="77" t="s">
        <v>857</v>
      </c>
      <c r="P251" s="78" t="s">
        <v>858</v>
      </c>
    </row>
    <row r="252" spans="1:16">
      <c r="A252" s="30" t="str">
        <f t="shared" si="18"/>
        <v>OEJV 0003 </v>
      </c>
      <c r="B252" s="2" t="str">
        <f t="shared" si="19"/>
        <v>I</v>
      </c>
      <c r="C252" s="30">
        <f t="shared" si="20"/>
        <v>53206.47</v>
      </c>
      <c r="D252" t="str">
        <f t="shared" si="21"/>
        <v>vis</v>
      </c>
      <c r="E252">
        <f>VLOOKUP(C252,Active!C$21:E$960,3,FALSE)</f>
        <v>8847.9949061319148</v>
      </c>
      <c r="F252" s="2" t="s">
        <v>208</v>
      </c>
      <c r="G252" t="str">
        <f t="shared" si="22"/>
        <v>53206.470</v>
      </c>
      <c r="H252" s="30">
        <f t="shared" si="23"/>
        <v>8848</v>
      </c>
      <c r="I252" s="75" t="s">
        <v>859</v>
      </c>
      <c r="J252" s="76" t="s">
        <v>860</v>
      </c>
      <c r="K252" s="75">
        <v>8848</v>
      </c>
      <c r="L252" s="75" t="s">
        <v>861</v>
      </c>
      <c r="M252" s="76" t="s">
        <v>212</v>
      </c>
      <c r="N252" s="76"/>
      <c r="O252" s="77" t="s">
        <v>254</v>
      </c>
      <c r="P252" s="78" t="s">
        <v>862</v>
      </c>
    </row>
    <row r="253" spans="1:16">
      <c r="A253" s="30" t="str">
        <f t="shared" si="18"/>
        <v>OEJV 0003 </v>
      </c>
      <c r="B253" s="2" t="str">
        <f t="shared" si="19"/>
        <v>I</v>
      </c>
      <c r="C253" s="30">
        <f t="shared" si="20"/>
        <v>53566.455999999998</v>
      </c>
      <c r="D253" t="str">
        <f t="shared" si="21"/>
        <v>vis</v>
      </c>
      <c r="E253">
        <f>VLOOKUP(C253,Active!C$21:E$960,3,FALSE)</f>
        <v>9032.9950269005785</v>
      </c>
      <c r="F253" s="2" t="s">
        <v>208</v>
      </c>
      <c r="G253" t="str">
        <f t="shared" si="22"/>
        <v>53566.456</v>
      </c>
      <c r="H253" s="30">
        <f t="shared" si="23"/>
        <v>9033</v>
      </c>
      <c r="I253" s="75" t="s">
        <v>863</v>
      </c>
      <c r="J253" s="76" t="s">
        <v>864</v>
      </c>
      <c r="K253" s="75">
        <v>9033</v>
      </c>
      <c r="L253" s="75" t="s">
        <v>861</v>
      </c>
      <c r="M253" s="76" t="s">
        <v>212</v>
      </c>
      <c r="N253" s="76"/>
      <c r="O253" s="77" t="s">
        <v>254</v>
      </c>
      <c r="P253" s="78" t="s">
        <v>862</v>
      </c>
    </row>
    <row r="254" spans="1:16" ht="25.5">
      <c r="A254" s="30" t="str">
        <f t="shared" si="18"/>
        <v>JAAVSO 36(2);186 </v>
      </c>
      <c r="B254" s="2" t="str">
        <f t="shared" si="19"/>
        <v>I</v>
      </c>
      <c r="C254" s="30">
        <f t="shared" si="20"/>
        <v>54708.660900000003</v>
      </c>
      <c r="D254" t="str">
        <f t="shared" si="21"/>
        <v>vis</v>
      </c>
      <c r="E254">
        <f>VLOOKUP(C254,Active!C$21:E$960,3,FALSE)</f>
        <v>9619.9846443928163</v>
      </c>
      <c r="F254" s="2" t="s">
        <v>208</v>
      </c>
      <c r="G254" t="str">
        <f t="shared" si="22"/>
        <v>54708.6609</v>
      </c>
      <c r="H254" s="30">
        <f t="shared" si="23"/>
        <v>9620</v>
      </c>
      <c r="I254" s="75" t="s">
        <v>865</v>
      </c>
      <c r="J254" s="76" t="s">
        <v>866</v>
      </c>
      <c r="K254" s="75">
        <v>9620</v>
      </c>
      <c r="L254" s="75" t="s">
        <v>867</v>
      </c>
      <c r="M254" s="76" t="s">
        <v>832</v>
      </c>
      <c r="N254" s="76" t="s">
        <v>868</v>
      </c>
      <c r="O254" s="77" t="s">
        <v>315</v>
      </c>
      <c r="P254" s="78" t="s">
        <v>869</v>
      </c>
    </row>
    <row r="255" spans="1:16">
      <c r="A255" s="30" t="str">
        <f t="shared" si="18"/>
        <v>IBVS 5929 </v>
      </c>
      <c r="B255" s="2" t="str">
        <f t="shared" si="19"/>
        <v>I</v>
      </c>
      <c r="C255" s="30">
        <f t="shared" si="20"/>
        <v>54988.863599999997</v>
      </c>
      <c r="D255" t="str">
        <f t="shared" si="21"/>
        <v>vis</v>
      </c>
      <c r="E255">
        <f>VLOOKUP(C255,Active!C$21:E$960,3,FALSE)</f>
        <v>9763.9833925099792</v>
      </c>
      <c r="F255" s="2" t="s">
        <v>208</v>
      </c>
      <c r="G255" t="str">
        <f t="shared" si="22"/>
        <v>54988.8636</v>
      </c>
      <c r="H255" s="30">
        <f t="shared" si="23"/>
        <v>9764</v>
      </c>
      <c r="I255" s="75" t="s">
        <v>870</v>
      </c>
      <c r="J255" s="76" t="s">
        <v>871</v>
      </c>
      <c r="K255" s="75">
        <v>9764</v>
      </c>
      <c r="L255" s="75" t="s">
        <v>872</v>
      </c>
      <c r="M255" s="76" t="s">
        <v>832</v>
      </c>
      <c r="N255" s="76" t="s">
        <v>873</v>
      </c>
      <c r="O255" s="77" t="s">
        <v>874</v>
      </c>
      <c r="P255" s="78" t="s">
        <v>875</v>
      </c>
    </row>
    <row r="256" spans="1:16">
      <c r="A256" s="30" t="str">
        <f t="shared" si="18"/>
        <v>BAVM 209 </v>
      </c>
      <c r="B256" s="2" t="str">
        <f t="shared" si="19"/>
        <v>I</v>
      </c>
      <c r="C256" s="30">
        <f t="shared" si="20"/>
        <v>55041.401599999997</v>
      </c>
      <c r="D256" t="str">
        <f t="shared" si="21"/>
        <v>vis</v>
      </c>
      <c r="E256">
        <f>VLOOKUP(C256,Active!C$21:E$960,3,FALSE)</f>
        <v>9790.9831545700144</v>
      </c>
      <c r="F256" s="2" t="s">
        <v>208</v>
      </c>
      <c r="G256" t="str">
        <f t="shared" si="22"/>
        <v>55041.4016</v>
      </c>
      <c r="H256" s="30">
        <f t="shared" si="23"/>
        <v>9791</v>
      </c>
      <c r="I256" s="75" t="s">
        <v>876</v>
      </c>
      <c r="J256" s="76" t="s">
        <v>877</v>
      </c>
      <c r="K256" s="75">
        <v>9791</v>
      </c>
      <c r="L256" s="75" t="s">
        <v>878</v>
      </c>
      <c r="M256" s="76" t="s">
        <v>832</v>
      </c>
      <c r="N256" s="76" t="s">
        <v>879</v>
      </c>
      <c r="O256" s="77" t="s">
        <v>880</v>
      </c>
      <c r="P256" s="78" t="s">
        <v>881</v>
      </c>
    </row>
    <row r="257" spans="1:16">
      <c r="A257" s="30" t="str">
        <f t="shared" si="18"/>
        <v> JAAVSO 38;85 </v>
      </c>
      <c r="B257" s="2" t="str">
        <f t="shared" si="19"/>
        <v>I</v>
      </c>
      <c r="C257" s="30">
        <f t="shared" si="20"/>
        <v>55062.806100000002</v>
      </c>
      <c r="D257" t="str">
        <f t="shared" si="21"/>
        <v>vis</v>
      </c>
      <c r="E257">
        <f>VLOOKUP(C257,Active!C$21:E$960,3,FALSE)</f>
        <v>9801.9831242493728</v>
      </c>
      <c r="F257" s="2" t="s">
        <v>208</v>
      </c>
      <c r="G257" t="str">
        <f t="shared" si="22"/>
        <v>55062.8061</v>
      </c>
      <c r="H257" s="30">
        <f t="shared" si="23"/>
        <v>9802</v>
      </c>
      <c r="I257" s="75" t="s">
        <v>882</v>
      </c>
      <c r="J257" s="76" t="s">
        <v>883</v>
      </c>
      <c r="K257" s="75" t="s">
        <v>884</v>
      </c>
      <c r="L257" s="75" t="s">
        <v>878</v>
      </c>
      <c r="M257" s="76" t="s">
        <v>832</v>
      </c>
      <c r="N257" s="76" t="s">
        <v>885</v>
      </c>
      <c r="O257" s="77" t="s">
        <v>315</v>
      </c>
      <c r="P257" s="77" t="s">
        <v>886</v>
      </c>
    </row>
    <row r="258" spans="1:16">
      <c r="A258" s="30" t="str">
        <f t="shared" si="18"/>
        <v> JAAVSO 38;120 </v>
      </c>
      <c r="B258" s="2" t="str">
        <f t="shared" si="19"/>
        <v>I</v>
      </c>
      <c r="C258" s="30">
        <f t="shared" si="20"/>
        <v>55105.6149</v>
      </c>
      <c r="D258" t="str">
        <f t="shared" si="21"/>
        <v>vis</v>
      </c>
      <c r="E258">
        <f>VLOOKUP(C258,Active!C$21:E$960,3,FALSE)</f>
        <v>9823.9829608262444</v>
      </c>
      <c r="F258" s="2" t="s">
        <v>208</v>
      </c>
      <c r="G258" t="str">
        <f t="shared" si="22"/>
        <v>55105.6149</v>
      </c>
      <c r="H258" s="30">
        <f t="shared" si="23"/>
        <v>9824</v>
      </c>
      <c r="I258" s="75" t="s">
        <v>887</v>
      </c>
      <c r="J258" s="76" t="s">
        <v>888</v>
      </c>
      <c r="K258" s="75" t="s">
        <v>889</v>
      </c>
      <c r="L258" s="75" t="s">
        <v>890</v>
      </c>
      <c r="M258" s="76" t="s">
        <v>832</v>
      </c>
      <c r="N258" s="76" t="s">
        <v>885</v>
      </c>
      <c r="O258" s="77" t="s">
        <v>315</v>
      </c>
      <c r="P258" s="77" t="s">
        <v>891</v>
      </c>
    </row>
    <row r="259" spans="1:16">
      <c r="A259" s="30" t="str">
        <f t="shared" si="18"/>
        <v>IBVS 5924 </v>
      </c>
      <c r="B259" s="2" t="str">
        <f t="shared" si="19"/>
        <v>I</v>
      </c>
      <c r="C259" s="30">
        <f t="shared" si="20"/>
        <v>55154.261400000003</v>
      </c>
      <c r="D259" t="str">
        <f t="shared" si="21"/>
        <v>vis</v>
      </c>
      <c r="E259">
        <f>VLOOKUP(C259,Active!C$21:E$960,3,FALSE)</f>
        <v>9848.9828451966732</v>
      </c>
      <c r="F259" s="2" t="s">
        <v>208</v>
      </c>
      <c r="G259" t="str">
        <f t="shared" si="22"/>
        <v>55154.2614</v>
      </c>
      <c r="H259" s="30">
        <f t="shared" si="23"/>
        <v>9849</v>
      </c>
      <c r="I259" s="75" t="s">
        <v>892</v>
      </c>
      <c r="J259" s="76" t="s">
        <v>893</v>
      </c>
      <c r="K259" s="75" t="s">
        <v>894</v>
      </c>
      <c r="L259" s="75" t="s">
        <v>895</v>
      </c>
      <c r="M259" s="76" t="s">
        <v>832</v>
      </c>
      <c r="N259" s="76" t="s">
        <v>203</v>
      </c>
      <c r="O259" s="77" t="s">
        <v>896</v>
      </c>
      <c r="P259" s="78" t="s">
        <v>897</v>
      </c>
    </row>
    <row r="260" spans="1:16">
      <c r="A260" s="30" t="str">
        <f t="shared" si="18"/>
        <v>IBVS 5988 </v>
      </c>
      <c r="B260" s="2" t="str">
        <f t="shared" si="19"/>
        <v>II</v>
      </c>
      <c r="C260" s="30">
        <f t="shared" si="20"/>
        <v>55398.462099999997</v>
      </c>
      <c r="D260" t="str">
        <f t="shared" si="21"/>
        <v>vis</v>
      </c>
      <c r="E260">
        <f>VLOOKUP(C260,Active!C$21:E$960,3,FALSE)</f>
        <v>9974.4798339456556</v>
      </c>
      <c r="F260" s="2" t="s">
        <v>208</v>
      </c>
      <c r="G260" t="str">
        <f t="shared" si="22"/>
        <v>55398.4621</v>
      </c>
      <c r="H260" s="30">
        <f t="shared" si="23"/>
        <v>9974.5</v>
      </c>
      <c r="I260" s="75" t="s">
        <v>898</v>
      </c>
      <c r="J260" s="76" t="s">
        <v>899</v>
      </c>
      <c r="K260" s="75" t="s">
        <v>900</v>
      </c>
      <c r="L260" s="75" t="s">
        <v>901</v>
      </c>
      <c r="M260" s="76" t="s">
        <v>832</v>
      </c>
      <c r="N260" s="76" t="s">
        <v>902</v>
      </c>
      <c r="O260" s="77" t="s">
        <v>903</v>
      </c>
      <c r="P260" s="78" t="s">
        <v>904</v>
      </c>
    </row>
    <row r="261" spans="1:16">
      <c r="A261" s="30" t="str">
        <f t="shared" si="18"/>
        <v> JAAVSO 41;328 </v>
      </c>
      <c r="B261" s="2" t="str">
        <f t="shared" si="19"/>
        <v>I</v>
      </c>
      <c r="C261" s="30">
        <f t="shared" si="20"/>
        <v>56463.827400000002</v>
      </c>
      <c r="D261" t="str">
        <f t="shared" si="21"/>
        <v>vis</v>
      </c>
      <c r="E261">
        <f>VLOOKUP(C261,Active!C$21:E$960,3,FALSE)</f>
        <v>10521.980873327035</v>
      </c>
      <c r="F261" s="2" t="s">
        <v>208</v>
      </c>
      <c r="G261" t="str">
        <f t="shared" si="22"/>
        <v>56463.8274</v>
      </c>
      <c r="H261" s="30">
        <f t="shared" si="23"/>
        <v>10522</v>
      </c>
      <c r="I261" s="75" t="s">
        <v>905</v>
      </c>
      <c r="J261" s="76" t="s">
        <v>906</v>
      </c>
      <c r="K261" s="75" t="s">
        <v>907</v>
      </c>
      <c r="L261" s="75" t="s">
        <v>908</v>
      </c>
      <c r="M261" s="76" t="s">
        <v>832</v>
      </c>
      <c r="N261" s="76" t="s">
        <v>208</v>
      </c>
      <c r="O261" s="77" t="s">
        <v>315</v>
      </c>
      <c r="P261" s="77" t="s">
        <v>909</v>
      </c>
    </row>
    <row r="262" spans="1:16">
      <c r="A262" s="30" t="str">
        <f t="shared" si="18"/>
        <v>BAVM 238 </v>
      </c>
      <c r="B262" s="2" t="str">
        <f t="shared" si="19"/>
        <v>I</v>
      </c>
      <c r="C262" s="30">
        <f t="shared" si="20"/>
        <v>56870.520199999999</v>
      </c>
      <c r="D262" t="str">
        <f t="shared" si="21"/>
        <v>vis</v>
      </c>
      <c r="E262">
        <f>VLOOKUP(C262,Active!C$21:E$960,3,FALSE)</f>
        <v>10730.984048772041</v>
      </c>
      <c r="F262" s="2" t="s">
        <v>208</v>
      </c>
      <c r="G262" t="str">
        <f t="shared" si="22"/>
        <v>56870.5202</v>
      </c>
      <c r="H262" s="30">
        <f t="shared" si="23"/>
        <v>10731</v>
      </c>
      <c r="I262" s="75" t="s">
        <v>910</v>
      </c>
      <c r="J262" s="76" t="s">
        <v>911</v>
      </c>
      <c r="K262" s="75" t="s">
        <v>912</v>
      </c>
      <c r="L262" s="75" t="s">
        <v>913</v>
      </c>
      <c r="M262" s="76" t="s">
        <v>832</v>
      </c>
      <c r="N262" s="76">
        <v>0</v>
      </c>
      <c r="O262" s="77" t="s">
        <v>914</v>
      </c>
      <c r="P262" s="78" t="s">
        <v>915</v>
      </c>
    </row>
    <row r="263" spans="1:16">
      <c r="A263" s="30" t="str">
        <f t="shared" si="18"/>
        <v> PZ 5.178 </v>
      </c>
      <c r="B263" s="2" t="str">
        <f t="shared" si="19"/>
        <v>I</v>
      </c>
      <c r="C263" s="30">
        <f t="shared" si="20"/>
        <v>15162.4</v>
      </c>
      <c r="D263" t="str">
        <f t="shared" si="21"/>
        <v>vis</v>
      </c>
      <c r="E263">
        <f>VLOOKUP(C263,Active!C$21:E$960,3,FALSE)</f>
        <v>-10703.203041931391</v>
      </c>
      <c r="F263" s="2" t="s">
        <v>208</v>
      </c>
      <c r="G263" t="str">
        <f t="shared" si="22"/>
        <v>15162.40</v>
      </c>
      <c r="H263" s="30">
        <f t="shared" si="23"/>
        <v>-10703</v>
      </c>
      <c r="I263" s="75" t="s">
        <v>916</v>
      </c>
      <c r="J263" s="76" t="s">
        <v>917</v>
      </c>
      <c r="K263" s="75">
        <v>-10703</v>
      </c>
      <c r="L263" s="75" t="s">
        <v>918</v>
      </c>
      <c r="M263" s="76" t="s">
        <v>919</v>
      </c>
      <c r="N263" s="76"/>
      <c r="O263" s="77" t="s">
        <v>920</v>
      </c>
      <c r="P263" s="77" t="s">
        <v>41</v>
      </c>
    </row>
    <row r="264" spans="1:16">
      <c r="A264" s="30" t="str">
        <f t="shared" si="18"/>
        <v> AJ 48.90 </v>
      </c>
      <c r="B264" s="2" t="str">
        <f t="shared" si="19"/>
        <v>I</v>
      </c>
      <c r="C264" s="30">
        <f t="shared" si="20"/>
        <v>27304.803</v>
      </c>
      <c r="D264" t="str">
        <f t="shared" si="21"/>
        <v>vis</v>
      </c>
      <c r="E264">
        <f>VLOOKUP(C264,Active!C$21:E$960,3,FALSE)</f>
        <v>-4463.1103121535916</v>
      </c>
      <c r="F264" s="2" t="s">
        <v>208</v>
      </c>
      <c r="G264" t="str">
        <f t="shared" si="22"/>
        <v>27304.803</v>
      </c>
      <c r="H264" s="30">
        <f t="shared" si="23"/>
        <v>-4463</v>
      </c>
      <c r="I264" s="75" t="s">
        <v>921</v>
      </c>
      <c r="J264" s="76" t="s">
        <v>922</v>
      </c>
      <c r="K264" s="75">
        <v>-4463</v>
      </c>
      <c r="L264" s="75" t="s">
        <v>923</v>
      </c>
      <c r="M264" s="76" t="s">
        <v>924</v>
      </c>
      <c r="N264" s="76"/>
      <c r="O264" s="77" t="s">
        <v>925</v>
      </c>
      <c r="P264" s="77" t="s">
        <v>43</v>
      </c>
    </row>
    <row r="265" spans="1:16">
      <c r="A265" s="30" t="str">
        <f t="shared" si="18"/>
        <v> AAC 2.125 </v>
      </c>
      <c r="B265" s="2" t="str">
        <f t="shared" si="19"/>
        <v>I</v>
      </c>
      <c r="C265" s="30">
        <f t="shared" si="20"/>
        <v>28065.651000000002</v>
      </c>
      <c r="D265" t="str">
        <f t="shared" si="21"/>
        <v>vis</v>
      </c>
      <c r="E265">
        <f>VLOOKUP(C265,Active!C$21:E$960,3,FALSE)</f>
        <v>-4072.1035177599288</v>
      </c>
      <c r="F265" s="2" t="s">
        <v>208</v>
      </c>
      <c r="G265" t="str">
        <f t="shared" si="22"/>
        <v>28065.651</v>
      </c>
      <c r="H265" s="30">
        <f t="shared" si="23"/>
        <v>-4072</v>
      </c>
      <c r="I265" s="75" t="s">
        <v>926</v>
      </c>
      <c r="J265" s="76" t="s">
        <v>927</v>
      </c>
      <c r="K265" s="75">
        <v>-4072</v>
      </c>
      <c r="L265" s="75" t="s">
        <v>928</v>
      </c>
      <c r="M265" s="76" t="s">
        <v>212</v>
      </c>
      <c r="N265" s="76"/>
      <c r="O265" s="77" t="s">
        <v>929</v>
      </c>
      <c r="P265" s="77" t="s">
        <v>45</v>
      </c>
    </row>
    <row r="266" spans="1:16">
      <c r="A266" s="30" t="str">
        <f t="shared" si="18"/>
        <v> HA 113 </v>
      </c>
      <c r="B266" s="2" t="str">
        <f t="shared" si="19"/>
        <v>I</v>
      </c>
      <c r="C266" s="30">
        <f t="shared" si="20"/>
        <v>29984.331999999999</v>
      </c>
      <c r="D266" t="str">
        <f t="shared" si="21"/>
        <v>vis</v>
      </c>
      <c r="E266">
        <f>VLOOKUP(C266,Active!C$21:E$960,3,FALSE)</f>
        <v>-3086.0756813536768</v>
      </c>
      <c r="F266" s="2" t="s">
        <v>208</v>
      </c>
      <c r="G266" t="str">
        <f t="shared" si="22"/>
        <v>29984.332</v>
      </c>
      <c r="H266" s="30">
        <f t="shared" si="23"/>
        <v>-3086</v>
      </c>
      <c r="I266" s="75" t="s">
        <v>930</v>
      </c>
      <c r="J266" s="76" t="s">
        <v>931</v>
      </c>
      <c r="K266" s="75">
        <v>-3086</v>
      </c>
      <c r="L266" s="75" t="s">
        <v>932</v>
      </c>
      <c r="M266" s="76" t="s">
        <v>924</v>
      </c>
      <c r="N266" s="76"/>
      <c r="O266" s="77" t="s">
        <v>933</v>
      </c>
      <c r="P266" s="77" t="s">
        <v>46</v>
      </c>
    </row>
    <row r="267" spans="1:16">
      <c r="A267" s="30" t="str">
        <f t="shared" ref="A267:A330" si="24">P267</f>
        <v> MVS 364 </v>
      </c>
      <c r="B267" s="2" t="str">
        <f t="shared" ref="B267:B330" si="25">IF(H267=INT(H267),"I","II")</f>
        <v>I</v>
      </c>
      <c r="C267" s="30">
        <f t="shared" ref="C267:C330" si="26">1*G267</f>
        <v>30313.276999999998</v>
      </c>
      <c r="D267" t="str">
        <f t="shared" ref="D267:D330" si="27">VLOOKUP(F267,I$1:J$5,2,FALSE)</f>
        <v>vis</v>
      </c>
      <c r="E267">
        <f>VLOOKUP(C267,Active!C$21:E$960,3,FALSE)</f>
        <v>-2917.0278163637936</v>
      </c>
      <c r="F267" s="2" t="s">
        <v>208</v>
      </c>
      <c r="G267" t="str">
        <f t="shared" ref="G267:G330" si="28">MID(I267,3,LEN(I267)-3)</f>
        <v>30313.277</v>
      </c>
      <c r="H267" s="30">
        <f t="shared" ref="H267:H330" si="29">1*K267</f>
        <v>-2917</v>
      </c>
      <c r="I267" s="75" t="s">
        <v>934</v>
      </c>
      <c r="J267" s="76" t="s">
        <v>935</v>
      </c>
      <c r="K267" s="75">
        <v>-2917</v>
      </c>
      <c r="L267" s="75" t="s">
        <v>936</v>
      </c>
      <c r="M267" s="76" t="s">
        <v>919</v>
      </c>
      <c r="N267" s="76"/>
      <c r="O267" s="77" t="s">
        <v>937</v>
      </c>
      <c r="P267" s="77" t="s">
        <v>47</v>
      </c>
    </row>
    <row r="268" spans="1:16">
      <c r="A268" s="30" t="str">
        <f t="shared" si="24"/>
        <v> MVS 364 </v>
      </c>
      <c r="B268" s="2" t="str">
        <f t="shared" si="25"/>
        <v>I</v>
      </c>
      <c r="C268" s="30">
        <f t="shared" si="26"/>
        <v>31671.453000000001</v>
      </c>
      <c r="D268" t="str">
        <f t="shared" si="27"/>
        <v>vis</v>
      </c>
      <c r="E268">
        <f>VLOOKUP(C268,Active!C$21:E$960,3,FALSE)</f>
        <v>-2219.0486615491563</v>
      </c>
      <c r="F268" s="2" t="s">
        <v>208</v>
      </c>
      <c r="G268" t="str">
        <f t="shared" si="28"/>
        <v>31671.453</v>
      </c>
      <c r="H268" s="30">
        <f t="shared" si="29"/>
        <v>-2219</v>
      </c>
      <c r="I268" s="75" t="s">
        <v>938</v>
      </c>
      <c r="J268" s="76" t="s">
        <v>939</v>
      </c>
      <c r="K268" s="75">
        <v>-2219</v>
      </c>
      <c r="L268" s="75" t="s">
        <v>940</v>
      </c>
      <c r="M268" s="76" t="s">
        <v>919</v>
      </c>
      <c r="N268" s="76"/>
      <c r="O268" s="77" t="s">
        <v>937</v>
      </c>
      <c r="P268" s="77" t="s">
        <v>47</v>
      </c>
    </row>
    <row r="269" spans="1:16">
      <c r="A269" s="30" t="str">
        <f t="shared" si="24"/>
        <v> AJ 57.63 </v>
      </c>
      <c r="B269" s="2" t="str">
        <f t="shared" si="25"/>
        <v>I</v>
      </c>
      <c r="C269" s="30">
        <f t="shared" si="26"/>
        <v>32379.766</v>
      </c>
      <c r="D269" t="str">
        <f t="shared" si="27"/>
        <v>vis</v>
      </c>
      <c r="E269">
        <f>VLOOKUP(C269,Active!C$21:E$960,3,FALSE)</f>
        <v>-1855.0400874879024</v>
      </c>
      <c r="F269" s="2" t="s">
        <v>208</v>
      </c>
      <c r="G269" t="str">
        <f t="shared" si="28"/>
        <v>32379.766</v>
      </c>
      <c r="H269" s="30">
        <f t="shared" si="29"/>
        <v>-1855</v>
      </c>
      <c r="I269" s="75" t="s">
        <v>941</v>
      </c>
      <c r="J269" s="76" t="s">
        <v>942</v>
      </c>
      <c r="K269" s="75">
        <v>-1855</v>
      </c>
      <c r="L269" s="75" t="s">
        <v>943</v>
      </c>
      <c r="M269" s="76" t="s">
        <v>924</v>
      </c>
      <c r="N269" s="76"/>
      <c r="O269" s="77" t="s">
        <v>944</v>
      </c>
      <c r="P269" s="77" t="s">
        <v>48</v>
      </c>
    </row>
    <row r="270" spans="1:16">
      <c r="A270" s="30" t="str">
        <f t="shared" si="24"/>
        <v> AJ 57.63 </v>
      </c>
      <c r="B270" s="2" t="str">
        <f t="shared" si="25"/>
        <v>I</v>
      </c>
      <c r="C270" s="30">
        <f t="shared" si="26"/>
        <v>32381.726999999999</v>
      </c>
      <c r="D270" t="str">
        <f t="shared" si="27"/>
        <v>vis</v>
      </c>
      <c r="E270">
        <f>VLOOKUP(C270,Active!C$21:E$960,3,FALSE)</f>
        <v>-1854.0323115276506</v>
      </c>
      <c r="F270" s="2" t="s">
        <v>208</v>
      </c>
      <c r="G270" t="str">
        <f t="shared" si="28"/>
        <v>32381.727</v>
      </c>
      <c r="H270" s="30">
        <f t="shared" si="29"/>
        <v>-1854</v>
      </c>
      <c r="I270" s="75" t="s">
        <v>945</v>
      </c>
      <c r="J270" s="76" t="s">
        <v>946</v>
      </c>
      <c r="K270" s="75">
        <v>-1854</v>
      </c>
      <c r="L270" s="75" t="s">
        <v>947</v>
      </c>
      <c r="M270" s="76" t="s">
        <v>919</v>
      </c>
      <c r="N270" s="76"/>
      <c r="O270" s="77" t="s">
        <v>944</v>
      </c>
      <c r="P270" s="77" t="s">
        <v>48</v>
      </c>
    </row>
    <row r="271" spans="1:16">
      <c r="A271" s="30" t="str">
        <f t="shared" si="24"/>
        <v> AJ 57.63 </v>
      </c>
      <c r="B271" s="2" t="str">
        <f t="shared" si="25"/>
        <v>I</v>
      </c>
      <c r="C271" s="30">
        <f t="shared" si="26"/>
        <v>32416.728999999999</v>
      </c>
      <c r="D271" t="str">
        <f t="shared" si="27"/>
        <v>vis</v>
      </c>
      <c r="E271">
        <f>VLOOKUP(C271,Active!C$21:E$960,3,FALSE)</f>
        <v>-1836.0444613691864</v>
      </c>
      <c r="F271" s="2" t="s">
        <v>208</v>
      </c>
      <c r="G271" t="str">
        <f t="shared" si="28"/>
        <v>32416.729</v>
      </c>
      <c r="H271" s="30">
        <f t="shared" si="29"/>
        <v>-1836</v>
      </c>
      <c r="I271" s="75" t="s">
        <v>948</v>
      </c>
      <c r="J271" s="76" t="s">
        <v>949</v>
      </c>
      <c r="K271" s="75">
        <v>-1836</v>
      </c>
      <c r="L271" s="75" t="s">
        <v>950</v>
      </c>
      <c r="M271" s="76" t="s">
        <v>919</v>
      </c>
      <c r="N271" s="76"/>
      <c r="O271" s="77" t="s">
        <v>944</v>
      </c>
      <c r="P271" s="77" t="s">
        <v>48</v>
      </c>
    </row>
    <row r="272" spans="1:16">
      <c r="A272" s="30" t="str">
        <f t="shared" si="24"/>
        <v> AJ 57.63 </v>
      </c>
      <c r="B272" s="2" t="str">
        <f t="shared" si="25"/>
        <v>I</v>
      </c>
      <c r="C272" s="30">
        <f t="shared" si="26"/>
        <v>32463.437999999998</v>
      </c>
      <c r="D272" t="str">
        <f t="shared" si="27"/>
        <v>vis</v>
      </c>
      <c r="E272">
        <f>VLOOKUP(C272,Active!C$21:E$960,3,FALSE)</f>
        <v>-1812.0402760925831</v>
      </c>
      <c r="F272" s="2" t="s">
        <v>208</v>
      </c>
      <c r="G272" t="str">
        <f t="shared" si="28"/>
        <v>32463.438</v>
      </c>
      <c r="H272" s="30">
        <f t="shared" si="29"/>
        <v>-1812</v>
      </c>
      <c r="I272" s="75" t="s">
        <v>951</v>
      </c>
      <c r="J272" s="76" t="s">
        <v>952</v>
      </c>
      <c r="K272" s="75">
        <v>-1812</v>
      </c>
      <c r="L272" s="75" t="s">
        <v>943</v>
      </c>
      <c r="M272" s="76" t="s">
        <v>924</v>
      </c>
      <c r="N272" s="76"/>
      <c r="O272" s="77" t="s">
        <v>944</v>
      </c>
      <c r="P272" s="77" t="s">
        <v>48</v>
      </c>
    </row>
    <row r="273" spans="1:16">
      <c r="A273" s="30" t="str">
        <f t="shared" si="24"/>
        <v> AJ 57.63 </v>
      </c>
      <c r="B273" s="2" t="str">
        <f t="shared" si="25"/>
        <v>I</v>
      </c>
      <c r="C273" s="30">
        <f t="shared" si="26"/>
        <v>32500.419000000002</v>
      </c>
      <c r="D273" t="str">
        <f t="shared" si="27"/>
        <v>vis</v>
      </c>
      <c r="E273">
        <f>VLOOKUP(C273,Active!C$21:E$960,3,FALSE)</f>
        <v>-1793.0353996080903</v>
      </c>
      <c r="F273" s="2" t="s">
        <v>208</v>
      </c>
      <c r="G273" t="str">
        <f t="shared" si="28"/>
        <v>32500.419</v>
      </c>
      <c r="H273" s="30">
        <f t="shared" si="29"/>
        <v>-1793</v>
      </c>
      <c r="I273" s="75" t="s">
        <v>953</v>
      </c>
      <c r="J273" s="76" t="s">
        <v>954</v>
      </c>
      <c r="K273" s="75">
        <v>-1793</v>
      </c>
      <c r="L273" s="75" t="s">
        <v>955</v>
      </c>
      <c r="M273" s="76" t="s">
        <v>924</v>
      </c>
      <c r="N273" s="76"/>
      <c r="O273" s="77" t="s">
        <v>944</v>
      </c>
      <c r="P273" s="77" t="s">
        <v>48</v>
      </c>
    </row>
    <row r="274" spans="1:16">
      <c r="A274" s="30" t="str">
        <f t="shared" si="24"/>
        <v> MVS 364 </v>
      </c>
      <c r="B274" s="2" t="str">
        <f t="shared" si="25"/>
        <v>I</v>
      </c>
      <c r="C274" s="30">
        <f t="shared" si="26"/>
        <v>32710.5</v>
      </c>
      <c r="D274" t="str">
        <f t="shared" si="27"/>
        <v>vis</v>
      </c>
      <c r="E274">
        <f>VLOOKUP(C274,Active!C$21:E$960,3,FALSE)</f>
        <v>-1685.0728389218373</v>
      </c>
      <c r="F274" s="2" t="s">
        <v>208</v>
      </c>
      <c r="G274" t="str">
        <f t="shared" si="28"/>
        <v>32710.500</v>
      </c>
      <c r="H274" s="30">
        <f t="shared" si="29"/>
        <v>-1685</v>
      </c>
      <c r="I274" s="75" t="s">
        <v>956</v>
      </c>
      <c r="J274" s="76" t="s">
        <v>957</v>
      </c>
      <c r="K274" s="75">
        <v>-1685</v>
      </c>
      <c r="L274" s="75" t="s">
        <v>958</v>
      </c>
      <c r="M274" s="76" t="s">
        <v>919</v>
      </c>
      <c r="N274" s="76"/>
      <c r="O274" s="77" t="s">
        <v>937</v>
      </c>
      <c r="P274" s="77" t="s">
        <v>47</v>
      </c>
    </row>
    <row r="275" spans="1:16">
      <c r="A275" s="30" t="str">
        <f t="shared" si="24"/>
        <v> MVS 364 </v>
      </c>
      <c r="B275" s="2" t="str">
        <f t="shared" si="25"/>
        <v>I</v>
      </c>
      <c r="C275" s="30">
        <f t="shared" si="26"/>
        <v>32998.622000000003</v>
      </c>
      <c r="D275" t="str">
        <f t="shared" si="27"/>
        <v>vis</v>
      </c>
      <c r="E275">
        <f>VLOOKUP(C275,Active!C$21:E$960,3,FALSE)</f>
        <v>-1537.0042896001703</v>
      </c>
      <c r="F275" s="2" t="s">
        <v>208</v>
      </c>
      <c r="G275" t="str">
        <f t="shared" si="28"/>
        <v>32998.622</v>
      </c>
      <c r="H275" s="30">
        <f t="shared" si="29"/>
        <v>-1537</v>
      </c>
      <c r="I275" s="75" t="s">
        <v>959</v>
      </c>
      <c r="J275" s="76" t="s">
        <v>960</v>
      </c>
      <c r="K275" s="75">
        <v>-1537</v>
      </c>
      <c r="L275" s="75" t="s">
        <v>229</v>
      </c>
      <c r="M275" s="76" t="s">
        <v>919</v>
      </c>
      <c r="N275" s="76"/>
      <c r="O275" s="77" t="s">
        <v>937</v>
      </c>
      <c r="P275" s="77" t="s">
        <v>47</v>
      </c>
    </row>
    <row r="276" spans="1:16">
      <c r="A276" s="30" t="str">
        <f t="shared" si="24"/>
        <v> AJ 57.63 </v>
      </c>
      <c r="B276" s="2" t="str">
        <f t="shared" si="25"/>
        <v>I</v>
      </c>
      <c r="C276" s="30">
        <f t="shared" si="26"/>
        <v>33060.847999999998</v>
      </c>
      <c r="D276" t="str">
        <f t="shared" si="27"/>
        <v>vis</v>
      </c>
      <c r="E276">
        <f>VLOOKUP(C276,Active!C$21:E$960,3,FALSE)</f>
        <v>-1505.0257751164127</v>
      </c>
      <c r="F276" s="2" t="s">
        <v>208</v>
      </c>
      <c r="G276" t="str">
        <f t="shared" si="28"/>
        <v>33060.848</v>
      </c>
      <c r="H276" s="30">
        <f t="shared" si="29"/>
        <v>-1505</v>
      </c>
      <c r="I276" s="75" t="s">
        <v>961</v>
      </c>
      <c r="J276" s="76" t="s">
        <v>962</v>
      </c>
      <c r="K276" s="75">
        <v>-1505</v>
      </c>
      <c r="L276" s="75" t="s">
        <v>963</v>
      </c>
      <c r="M276" s="76" t="s">
        <v>924</v>
      </c>
      <c r="N276" s="76"/>
      <c r="O276" s="77" t="s">
        <v>944</v>
      </c>
      <c r="P276" s="77" t="s">
        <v>48</v>
      </c>
    </row>
    <row r="277" spans="1:16">
      <c r="A277" s="30" t="str">
        <f t="shared" si="24"/>
        <v> AJ 57.63 </v>
      </c>
      <c r="B277" s="2" t="str">
        <f t="shared" si="25"/>
        <v>I</v>
      </c>
      <c r="C277" s="30">
        <f t="shared" si="26"/>
        <v>33099.767</v>
      </c>
      <c r="D277" t="str">
        <f t="shared" si="27"/>
        <v>vis</v>
      </c>
      <c r="E277">
        <f>VLOOKUP(C277,Active!C$21:E$960,3,FALSE)</f>
        <v>-1485.024942583492</v>
      </c>
      <c r="F277" s="2" t="s">
        <v>208</v>
      </c>
      <c r="G277" t="str">
        <f t="shared" si="28"/>
        <v>33099.767</v>
      </c>
      <c r="H277" s="30">
        <f t="shared" si="29"/>
        <v>-1485</v>
      </c>
      <c r="I277" s="75" t="s">
        <v>964</v>
      </c>
      <c r="J277" s="76" t="s">
        <v>965</v>
      </c>
      <c r="K277" s="75">
        <v>-1485</v>
      </c>
      <c r="L277" s="75" t="s">
        <v>966</v>
      </c>
      <c r="M277" s="76" t="s">
        <v>924</v>
      </c>
      <c r="N277" s="76"/>
      <c r="O277" s="77" t="s">
        <v>944</v>
      </c>
      <c r="P277" s="77" t="s">
        <v>48</v>
      </c>
    </row>
    <row r="278" spans="1:16">
      <c r="A278" s="30" t="str">
        <f t="shared" si="24"/>
        <v> MVS 364 </v>
      </c>
      <c r="B278" s="2" t="str">
        <f t="shared" si="25"/>
        <v>I</v>
      </c>
      <c r="C278" s="30">
        <f t="shared" si="26"/>
        <v>33185.298999999999</v>
      </c>
      <c r="D278" t="str">
        <f t="shared" si="27"/>
        <v>vis</v>
      </c>
      <c r="E278">
        <f>VLOOKUP(C278,Active!C$21:E$960,3,FALSE)</f>
        <v>-1441.0692600581015</v>
      </c>
      <c r="F278" s="2" t="s">
        <v>208</v>
      </c>
      <c r="G278" t="str">
        <f t="shared" si="28"/>
        <v>33185.299</v>
      </c>
      <c r="H278" s="30">
        <f t="shared" si="29"/>
        <v>-1441</v>
      </c>
      <c r="I278" s="75" t="s">
        <v>967</v>
      </c>
      <c r="J278" s="76" t="s">
        <v>968</v>
      </c>
      <c r="K278" s="75">
        <v>-1441</v>
      </c>
      <c r="L278" s="75" t="s">
        <v>969</v>
      </c>
      <c r="M278" s="76" t="s">
        <v>919</v>
      </c>
      <c r="N278" s="76"/>
      <c r="O278" s="77" t="s">
        <v>937</v>
      </c>
      <c r="P278" s="77" t="s">
        <v>47</v>
      </c>
    </row>
    <row r="279" spans="1:16">
      <c r="A279" s="30" t="str">
        <f t="shared" si="24"/>
        <v> AJ 57.63 </v>
      </c>
      <c r="B279" s="2" t="str">
        <f t="shared" si="25"/>
        <v>I</v>
      </c>
      <c r="C279" s="30">
        <f t="shared" si="26"/>
        <v>33461.701999999997</v>
      </c>
      <c r="D279" t="str">
        <f t="shared" si="27"/>
        <v>vis</v>
      </c>
      <c r="E279">
        <f>VLOOKUP(C279,Active!C$21:E$960,3,FALSE)</f>
        <v>-1299.0232127650934</v>
      </c>
      <c r="F279" s="2" t="s">
        <v>208</v>
      </c>
      <c r="G279" t="str">
        <f t="shared" si="28"/>
        <v>33461.702</v>
      </c>
      <c r="H279" s="30">
        <f t="shared" si="29"/>
        <v>-1299</v>
      </c>
      <c r="I279" s="75" t="s">
        <v>970</v>
      </c>
      <c r="J279" s="76" t="s">
        <v>971</v>
      </c>
      <c r="K279" s="75">
        <v>-1299</v>
      </c>
      <c r="L279" s="75" t="s">
        <v>972</v>
      </c>
      <c r="M279" s="76" t="s">
        <v>924</v>
      </c>
      <c r="N279" s="76"/>
      <c r="O279" s="77" t="s">
        <v>944</v>
      </c>
      <c r="P279" s="77" t="s">
        <v>48</v>
      </c>
    </row>
    <row r="280" spans="1:16">
      <c r="A280" s="30" t="str">
        <f t="shared" si="24"/>
        <v> MVS 364 </v>
      </c>
      <c r="B280" s="2" t="str">
        <f t="shared" si="25"/>
        <v>I</v>
      </c>
      <c r="C280" s="30">
        <f t="shared" si="26"/>
        <v>33506.476999999999</v>
      </c>
      <c r="D280" t="str">
        <f t="shared" si="27"/>
        <v>vis</v>
      </c>
      <c r="E280">
        <f>VLOOKUP(C280,Active!C$21:E$960,3,FALSE)</f>
        <v>-1276.0129279000785</v>
      </c>
      <c r="F280" s="2" t="s">
        <v>208</v>
      </c>
      <c r="G280" t="str">
        <f t="shared" si="28"/>
        <v>33506.477</v>
      </c>
      <c r="H280" s="30">
        <f t="shared" si="29"/>
        <v>-1276</v>
      </c>
      <c r="I280" s="75" t="s">
        <v>973</v>
      </c>
      <c r="J280" s="76" t="s">
        <v>974</v>
      </c>
      <c r="K280" s="75">
        <v>-1276</v>
      </c>
      <c r="L280" s="75" t="s">
        <v>975</v>
      </c>
      <c r="M280" s="76" t="s">
        <v>919</v>
      </c>
      <c r="N280" s="76"/>
      <c r="O280" s="77" t="s">
        <v>937</v>
      </c>
      <c r="P280" s="77" t="s">
        <v>47</v>
      </c>
    </row>
    <row r="281" spans="1:16">
      <c r="A281" s="30" t="str">
        <f t="shared" si="24"/>
        <v> MVS 364 </v>
      </c>
      <c r="B281" s="2" t="str">
        <f t="shared" si="25"/>
        <v>I</v>
      </c>
      <c r="C281" s="30">
        <f t="shared" si="26"/>
        <v>33586.258000000002</v>
      </c>
      <c r="D281" t="str">
        <f t="shared" si="27"/>
        <v>vis</v>
      </c>
      <c r="E281">
        <f>VLOOKUP(C281,Active!C$21:E$960,3,FALSE)</f>
        <v>-1235.0127372397603</v>
      </c>
      <c r="F281" s="2" t="s">
        <v>208</v>
      </c>
      <c r="G281" t="str">
        <f t="shared" si="28"/>
        <v>33586.258</v>
      </c>
      <c r="H281" s="30">
        <f t="shared" si="29"/>
        <v>-1235</v>
      </c>
      <c r="I281" s="75" t="s">
        <v>976</v>
      </c>
      <c r="J281" s="76" t="s">
        <v>977</v>
      </c>
      <c r="K281" s="75">
        <v>-1235</v>
      </c>
      <c r="L281" s="75" t="s">
        <v>975</v>
      </c>
      <c r="M281" s="76" t="s">
        <v>919</v>
      </c>
      <c r="N281" s="76"/>
      <c r="O281" s="77" t="s">
        <v>937</v>
      </c>
      <c r="P281" s="77" t="s">
        <v>47</v>
      </c>
    </row>
    <row r="282" spans="1:16">
      <c r="A282" s="30" t="str">
        <f t="shared" si="24"/>
        <v> AAC 5.12 </v>
      </c>
      <c r="B282" s="2" t="str">
        <f t="shared" si="25"/>
        <v>I</v>
      </c>
      <c r="C282" s="30">
        <f t="shared" si="26"/>
        <v>33792.499000000003</v>
      </c>
      <c r="D282" t="str">
        <f t="shared" si="27"/>
        <v>vis</v>
      </c>
      <c r="E282">
        <f>VLOOKUP(C282,Active!C$21:E$960,3,FALSE)</f>
        <v>-1129.0235879188133</v>
      </c>
      <c r="F282" s="2" t="s">
        <v>208</v>
      </c>
      <c r="G282" t="str">
        <f t="shared" si="28"/>
        <v>33792.499</v>
      </c>
      <c r="H282" s="30">
        <f t="shared" si="29"/>
        <v>-1129</v>
      </c>
      <c r="I282" s="75" t="s">
        <v>978</v>
      </c>
      <c r="J282" s="76" t="s">
        <v>979</v>
      </c>
      <c r="K282" s="75">
        <v>-1129</v>
      </c>
      <c r="L282" s="75" t="s">
        <v>980</v>
      </c>
      <c r="M282" s="76" t="s">
        <v>212</v>
      </c>
      <c r="N282" s="76"/>
      <c r="O282" s="77" t="s">
        <v>981</v>
      </c>
      <c r="P282" s="77" t="s">
        <v>49</v>
      </c>
    </row>
    <row r="283" spans="1:16">
      <c r="A283" s="30" t="str">
        <f t="shared" si="24"/>
        <v> MVS 364 </v>
      </c>
      <c r="B283" s="2" t="str">
        <f t="shared" si="25"/>
        <v>I</v>
      </c>
      <c r="C283" s="30">
        <f t="shared" si="26"/>
        <v>33827.489000000001</v>
      </c>
      <c r="D283" t="str">
        <f t="shared" si="27"/>
        <v>vis</v>
      </c>
      <c r="E283">
        <f>VLOOKUP(C283,Active!C$21:E$960,3,FALSE)</f>
        <v>-1111.0419046708671</v>
      </c>
      <c r="F283" s="2" t="s">
        <v>208</v>
      </c>
      <c r="G283" t="str">
        <f t="shared" si="28"/>
        <v>33827.489</v>
      </c>
      <c r="H283" s="30">
        <f t="shared" si="29"/>
        <v>-1111</v>
      </c>
      <c r="I283" s="75" t="s">
        <v>982</v>
      </c>
      <c r="J283" s="76" t="s">
        <v>983</v>
      </c>
      <c r="K283" s="75">
        <v>-1111</v>
      </c>
      <c r="L283" s="75" t="s">
        <v>984</v>
      </c>
      <c r="M283" s="76" t="s">
        <v>919</v>
      </c>
      <c r="N283" s="76"/>
      <c r="O283" s="77" t="s">
        <v>937</v>
      </c>
      <c r="P283" s="77" t="s">
        <v>47</v>
      </c>
    </row>
    <row r="284" spans="1:16">
      <c r="A284" s="30" t="str">
        <f t="shared" si="24"/>
        <v> MVS 364 </v>
      </c>
      <c r="B284" s="2" t="str">
        <f t="shared" si="25"/>
        <v>I</v>
      </c>
      <c r="C284" s="30">
        <f t="shared" si="26"/>
        <v>33831.464999999997</v>
      </c>
      <c r="D284" t="str">
        <f t="shared" si="27"/>
        <v>vis</v>
      </c>
      <c r="E284">
        <f>VLOOKUP(C284,Active!C$21:E$960,3,FALSE)</f>
        <v>-1108.9986016530404</v>
      </c>
      <c r="F284" s="2" t="s">
        <v>208</v>
      </c>
      <c r="G284" t="str">
        <f t="shared" si="28"/>
        <v>33831.465</v>
      </c>
      <c r="H284" s="30">
        <f t="shared" si="29"/>
        <v>-1109</v>
      </c>
      <c r="I284" s="75" t="s">
        <v>985</v>
      </c>
      <c r="J284" s="76" t="s">
        <v>986</v>
      </c>
      <c r="K284" s="75">
        <v>-1109</v>
      </c>
      <c r="L284" s="75" t="s">
        <v>456</v>
      </c>
      <c r="M284" s="76" t="s">
        <v>919</v>
      </c>
      <c r="N284" s="76"/>
      <c r="O284" s="77" t="s">
        <v>937</v>
      </c>
      <c r="P284" s="77" t="s">
        <v>47</v>
      </c>
    </row>
    <row r="285" spans="1:16">
      <c r="A285" s="30" t="str">
        <f t="shared" si="24"/>
        <v> MVS 364 </v>
      </c>
      <c r="B285" s="2" t="str">
        <f t="shared" si="25"/>
        <v>I</v>
      </c>
      <c r="C285" s="30">
        <f t="shared" si="26"/>
        <v>34150.517999999996</v>
      </c>
      <c r="D285" t="str">
        <f t="shared" si="27"/>
        <v>vis</v>
      </c>
      <c r="E285">
        <f>VLOOKUP(C285,Active!C$21:E$960,3,FALSE)</f>
        <v>-945.03432656566315</v>
      </c>
      <c r="F285" s="2" t="s">
        <v>208</v>
      </c>
      <c r="G285" t="str">
        <f t="shared" si="28"/>
        <v>34150.518</v>
      </c>
      <c r="H285" s="30">
        <f t="shared" si="29"/>
        <v>-945</v>
      </c>
      <c r="I285" s="75" t="s">
        <v>987</v>
      </c>
      <c r="J285" s="76" t="s">
        <v>988</v>
      </c>
      <c r="K285" s="75">
        <v>-945</v>
      </c>
      <c r="L285" s="75" t="s">
        <v>989</v>
      </c>
      <c r="M285" s="76" t="s">
        <v>919</v>
      </c>
      <c r="N285" s="76"/>
      <c r="O285" s="77" t="s">
        <v>937</v>
      </c>
      <c r="P285" s="77" t="s">
        <v>47</v>
      </c>
    </row>
    <row r="286" spans="1:16">
      <c r="A286" s="30" t="str">
        <f t="shared" si="24"/>
        <v> MVS 364 </v>
      </c>
      <c r="B286" s="2" t="str">
        <f t="shared" si="25"/>
        <v>I</v>
      </c>
      <c r="C286" s="30">
        <f t="shared" si="26"/>
        <v>34152.523000000001</v>
      </c>
      <c r="D286" t="str">
        <f t="shared" si="27"/>
        <v>vis</v>
      </c>
      <c r="E286">
        <f>VLOOKUP(C286,Active!C$21:E$960,3,FALSE)</f>
        <v>-944.00393860018107</v>
      </c>
      <c r="F286" s="2" t="s">
        <v>208</v>
      </c>
      <c r="G286" t="str">
        <f t="shared" si="28"/>
        <v>34152.523</v>
      </c>
      <c r="H286" s="30">
        <f t="shared" si="29"/>
        <v>-944</v>
      </c>
      <c r="I286" s="75" t="s">
        <v>990</v>
      </c>
      <c r="J286" s="76" t="s">
        <v>991</v>
      </c>
      <c r="K286" s="75">
        <v>-944</v>
      </c>
      <c r="L286" s="75" t="s">
        <v>229</v>
      </c>
      <c r="M286" s="76" t="s">
        <v>919</v>
      </c>
      <c r="N286" s="76"/>
      <c r="O286" s="77" t="s">
        <v>937</v>
      </c>
      <c r="P286" s="77" t="s">
        <v>47</v>
      </c>
    </row>
    <row r="287" spans="1:16">
      <c r="A287" s="30" t="str">
        <f t="shared" si="24"/>
        <v> AJ 58.171 </v>
      </c>
      <c r="B287" s="2" t="str">
        <f t="shared" si="25"/>
        <v>I</v>
      </c>
      <c r="C287" s="30">
        <f t="shared" si="26"/>
        <v>34183.635000000002</v>
      </c>
      <c r="D287" t="str">
        <f t="shared" si="27"/>
        <v>vis</v>
      </c>
      <c r="E287">
        <f>VLOOKUP(C287,Active!C$21:E$960,3,FALSE)</f>
        <v>-928.01519526751019</v>
      </c>
      <c r="F287" s="2" t="s">
        <v>208</v>
      </c>
      <c r="G287" t="str">
        <f t="shared" si="28"/>
        <v>34183.635</v>
      </c>
      <c r="H287" s="30">
        <f t="shared" si="29"/>
        <v>-928</v>
      </c>
      <c r="I287" s="75" t="s">
        <v>992</v>
      </c>
      <c r="J287" s="76" t="s">
        <v>993</v>
      </c>
      <c r="K287" s="75">
        <v>-928</v>
      </c>
      <c r="L287" s="75" t="s">
        <v>994</v>
      </c>
      <c r="M287" s="76" t="s">
        <v>924</v>
      </c>
      <c r="N287" s="76"/>
      <c r="O287" s="77" t="s">
        <v>944</v>
      </c>
      <c r="P287" s="77" t="s">
        <v>50</v>
      </c>
    </row>
    <row r="288" spans="1:16">
      <c r="A288" s="30" t="str">
        <f t="shared" si="24"/>
        <v> MVS 364 </v>
      </c>
      <c r="B288" s="2" t="str">
        <f t="shared" si="25"/>
        <v>I</v>
      </c>
      <c r="C288" s="30">
        <f t="shared" si="26"/>
        <v>34191.466999999997</v>
      </c>
      <c r="D288" t="str">
        <f t="shared" si="27"/>
        <v>vis</v>
      </c>
      <c r="E288">
        <f>VLOOKUP(C288,Active!C$21:E$960,3,FALSE)</f>
        <v>-923.99025833702058</v>
      </c>
      <c r="F288" s="2" t="s">
        <v>208</v>
      </c>
      <c r="G288" t="str">
        <f t="shared" si="28"/>
        <v>34191.467</v>
      </c>
      <c r="H288" s="30">
        <f t="shared" si="29"/>
        <v>-924</v>
      </c>
      <c r="I288" s="75" t="s">
        <v>995</v>
      </c>
      <c r="J288" s="76" t="s">
        <v>996</v>
      </c>
      <c r="K288" s="75">
        <v>-924</v>
      </c>
      <c r="L288" s="75" t="s">
        <v>573</v>
      </c>
      <c r="M288" s="76" t="s">
        <v>919</v>
      </c>
      <c r="N288" s="76"/>
      <c r="O288" s="77" t="s">
        <v>937</v>
      </c>
      <c r="P288" s="77" t="s">
        <v>47</v>
      </c>
    </row>
    <row r="289" spans="1:16">
      <c r="A289" s="30" t="str">
        <f t="shared" si="24"/>
        <v> MVS 364 </v>
      </c>
      <c r="B289" s="2" t="str">
        <f t="shared" si="25"/>
        <v>I</v>
      </c>
      <c r="C289" s="30">
        <f t="shared" si="26"/>
        <v>34224.47</v>
      </c>
      <c r="D289" t="str">
        <f t="shared" si="27"/>
        <v>vis</v>
      </c>
      <c r="E289">
        <f>VLOOKUP(C289,Active!C$21:E$960,3,FALSE)</f>
        <v>-907.02971268877593</v>
      </c>
      <c r="F289" s="2" t="s">
        <v>208</v>
      </c>
      <c r="G289" t="str">
        <f t="shared" si="28"/>
        <v>34224.470</v>
      </c>
      <c r="H289" s="30">
        <f t="shared" si="29"/>
        <v>-907</v>
      </c>
      <c r="I289" s="75" t="s">
        <v>997</v>
      </c>
      <c r="J289" s="76" t="s">
        <v>998</v>
      </c>
      <c r="K289" s="75">
        <v>-907</v>
      </c>
      <c r="L289" s="75" t="s">
        <v>999</v>
      </c>
      <c r="M289" s="76" t="s">
        <v>919</v>
      </c>
      <c r="N289" s="76"/>
      <c r="O289" s="77" t="s">
        <v>937</v>
      </c>
      <c r="P289" s="77" t="s">
        <v>47</v>
      </c>
    </row>
    <row r="290" spans="1:16">
      <c r="A290" s="30" t="str">
        <f t="shared" si="24"/>
        <v> AAC 5.54 </v>
      </c>
      <c r="B290" s="2" t="str">
        <f t="shared" si="25"/>
        <v>I</v>
      </c>
      <c r="C290" s="30">
        <f t="shared" si="26"/>
        <v>34224.506000000001</v>
      </c>
      <c r="D290" t="str">
        <f t="shared" si="27"/>
        <v>vis</v>
      </c>
      <c r="E290">
        <f>VLOOKUP(C290,Active!C$21:E$960,3,FALSE)</f>
        <v>-907.01121195722612</v>
      </c>
      <c r="F290" s="2" t="s">
        <v>208</v>
      </c>
      <c r="G290" t="str">
        <f t="shared" si="28"/>
        <v>34224.506</v>
      </c>
      <c r="H290" s="30">
        <f t="shared" si="29"/>
        <v>-907</v>
      </c>
      <c r="I290" s="75" t="s">
        <v>1000</v>
      </c>
      <c r="J290" s="76" t="s">
        <v>1001</v>
      </c>
      <c r="K290" s="75">
        <v>-907</v>
      </c>
      <c r="L290" s="75" t="s">
        <v>1002</v>
      </c>
      <c r="M290" s="76" t="s">
        <v>212</v>
      </c>
      <c r="N290" s="76"/>
      <c r="O290" s="77" t="s">
        <v>981</v>
      </c>
      <c r="P290" s="77" t="s">
        <v>51</v>
      </c>
    </row>
    <row r="291" spans="1:16">
      <c r="A291" s="30" t="str">
        <f t="shared" si="24"/>
        <v> AJ 58.171 </v>
      </c>
      <c r="B291" s="2" t="str">
        <f t="shared" si="25"/>
        <v>I</v>
      </c>
      <c r="C291" s="30">
        <f t="shared" si="26"/>
        <v>34290.654999999999</v>
      </c>
      <c r="D291" t="str">
        <f t="shared" si="27"/>
        <v>vis</v>
      </c>
      <c r="E291">
        <f>VLOOKUP(C291,Active!C$21:E$960,3,FALSE)</f>
        <v>-873.01663164375293</v>
      </c>
      <c r="F291" s="2" t="s">
        <v>208</v>
      </c>
      <c r="G291" t="str">
        <f t="shared" si="28"/>
        <v>34290.655</v>
      </c>
      <c r="H291" s="30">
        <f t="shared" si="29"/>
        <v>-873</v>
      </c>
      <c r="I291" s="75" t="s">
        <v>1003</v>
      </c>
      <c r="J291" s="76" t="s">
        <v>1004</v>
      </c>
      <c r="K291" s="75">
        <v>-873</v>
      </c>
      <c r="L291" s="75" t="s">
        <v>1005</v>
      </c>
      <c r="M291" s="76" t="s">
        <v>924</v>
      </c>
      <c r="N291" s="76"/>
      <c r="O291" s="77" t="s">
        <v>944</v>
      </c>
      <c r="P291" s="77" t="s">
        <v>50</v>
      </c>
    </row>
    <row r="292" spans="1:16">
      <c r="A292" s="30" t="str">
        <f t="shared" si="24"/>
        <v> MVS 364 </v>
      </c>
      <c r="B292" s="2" t="str">
        <f t="shared" si="25"/>
        <v>I</v>
      </c>
      <c r="C292" s="30">
        <f t="shared" si="26"/>
        <v>34304.275999999998</v>
      </c>
      <c r="D292" t="str">
        <f t="shared" si="27"/>
        <v>vis</v>
      </c>
      <c r="E292">
        <f>VLOOKUP(C292,Active!C$21:E$960,3,FALSE)</f>
        <v>-866.01667429821782</v>
      </c>
      <c r="F292" s="2" t="s">
        <v>208</v>
      </c>
      <c r="G292" t="str">
        <f t="shared" si="28"/>
        <v>34304.276</v>
      </c>
      <c r="H292" s="30">
        <f t="shared" si="29"/>
        <v>-866</v>
      </c>
      <c r="I292" s="75" t="s">
        <v>1006</v>
      </c>
      <c r="J292" s="76" t="s">
        <v>1007</v>
      </c>
      <c r="K292" s="75">
        <v>-866</v>
      </c>
      <c r="L292" s="75" t="s">
        <v>1005</v>
      </c>
      <c r="M292" s="76" t="s">
        <v>919</v>
      </c>
      <c r="N292" s="76"/>
      <c r="O292" s="77" t="s">
        <v>937</v>
      </c>
      <c r="P292" s="77" t="s">
        <v>47</v>
      </c>
    </row>
    <row r="293" spans="1:16">
      <c r="A293" s="30" t="str">
        <f t="shared" si="24"/>
        <v> MVS 364 </v>
      </c>
      <c r="B293" s="2" t="str">
        <f t="shared" si="25"/>
        <v>I</v>
      </c>
      <c r="C293" s="30">
        <f t="shared" si="26"/>
        <v>34304.311999999998</v>
      </c>
      <c r="D293" t="str">
        <f t="shared" si="27"/>
        <v>vis</v>
      </c>
      <c r="E293">
        <f>VLOOKUP(C293,Active!C$21:E$960,3,FALSE)</f>
        <v>-865.99817356666802</v>
      </c>
      <c r="F293" s="2" t="s">
        <v>208</v>
      </c>
      <c r="G293" t="str">
        <f t="shared" si="28"/>
        <v>34304.312</v>
      </c>
      <c r="H293" s="30">
        <f t="shared" si="29"/>
        <v>-866</v>
      </c>
      <c r="I293" s="75" t="s">
        <v>1008</v>
      </c>
      <c r="J293" s="76" t="s">
        <v>1009</v>
      </c>
      <c r="K293" s="75">
        <v>-866</v>
      </c>
      <c r="L293" s="75" t="s">
        <v>478</v>
      </c>
      <c r="M293" s="76" t="s">
        <v>919</v>
      </c>
      <c r="N293" s="76"/>
      <c r="O293" s="77" t="s">
        <v>937</v>
      </c>
      <c r="P293" s="77" t="s">
        <v>47</v>
      </c>
    </row>
    <row r="294" spans="1:16">
      <c r="A294" s="30" t="str">
        <f t="shared" si="24"/>
        <v> MVS 364 </v>
      </c>
      <c r="B294" s="2" t="str">
        <f t="shared" si="25"/>
        <v>I</v>
      </c>
      <c r="C294" s="30">
        <f t="shared" si="26"/>
        <v>34623.374000000003</v>
      </c>
      <c r="D294" t="str">
        <f t="shared" si="27"/>
        <v>vis</v>
      </c>
      <c r="E294">
        <f>VLOOKUP(C294,Active!C$21:E$960,3,FALSE)</f>
        <v>-702.02927329640045</v>
      </c>
      <c r="F294" s="2" t="s">
        <v>208</v>
      </c>
      <c r="G294" t="str">
        <f t="shared" si="28"/>
        <v>34623.374</v>
      </c>
      <c r="H294" s="30">
        <f t="shared" si="29"/>
        <v>-702</v>
      </c>
      <c r="I294" s="75" t="s">
        <v>1010</v>
      </c>
      <c r="J294" s="76" t="s">
        <v>1011</v>
      </c>
      <c r="K294" s="75">
        <v>-702</v>
      </c>
      <c r="L294" s="75" t="s">
        <v>1012</v>
      </c>
      <c r="M294" s="76" t="s">
        <v>919</v>
      </c>
      <c r="N294" s="76"/>
      <c r="O294" s="77" t="s">
        <v>937</v>
      </c>
      <c r="P294" s="77" t="s">
        <v>47</v>
      </c>
    </row>
    <row r="295" spans="1:16">
      <c r="A295" s="30" t="str">
        <f t="shared" si="24"/>
        <v> AAC 5.192 </v>
      </c>
      <c r="B295" s="2" t="str">
        <f t="shared" si="25"/>
        <v>I</v>
      </c>
      <c r="C295" s="30">
        <f t="shared" si="26"/>
        <v>34623.411999999997</v>
      </c>
      <c r="D295" t="str">
        <f t="shared" si="27"/>
        <v>vis</v>
      </c>
      <c r="E295">
        <f>VLOOKUP(C295,Active!C$21:E$960,3,FALSE)</f>
        <v>-702.00974474643476</v>
      </c>
      <c r="F295" s="2" t="s">
        <v>208</v>
      </c>
      <c r="G295" t="str">
        <f t="shared" si="28"/>
        <v>34623.412</v>
      </c>
      <c r="H295" s="30">
        <f t="shared" si="29"/>
        <v>-702</v>
      </c>
      <c r="I295" s="75" t="s">
        <v>1013</v>
      </c>
      <c r="J295" s="76" t="s">
        <v>1014</v>
      </c>
      <c r="K295" s="75">
        <v>-702</v>
      </c>
      <c r="L295" s="75" t="s">
        <v>1015</v>
      </c>
      <c r="M295" s="76" t="s">
        <v>212</v>
      </c>
      <c r="N295" s="76"/>
      <c r="O295" s="77" t="s">
        <v>981</v>
      </c>
      <c r="P295" s="77" t="s">
        <v>52</v>
      </c>
    </row>
    <row r="296" spans="1:16">
      <c r="A296" s="30" t="str">
        <f t="shared" si="24"/>
        <v> MVS 364 </v>
      </c>
      <c r="B296" s="2" t="str">
        <f t="shared" si="25"/>
        <v>I</v>
      </c>
      <c r="C296" s="30">
        <f t="shared" si="26"/>
        <v>34627.362000000001</v>
      </c>
      <c r="D296" t="str">
        <f t="shared" si="27"/>
        <v>vis</v>
      </c>
      <c r="E296">
        <f>VLOOKUP(C296,Active!C$21:E$960,3,FALSE)</f>
        <v>-699.97980336805608</v>
      </c>
      <c r="F296" s="2" t="s">
        <v>208</v>
      </c>
      <c r="G296" t="str">
        <f t="shared" si="28"/>
        <v>34627.362</v>
      </c>
      <c r="H296" s="30">
        <f t="shared" si="29"/>
        <v>-700</v>
      </c>
      <c r="I296" s="75" t="s">
        <v>1016</v>
      </c>
      <c r="J296" s="76" t="s">
        <v>1017</v>
      </c>
      <c r="K296" s="75">
        <v>-700</v>
      </c>
      <c r="L296" s="75" t="s">
        <v>668</v>
      </c>
      <c r="M296" s="76" t="s">
        <v>919</v>
      </c>
      <c r="N296" s="76"/>
      <c r="O296" s="77" t="s">
        <v>937</v>
      </c>
      <c r="P296" s="77" t="s">
        <v>47</v>
      </c>
    </row>
    <row r="297" spans="1:16">
      <c r="A297" s="30" t="str">
        <f t="shared" si="24"/>
        <v> MVS 364 </v>
      </c>
      <c r="B297" s="2" t="str">
        <f t="shared" si="25"/>
        <v>I</v>
      </c>
      <c r="C297" s="30">
        <f t="shared" si="26"/>
        <v>34660.305999999997</v>
      </c>
      <c r="D297" t="str">
        <f t="shared" si="27"/>
        <v>vis</v>
      </c>
      <c r="E297">
        <f>VLOOKUP(C297,Active!C$21:E$960,3,FALSE)</f>
        <v>-683.04957836318886</v>
      </c>
      <c r="F297" s="2" t="s">
        <v>208</v>
      </c>
      <c r="G297" t="str">
        <f t="shared" si="28"/>
        <v>34660.306</v>
      </c>
      <c r="H297" s="30">
        <f t="shared" si="29"/>
        <v>-683</v>
      </c>
      <c r="I297" s="75" t="s">
        <v>1018</v>
      </c>
      <c r="J297" s="76" t="s">
        <v>1019</v>
      </c>
      <c r="K297" s="75">
        <v>-683</v>
      </c>
      <c r="L297" s="75" t="s">
        <v>1020</v>
      </c>
      <c r="M297" s="76" t="s">
        <v>919</v>
      </c>
      <c r="N297" s="76"/>
      <c r="O297" s="77" t="s">
        <v>937</v>
      </c>
      <c r="P297" s="77" t="s">
        <v>47</v>
      </c>
    </row>
    <row r="298" spans="1:16">
      <c r="A298" s="30" t="str">
        <f t="shared" si="24"/>
        <v> MVS 364 </v>
      </c>
      <c r="B298" s="2" t="str">
        <f t="shared" si="25"/>
        <v>I</v>
      </c>
      <c r="C298" s="30">
        <f t="shared" si="26"/>
        <v>34662.311999999998</v>
      </c>
      <c r="D298" t="str">
        <f t="shared" si="27"/>
        <v>vis</v>
      </c>
      <c r="E298">
        <f>VLOOKUP(C298,Active!C$21:E$960,3,FALSE)</f>
        <v>-682.01867648849884</v>
      </c>
      <c r="F298" s="2" t="s">
        <v>208</v>
      </c>
      <c r="G298" t="str">
        <f t="shared" si="28"/>
        <v>34662.312</v>
      </c>
      <c r="H298" s="30">
        <f t="shared" si="29"/>
        <v>-682</v>
      </c>
      <c r="I298" s="75" t="s">
        <v>1021</v>
      </c>
      <c r="J298" s="76" t="s">
        <v>1022</v>
      </c>
      <c r="K298" s="75">
        <v>-682</v>
      </c>
      <c r="L298" s="75" t="s">
        <v>1023</v>
      </c>
      <c r="M298" s="76" t="s">
        <v>919</v>
      </c>
      <c r="N298" s="76"/>
      <c r="O298" s="77" t="s">
        <v>937</v>
      </c>
      <c r="P298" s="77" t="s">
        <v>47</v>
      </c>
    </row>
    <row r="299" spans="1:16">
      <c r="A299" s="30" t="str">
        <f t="shared" si="24"/>
        <v> MVS 364 </v>
      </c>
      <c r="B299" s="2" t="str">
        <f t="shared" si="25"/>
        <v>I</v>
      </c>
      <c r="C299" s="30">
        <f t="shared" si="26"/>
        <v>34662.347999999998</v>
      </c>
      <c r="D299" t="str">
        <f t="shared" si="27"/>
        <v>vis</v>
      </c>
      <c r="E299">
        <f>VLOOKUP(C299,Active!C$21:E$960,3,FALSE)</f>
        <v>-682.00017575694903</v>
      </c>
      <c r="F299" s="2" t="s">
        <v>208</v>
      </c>
      <c r="G299" t="str">
        <f t="shared" si="28"/>
        <v>34662.348</v>
      </c>
      <c r="H299" s="30">
        <f t="shared" si="29"/>
        <v>-682</v>
      </c>
      <c r="I299" s="75" t="s">
        <v>1024</v>
      </c>
      <c r="J299" s="76" t="s">
        <v>1025</v>
      </c>
      <c r="K299" s="75">
        <v>-682</v>
      </c>
      <c r="L299" s="75" t="s">
        <v>257</v>
      </c>
      <c r="M299" s="76" t="s">
        <v>919</v>
      </c>
      <c r="N299" s="76"/>
      <c r="O299" s="77" t="s">
        <v>937</v>
      </c>
      <c r="P299" s="77" t="s">
        <v>47</v>
      </c>
    </row>
    <row r="300" spans="1:16">
      <c r="A300" s="30" t="str">
        <f t="shared" si="24"/>
        <v> MVS 364 </v>
      </c>
      <c r="B300" s="2" t="str">
        <f t="shared" si="25"/>
        <v>I</v>
      </c>
      <c r="C300" s="30">
        <f t="shared" si="26"/>
        <v>34664.311000000002</v>
      </c>
      <c r="D300" t="str">
        <f t="shared" si="27"/>
        <v>vis</v>
      </c>
      <c r="E300">
        <f>VLOOKUP(C300,Active!C$21:E$960,3,FALSE)</f>
        <v>-680.99137197827565</v>
      </c>
      <c r="F300" s="2" t="s">
        <v>208</v>
      </c>
      <c r="G300" t="str">
        <f t="shared" si="28"/>
        <v>34664.311</v>
      </c>
      <c r="H300" s="30">
        <f t="shared" si="29"/>
        <v>-681</v>
      </c>
      <c r="I300" s="75" t="s">
        <v>1026</v>
      </c>
      <c r="J300" s="76" t="s">
        <v>1027</v>
      </c>
      <c r="K300" s="75">
        <v>-681</v>
      </c>
      <c r="L300" s="75" t="s">
        <v>545</v>
      </c>
      <c r="M300" s="76" t="s">
        <v>919</v>
      </c>
      <c r="N300" s="76"/>
      <c r="O300" s="77" t="s">
        <v>937</v>
      </c>
      <c r="P300" s="77" t="s">
        <v>47</v>
      </c>
    </row>
    <row r="301" spans="1:16">
      <c r="A301" s="30" t="str">
        <f t="shared" si="24"/>
        <v> MVS 364 </v>
      </c>
      <c r="B301" s="2" t="str">
        <f t="shared" si="25"/>
        <v>I</v>
      </c>
      <c r="C301" s="30">
        <f t="shared" si="26"/>
        <v>34872.546999999999</v>
      </c>
      <c r="D301" t="str">
        <f t="shared" si="27"/>
        <v>vis</v>
      </c>
      <c r="E301">
        <f>VLOOKUP(C301,Active!C$21:E$960,3,FALSE)</f>
        <v>-573.97697378394855</v>
      </c>
      <c r="F301" s="2" t="s">
        <v>208</v>
      </c>
      <c r="G301" t="str">
        <f t="shared" si="28"/>
        <v>34872.547</v>
      </c>
      <c r="H301" s="30">
        <f t="shared" si="29"/>
        <v>-574</v>
      </c>
      <c r="I301" s="75" t="s">
        <v>1028</v>
      </c>
      <c r="J301" s="76" t="s">
        <v>1029</v>
      </c>
      <c r="K301" s="75">
        <v>-574</v>
      </c>
      <c r="L301" s="75" t="s">
        <v>1030</v>
      </c>
      <c r="M301" s="76" t="s">
        <v>919</v>
      </c>
      <c r="N301" s="76"/>
      <c r="O301" s="77" t="s">
        <v>937</v>
      </c>
      <c r="P301" s="77" t="s">
        <v>47</v>
      </c>
    </row>
    <row r="302" spans="1:16">
      <c r="A302" s="30" t="str">
        <f t="shared" si="24"/>
        <v> AAC 5.195 </v>
      </c>
      <c r="B302" s="2" t="str">
        <f t="shared" si="25"/>
        <v>I</v>
      </c>
      <c r="C302" s="30">
        <f t="shared" si="26"/>
        <v>34979.514000000003</v>
      </c>
      <c r="D302" t="str">
        <f t="shared" si="27"/>
        <v>vis</v>
      </c>
      <c r="E302">
        <f>VLOOKUP(C302,Active!C$21:E$960,3,FALSE)</f>
        <v>-519.00564734830243</v>
      </c>
      <c r="F302" s="2" t="s">
        <v>208</v>
      </c>
      <c r="G302" t="str">
        <f t="shared" si="28"/>
        <v>34979.514</v>
      </c>
      <c r="H302" s="30">
        <f t="shared" si="29"/>
        <v>-519</v>
      </c>
      <c r="I302" s="75" t="s">
        <v>1031</v>
      </c>
      <c r="J302" s="76" t="s">
        <v>1032</v>
      </c>
      <c r="K302" s="75">
        <v>-519</v>
      </c>
      <c r="L302" s="75" t="s">
        <v>274</v>
      </c>
      <c r="M302" s="76" t="s">
        <v>212</v>
      </c>
      <c r="N302" s="76"/>
      <c r="O302" s="77" t="s">
        <v>981</v>
      </c>
      <c r="P302" s="77" t="s">
        <v>53</v>
      </c>
    </row>
    <row r="303" spans="1:16">
      <c r="A303" s="30" t="str">
        <f t="shared" si="24"/>
        <v> MVS 364 </v>
      </c>
      <c r="B303" s="2" t="str">
        <f t="shared" si="25"/>
        <v>I</v>
      </c>
      <c r="C303" s="30">
        <f t="shared" si="26"/>
        <v>35063.24</v>
      </c>
      <c r="D303" t="str">
        <f t="shared" si="27"/>
        <v>vis</v>
      </c>
      <c r="E303">
        <f>VLOOKUP(C303,Active!C$21:E$960,3,FALSE)</f>
        <v>-475.97808485566031</v>
      </c>
      <c r="F303" s="2" t="s">
        <v>208</v>
      </c>
      <c r="G303" t="str">
        <f t="shared" si="28"/>
        <v>35063.240</v>
      </c>
      <c r="H303" s="30">
        <f t="shared" si="29"/>
        <v>-476</v>
      </c>
      <c r="I303" s="75" t="s">
        <v>1033</v>
      </c>
      <c r="J303" s="76" t="s">
        <v>1034</v>
      </c>
      <c r="K303" s="75">
        <v>-476</v>
      </c>
      <c r="L303" s="75" t="s">
        <v>616</v>
      </c>
      <c r="M303" s="76" t="s">
        <v>919</v>
      </c>
      <c r="N303" s="76"/>
      <c r="O303" s="77" t="s">
        <v>937</v>
      </c>
      <c r="P303" s="77" t="s">
        <v>47</v>
      </c>
    </row>
    <row r="304" spans="1:16">
      <c r="A304" s="30" t="str">
        <f t="shared" si="24"/>
        <v> MVS 364 </v>
      </c>
      <c r="B304" s="2" t="str">
        <f t="shared" si="25"/>
        <v>I</v>
      </c>
      <c r="C304" s="30">
        <f t="shared" si="26"/>
        <v>35226.576000000001</v>
      </c>
      <c r="D304" t="str">
        <f t="shared" si="27"/>
        <v>vis</v>
      </c>
      <c r="E304">
        <f>VLOOKUP(C304,Active!C$21:E$960,3,FALSE)</f>
        <v>-392.03821017755865</v>
      </c>
      <c r="F304" s="2" t="s">
        <v>208</v>
      </c>
      <c r="G304" t="str">
        <f t="shared" si="28"/>
        <v>35226.576</v>
      </c>
      <c r="H304" s="30">
        <f t="shared" si="29"/>
        <v>-392</v>
      </c>
      <c r="I304" s="75" t="s">
        <v>1035</v>
      </c>
      <c r="J304" s="76" t="s">
        <v>1036</v>
      </c>
      <c r="K304" s="75">
        <v>-392</v>
      </c>
      <c r="L304" s="75" t="s">
        <v>1037</v>
      </c>
      <c r="M304" s="76" t="s">
        <v>919</v>
      </c>
      <c r="N304" s="76"/>
      <c r="O304" s="77" t="s">
        <v>937</v>
      </c>
      <c r="P304" s="77" t="s">
        <v>47</v>
      </c>
    </row>
    <row r="305" spans="1:16">
      <c r="A305" s="30" t="str">
        <f t="shared" si="24"/>
        <v> MVS 364 </v>
      </c>
      <c r="B305" s="2" t="str">
        <f t="shared" si="25"/>
        <v>I</v>
      </c>
      <c r="C305" s="30">
        <f t="shared" si="26"/>
        <v>35304.442000000003</v>
      </c>
      <c r="D305" t="str">
        <f t="shared" si="27"/>
        <v>vis</v>
      </c>
      <c r="E305">
        <f>VLOOKUP(C305,Active!C$21:E$960,3,FALSE)</f>
        <v>-352.0221556538462</v>
      </c>
      <c r="F305" s="2" t="s">
        <v>208</v>
      </c>
      <c r="G305" t="str">
        <f t="shared" si="28"/>
        <v>35304.442</v>
      </c>
      <c r="H305" s="30">
        <f t="shared" si="29"/>
        <v>-352</v>
      </c>
      <c r="I305" s="75" t="s">
        <v>1038</v>
      </c>
      <c r="J305" s="76" t="s">
        <v>1039</v>
      </c>
      <c r="K305" s="75">
        <v>-352</v>
      </c>
      <c r="L305" s="75" t="s">
        <v>1040</v>
      </c>
      <c r="M305" s="76" t="s">
        <v>919</v>
      </c>
      <c r="N305" s="76"/>
      <c r="O305" s="77" t="s">
        <v>937</v>
      </c>
      <c r="P305" s="77" t="s">
        <v>47</v>
      </c>
    </row>
    <row r="306" spans="1:16">
      <c r="A306" s="30" t="str">
        <f t="shared" si="24"/>
        <v> MVS 364 </v>
      </c>
      <c r="B306" s="2" t="str">
        <f t="shared" si="25"/>
        <v>I</v>
      </c>
      <c r="C306" s="30">
        <f t="shared" si="26"/>
        <v>35306.445</v>
      </c>
      <c r="D306" t="str">
        <f t="shared" si="27"/>
        <v>vis</v>
      </c>
      <c r="E306">
        <f>VLOOKUP(C306,Active!C$21:E$960,3,FALSE)</f>
        <v>-350.9927955067875</v>
      </c>
      <c r="F306" s="2" t="s">
        <v>208</v>
      </c>
      <c r="G306" t="str">
        <f t="shared" si="28"/>
        <v>35306.445</v>
      </c>
      <c r="H306" s="30">
        <f t="shared" si="29"/>
        <v>-351</v>
      </c>
      <c r="I306" s="75" t="s">
        <v>1041</v>
      </c>
      <c r="J306" s="76" t="s">
        <v>1042</v>
      </c>
      <c r="K306" s="75">
        <v>-351</v>
      </c>
      <c r="L306" s="75" t="s">
        <v>536</v>
      </c>
      <c r="M306" s="76" t="s">
        <v>919</v>
      </c>
      <c r="N306" s="76"/>
      <c r="O306" s="77" t="s">
        <v>937</v>
      </c>
      <c r="P306" s="77" t="s">
        <v>47</v>
      </c>
    </row>
    <row r="307" spans="1:16">
      <c r="A307" s="30" t="str">
        <f t="shared" si="24"/>
        <v> AA 6.143 </v>
      </c>
      <c r="B307" s="2" t="str">
        <f t="shared" si="25"/>
        <v>I</v>
      </c>
      <c r="C307" s="30">
        <f t="shared" si="26"/>
        <v>35339.506999999998</v>
      </c>
      <c r="D307" t="str">
        <f t="shared" si="27"/>
        <v>vis</v>
      </c>
      <c r="E307">
        <f>VLOOKUP(C307,Active!C$21:E$960,3,FALSE)</f>
        <v>-334.00192921517277</v>
      </c>
      <c r="F307" s="2" t="s">
        <v>208</v>
      </c>
      <c r="G307" t="str">
        <f t="shared" si="28"/>
        <v>35339.507</v>
      </c>
      <c r="H307" s="30">
        <f t="shared" si="29"/>
        <v>-334</v>
      </c>
      <c r="I307" s="75" t="s">
        <v>1043</v>
      </c>
      <c r="J307" s="76" t="s">
        <v>1044</v>
      </c>
      <c r="K307" s="75">
        <v>-334</v>
      </c>
      <c r="L307" s="75" t="s">
        <v>238</v>
      </c>
      <c r="M307" s="76" t="s">
        <v>212</v>
      </c>
      <c r="N307" s="76"/>
      <c r="O307" s="77" t="s">
        <v>981</v>
      </c>
      <c r="P307" s="77" t="s">
        <v>54</v>
      </c>
    </row>
    <row r="308" spans="1:16">
      <c r="A308" s="30" t="str">
        <f t="shared" si="24"/>
        <v> MVS 364 </v>
      </c>
      <c r="B308" s="2" t="str">
        <f t="shared" si="25"/>
        <v>I</v>
      </c>
      <c r="C308" s="30">
        <f t="shared" si="26"/>
        <v>35343.366999999998</v>
      </c>
      <c r="D308" t="str">
        <f t="shared" si="27"/>
        <v>vis</v>
      </c>
      <c r="E308">
        <f>VLOOKUP(C308,Active!C$21:E$960,3,FALSE)</f>
        <v>-332.01823966567042</v>
      </c>
      <c r="F308" s="2" t="s">
        <v>208</v>
      </c>
      <c r="G308" t="str">
        <f t="shared" si="28"/>
        <v>35343.367</v>
      </c>
      <c r="H308" s="30">
        <f t="shared" si="29"/>
        <v>-332</v>
      </c>
      <c r="I308" s="75" t="s">
        <v>1045</v>
      </c>
      <c r="J308" s="76" t="s">
        <v>1046</v>
      </c>
      <c r="K308" s="75">
        <v>-332</v>
      </c>
      <c r="L308" s="75" t="s">
        <v>1047</v>
      </c>
      <c r="M308" s="76" t="s">
        <v>919</v>
      </c>
      <c r="N308" s="76"/>
      <c r="O308" s="77" t="s">
        <v>937</v>
      </c>
      <c r="P308" s="77" t="s">
        <v>47</v>
      </c>
    </row>
    <row r="309" spans="1:16">
      <c r="A309" s="30" t="str">
        <f t="shared" si="24"/>
        <v> AA 6.143 </v>
      </c>
      <c r="B309" s="2" t="str">
        <f t="shared" si="25"/>
        <v>I</v>
      </c>
      <c r="C309" s="30">
        <f t="shared" si="26"/>
        <v>35376.474000000002</v>
      </c>
      <c r="D309" t="str">
        <f t="shared" si="27"/>
        <v>vis</v>
      </c>
      <c r="E309">
        <f>VLOOKUP(C309,Active!C$21:E$960,3,FALSE)</f>
        <v>-315.00424745961567</v>
      </c>
      <c r="F309" s="2" t="s">
        <v>208</v>
      </c>
      <c r="G309" t="str">
        <f t="shared" si="28"/>
        <v>35376.474</v>
      </c>
      <c r="H309" s="30">
        <f t="shared" si="29"/>
        <v>-315</v>
      </c>
      <c r="I309" s="75" t="s">
        <v>1048</v>
      </c>
      <c r="J309" s="76" t="s">
        <v>1049</v>
      </c>
      <c r="K309" s="75">
        <v>-315</v>
      </c>
      <c r="L309" s="75" t="s">
        <v>229</v>
      </c>
      <c r="M309" s="76" t="s">
        <v>212</v>
      </c>
      <c r="N309" s="76"/>
      <c r="O309" s="77" t="s">
        <v>981</v>
      </c>
      <c r="P309" s="77" t="s">
        <v>54</v>
      </c>
    </row>
    <row r="310" spans="1:16">
      <c r="A310" s="30" t="str">
        <f t="shared" si="24"/>
        <v> MVS 364 </v>
      </c>
      <c r="B310" s="2" t="str">
        <f t="shared" si="25"/>
        <v>I</v>
      </c>
      <c r="C310" s="30">
        <f t="shared" si="26"/>
        <v>35419.267</v>
      </c>
      <c r="D310" t="str">
        <f t="shared" si="27"/>
        <v>vis</v>
      </c>
      <c r="E310">
        <f>VLOOKUP(C310,Active!C$21:E$960,3,FALSE)</f>
        <v>-293.01253064825897</v>
      </c>
      <c r="F310" s="2" t="s">
        <v>208</v>
      </c>
      <c r="G310" t="str">
        <f t="shared" si="28"/>
        <v>35419.267</v>
      </c>
      <c r="H310" s="30">
        <f t="shared" si="29"/>
        <v>-293</v>
      </c>
      <c r="I310" s="75" t="s">
        <v>1050</v>
      </c>
      <c r="J310" s="76" t="s">
        <v>1051</v>
      </c>
      <c r="K310" s="75">
        <v>-293</v>
      </c>
      <c r="L310" s="75" t="s">
        <v>1052</v>
      </c>
      <c r="M310" s="76" t="s">
        <v>919</v>
      </c>
      <c r="N310" s="76"/>
      <c r="O310" s="77" t="s">
        <v>937</v>
      </c>
      <c r="P310" s="77" t="s">
        <v>47</v>
      </c>
    </row>
    <row r="311" spans="1:16">
      <c r="A311" s="30" t="str">
        <f t="shared" si="24"/>
        <v> MVS 364 </v>
      </c>
      <c r="B311" s="2" t="str">
        <f t="shared" si="25"/>
        <v>I</v>
      </c>
      <c r="C311" s="30">
        <f t="shared" si="26"/>
        <v>35551.627</v>
      </c>
      <c r="D311" t="str">
        <f t="shared" si="27"/>
        <v>vis</v>
      </c>
      <c r="E311">
        <f>VLOOKUP(C311,Active!C$21:E$960,3,FALSE)</f>
        <v>-224.99150765030762</v>
      </c>
      <c r="F311" s="2" t="s">
        <v>208</v>
      </c>
      <c r="G311" t="str">
        <f t="shared" si="28"/>
        <v>35551.627</v>
      </c>
      <c r="H311" s="30">
        <f t="shared" si="29"/>
        <v>-225</v>
      </c>
      <c r="I311" s="75" t="s">
        <v>1053</v>
      </c>
      <c r="J311" s="76" t="s">
        <v>1054</v>
      </c>
      <c r="K311" s="75">
        <v>-225</v>
      </c>
      <c r="L311" s="75" t="s">
        <v>545</v>
      </c>
      <c r="M311" s="76" t="s">
        <v>919</v>
      </c>
      <c r="N311" s="76"/>
      <c r="O311" s="77" t="s">
        <v>937</v>
      </c>
      <c r="P311" s="77" t="s">
        <v>47</v>
      </c>
    </row>
    <row r="312" spans="1:16">
      <c r="A312" s="30" t="str">
        <f t="shared" si="24"/>
        <v> MVS 364 </v>
      </c>
      <c r="B312" s="2" t="str">
        <f t="shared" si="25"/>
        <v>I</v>
      </c>
      <c r="C312" s="30">
        <f t="shared" si="26"/>
        <v>35664.464999999997</v>
      </c>
      <c r="D312" t="str">
        <f t="shared" si="27"/>
        <v>vis</v>
      </c>
      <c r="E312">
        <f>VLOOKUP(C312,Active!C$21:E$960,3,FALSE)</f>
        <v>-167.00302024442567</v>
      </c>
      <c r="F312" s="2" t="s">
        <v>208</v>
      </c>
      <c r="G312" t="str">
        <f t="shared" si="28"/>
        <v>35664.465</v>
      </c>
      <c r="H312" s="30">
        <f t="shared" si="29"/>
        <v>-167</v>
      </c>
      <c r="I312" s="75" t="s">
        <v>1055</v>
      </c>
      <c r="J312" s="76" t="s">
        <v>1056</v>
      </c>
      <c r="K312" s="75">
        <v>-167</v>
      </c>
      <c r="L312" s="75" t="s">
        <v>527</v>
      </c>
      <c r="M312" s="76" t="s">
        <v>919</v>
      </c>
      <c r="N312" s="76"/>
      <c r="O312" s="77" t="s">
        <v>937</v>
      </c>
      <c r="P312" s="77" t="s">
        <v>47</v>
      </c>
    </row>
    <row r="313" spans="1:16">
      <c r="A313" s="30" t="str">
        <f t="shared" si="24"/>
        <v> AC 174.18 </v>
      </c>
      <c r="B313" s="2" t="str">
        <f t="shared" si="25"/>
        <v>I</v>
      </c>
      <c r="C313" s="30">
        <f t="shared" si="26"/>
        <v>35701.436999999998</v>
      </c>
      <c r="D313" t="str">
        <f t="shared" si="27"/>
        <v>vis</v>
      </c>
      <c r="E313">
        <f>VLOOKUP(C313,Active!C$21:E$960,3,FALSE)</f>
        <v>-148.00276894282132</v>
      </c>
      <c r="F313" s="2" t="s">
        <v>208</v>
      </c>
      <c r="G313" t="str">
        <f t="shared" si="28"/>
        <v>35701.437</v>
      </c>
      <c r="H313" s="30">
        <f t="shared" si="29"/>
        <v>-148</v>
      </c>
      <c r="I313" s="75" t="s">
        <v>1057</v>
      </c>
      <c r="J313" s="76" t="s">
        <v>1058</v>
      </c>
      <c r="K313" s="75">
        <v>-148</v>
      </c>
      <c r="L313" s="75" t="s">
        <v>224</v>
      </c>
      <c r="M313" s="76" t="s">
        <v>212</v>
      </c>
      <c r="N313" s="76"/>
      <c r="O313" s="77" t="s">
        <v>1059</v>
      </c>
      <c r="P313" s="77" t="s">
        <v>55</v>
      </c>
    </row>
    <row r="314" spans="1:16">
      <c r="A314" s="30" t="str">
        <f t="shared" si="24"/>
        <v> EBC 1-32 </v>
      </c>
      <c r="B314" s="2" t="str">
        <f t="shared" si="25"/>
        <v>I</v>
      </c>
      <c r="C314" s="30">
        <f t="shared" si="26"/>
        <v>35701.438000000002</v>
      </c>
      <c r="D314" t="str">
        <f t="shared" si="27"/>
        <v>vis</v>
      </c>
      <c r="E314">
        <f>VLOOKUP(C314,Active!C$21:E$960,3,FALSE)</f>
        <v>-148.00225503360963</v>
      </c>
      <c r="F314" s="2" t="s">
        <v>208</v>
      </c>
      <c r="G314" t="str">
        <f t="shared" si="28"/>
        <v>35701.438</v>
      </c>
      <c r="H314" s="30">
        <f t="shared" si="29"/>
        <v>-148</v>
      </c>
      <c r="I314" s="75" t="s">
        <v>1060</v>
      </c>
      <c r="J314" s="76" t="s">
        <v>1061</v>
      </c>
      <c r="K314" s="75">
        <v>-148</v>
      </c>
      <c r="L314" s="75" t="s">
        <v>238</v>
      </c>
      <c r="M314" s="76" t="s">
        <v>212</v>
      </c>
      <c r="N314" s="76"/>
      <c r="O314" s="77" t="s">
        <v>1062</v>
      </c>
      <c r="P314" s="77" t="s">
        <v>56</v>
      </c>
    </row>
    <row r="315" spans="1:16">
      <c r="A315" s="30" t="str">
        <f t="shared" si="24"/>
        <v> MVS 364 </v>
      </c>
      <c r="B315" s="2" t="str">
        <f t="shared" si="25"/>
        <v>I</v>
      </c>
      <c r="C315" s="30">
        <f t="shared" si="26"/>
        <v>35701.491999999998</v>
      </c>
      <c r="D315" t="str">
        <f t="shared" si="27"/>
        <v>vis</v>
      </c>
      <c r="E315">
        <f>VLOOKUP(C315,Active!C$21:E$960,3,FALSE)</f>
        <v>-147.97450393628682</v>
      </c>
      <c r="F315" s="2" t="s">
        <v>208</v>
      </c>
      <c r="G315" t="str">
        <f t="shared" si="28"/>
        <v>35701.492</v>
      </c>
      <c r="H315" s="30">
        <f t="shared" si="29"/>
        <v>-148</v>
      </c>
      <c r="I315" s="75" t="s">
        <v>1063</v>
      </c>
      <c r="J315" s="76" t="s">
        <v>1064</v>
      </c>
      <c r="K315" s="75">
        <v>-148</v>
      </c>
      <c r="L315" s="75" t="s">
        <v>1065</v>
      </c>
      <c r="M315" s="76" t="s">
        <v>919</v>
      </c>
      <c r="N315" s="76"/>
      <c r="O315" s="77" t="s">
        <v>937</v>
      </c>
      <c r="P315" s="77" t="s">
        <v>47</v>
      </c>
    </row>
    <row r="316" spans="1:16">
      <c r="A316" s="30" t="str">
        <f t="shared" si="24"/>
        <v> AC 174.18 </v>
      </c>
      <c r="B316" s="2" t="str">
        <f t="shared" si="25"/>
        <v>I</v>
      </c>
      <c r="C316" s="30">
        <f t="shared" si="26"/>
        <v>35703.379000000001</v>
      </c>
      <c r="D316" t="str">
        <f t="shared" si="27"/>
        <v>vis</v>
      </c>
      <c r="E316">
        <f>VLOOKUP(C316,Active!C$21:E$960,3,FALSE)</f>
        <v>-147.00475725755228</v>
      </c>
      <c r="F316" s="2" t="s">
        <v>208</v>
      </c>
      <c r="G316" t="str">
        <f t="shared" si="28"/>
        <v>35703.379</v>
      </c>
      <c r="H316" s="30">
        <f t="shared" si="29"/>
        <v>-147</v>
      </c>
      <c r="I316" s="75" t="s">
        <v>1066</v>
      </c>
      <c r="J316" s="76" t="s">
        <v>1067</v>
      </c>
      <c r="K316" s="75">
        <v>-147</v>
      </c>
      <c r="L316" s="75" t="s">
        <v>217</v>
      </c>
      <c r="M316" s="76" t="s">
        <v>212</v>
      </c>
      <c r="N316" s="76"/>
      <c r="O316" s="77" t="s">
        <v>1059</v>
      </c>
      <c r="P316" s="77" t="s">
        <v>55</v>
      </c>
    </row>
    <row r="317" spans="1:16">
      <c r="A317" s="30" t="str">
        <f t="shared" si="24"/>
        <v> AA 7.191 </v>
      </c>
      <c r="B317" s="2" t="str">
        <f t="shared" si="25"/>
        <v>I</v>
      </c>
      <c r="C317" s="30">
        <f t="shared" si="26"/>
        <v>35742.298999999999</v>
      </c>
      <c r="D317" t="str">
        <f t="shared" si="27"/>
        <v>vis</v>
      </c>
      <c r="E317">
        <f>VLOOKUP(C317,Active!C$21:E$960,3,FALSE)</f>
        <v>-127.00341081542373</v>
      </c>
      <c r="F317" s="2" t="s">
        <v>208</v>
      </c>
      <c r="G317" t="str">
        <f t="shared" si="28"/>
        <v>35742.299</v>
      </c>
      <c r="H317" s="30">
        <f t="shared" si="29"/>
        <v>-127</v>
      </c>
      <c r="I317" s="75" t="s">
        <v>1068</v>
      </c>
      <c r="J317" s="76" t="s">
        <v>1069</v>
      </c>
      <c r="K317" s="75">
        <v>-127</v>
      </c>
      <c r="L317" s="75" t="s">
        <v>211</v>
      </c>
      <c r="M317" s="76" t="s">
        <v>212</v>
      </c>
      <c r="N317" s="76"/>
      <c r="O317" s="77" t="s">
        <v>981</v>
      </c>
      <c r="P317" s="77" t="s">
        <v>57</v>
      </c>
    </row>
    <row r="318" spans="1:16">
      <c r="A318" s="30" t="str">
        <f t="shared" si="24"/>
        <v> MVS 364 </v>
      </c>
      <c r="B318" s="2" t="str">
        <f t="shared" si="25"/>
        <v>I</v>
      </c>
      <c r="C318" s="30">
        <f t="shared" si="26"/>
        <v>35742.303</v>
      </c>
      <c r="D318" t="str">
        <f t="shared" si="27"/>
        <v>vis</v>
      </c>
      <c r="E318">
        <f>VLOOKUP(C318,Active!C$21:E$960,3,FALSE)</f>
        <v>-127.00135517858446</v>
      </c>
      <c r="F318" s="2" t="s">
        <v>208</v>
      </c>
      <c r="G318" t="str">
        <f t="shared" si="28"/>
        <v>35742.303</v>
      </c>
      <c r="H318" s="30">
        <f t="shared" si="29"/>
        <v>-127</v>
      </c>
      <c r="I318" s="75" t="s">
        <v>1070</v>
      </c>
      <c r="J318" s="76" t="s">
        <v>1071</v>
      </c>
      <c r="K318" s="75">
        <v>-127</v>
      </c>
      <c r="L318" s="75" t="s">
        <v>283</v>
      </c>
      <c r="M318" s="76" t="s">
        <v>919</v>
      </c>
      <c r="N318" s="76"/>
      <c r="O318" s="77" t="s">
        <v>937</v>
      </c>
      <c r="P318" s="77" t="s">
        <v>47</v>
      </c>
    </row>
    <row r="319" spans="1:16">
      <c r="A319" s="30" t="str">
        <f t="shared" si="24"/>
        <v> MVS 364 </v>
      </c>
      <c r="B319" s="2" t="str">
        <f t="shared" si="25"/>
        <v>I</v>
      </c>
      <c r="C319" s="30">
        <f t="shared" si="26"/>
        <v>35779.286999999997</v>
      </c>
      <c r="D319" t="str">
        <f t="shared" si="27"/>
        <v>vis</v>
      </c>
      <c r="E319">
        <f>VLOOKUP(C319,Active!C$21:E$960,3,FALSE)</f>
        <v>-107.994936966466</v>
      </c>
      <c r="F319" s="2" t="s">
        <v>208</v>
      </c>
      <c r="G319" t="str">
        <f t="shared" si="28"/>
        <v>35779.287</v>
      </c>
      <c r="H319" s="30">
        <f t="shared" si="29"/>
        <v>-108</v>
      </c>
      <c r="I319" s="75" t="s">
        <v>1072</v>
      </c>
      <c r="J319" s="76" t="s">
        <v>1073</v>
      </c>
      <c r="K319" s="75">
        <v>-108</v>
      </c>
      <c r="L319" s="75" t="s">
        <v>266</v>
      </c>
      <c r="M319" s="76" t="s">
        <v>919</v>
      </c>
      <c r="N319" s="76"/>
      <c r="O319" s="77" t="s">
        <v>937</v>
      </c>
      <c r="P319" s="77" t="s">
        <v>47</v>
      </c>
    </row>
    <row r="320" spans="1:16">
      <c r="A320" s="30" t="str">
        <f t="shared" si="24"/>
        <v> MVS 364 </v>
      </c>
      <c r="B320" s="2" t="str">
        <f t="shared" si="25"/>
        <v>I</v>
      </c>
      <c r="C320" s="30">
        <f t="shared" si="26"/>
        <v>35781.281999999999</v>
      </c>
      <c r="D320" t="str">
        <f t="shared" si="27"/>
        <v>vis</v>
      </c>
      <c r="E320">
        <f>VLOOKUP(C320,Active!C$21:E$960,3,FALSE)</f>
        <v>-106.96968809308211</v>
      </c>
      <c r="F320" s="2" t="s">
        <v>208</v>
      </c>
      <c r="G320" t="str">
        <f t="shared" si="28"/>
        <v>35781.282</v>
      </c>
      <c r="H320" s="30">
        <f t="shared" si="29"/>
        <v>-107</v>
      </c>
      <c r="I320" s="75" t="s">
        <v>1074</v>
      </c>
      <c r="J320" s="76" t="s">
        <v>1075</v>
      </c>
      <c r="K320" s="75">
        <v>-107</v>
      </c>
      <c r="L320" s="75" t="s">
        <v>1076</v>
      </c>
      <c r="M320" s="76" t="s">
        <v>919</v>
      </c>
      <c r="N320" s="76"/>
      <c r="O320" s="77" t="s">
        <v>937</v>
      </c>
      <c r="P320" s="77" t="s">
        <v>47</v>
      </c>
    </row>
    <row r="321" spans="1:16">
      <c r="A321" s="30" t="str">
        <f t="shared" si="24"/>
        <v> MVS 364 </v>
      </c>
      <c r="B321" s="2" t="str">
        <f t="shared" si="25"/>
        <v>I</v>
      </c>
      <c r="C321" s="30">
        <f t="shared" si="26"/>
        <v>35985.508000000002</v>
      </c>
      <c r="D321" t="str">
        <f t="shared" si="27"/>
        <v>vis</v>
      </c>
      <c r="E321">
        <f>VLOOKUP(C321,Active!C$21:E$960,3,FALSE)</f>
        <v>-2.0160658297116747</v>
      </c>
      <c r="F321" s="2" t="s">
        <v>208</v>
      </c>
      <c r="G321" t="str">
        <f t="shared" si="28"/>
        <v>35985.508</v>
      </c>
      <c r="H321" s="30">
        <f t="shared" si="29"/>
        <v>-2</v>
      </c>
      <c r="I321" s="75" t="s">
        <v>1077</v>
      </c>
      <c r="J321" s="76" t="s">
        <v>1078</v>
      </c>
      <c r="K321" s="75">
        <v>-2</v>
      </c>
      <c r="L321" s="75" t="s">
        <v>1079</v>
      </c>
      <c r="M321" s="76" t="s">
        <v>919</v>
      </c>
      <c r="N321" s="76"/>
      <c r="O321" s="77" t="s">
        <v>937</v>
      </c>
      <c r="P321" s="77" t="s">
        <v>47</v>
      </c>
    </row>
    <row r="322" spans="1:16">
      <c r="A322" s="30" t="str">
        <f t="shared" si="24"/>
        <v> MVS 3.122 </v>
      </c>
      <c r="B322" s="2" t="str">
        <f t="shared" si="25"/>
        <v>I</v>
      </c>
      <c r="C322" s="30">
        <f t="shared" si="26"/>
        <v>35985.51</v>
      </c>
      <c r="D322" t="str">
        <f t="shared" si="27"/>
        <v>vis</v>
      </c>
      <c r="E322">
        <f>VLOOKUP(C322,Active!C$21:E$960,3,FALSE)</f>
        <v>-2.0150380112920341</v>
      </c>
      <c r="F322" s="2" t="s">
        <v>208</v>
      </c>
      <c r="G322" t="str">
        <f t="shared" si="28"/>
        <v>35985.510</v>
      </c>
      <c r="H322" s="30">
        <f t="shared" si="29"/>
        <v>-2</v>
      </c>
      <c r="I322" s="75" t="s">
        <v>1080</v>
      </c>
      <c r="J322" s="76" t="s">
        <v>1081</v>
      </c>
      <c r="K322" s="75">
        <v>-2</v>
      </c>
      <c r="L322" s="75" t="s">
        <v>1082</v>
      </c>
      <c r="M322" s="76" t="s">
        <v>919</v>
      </c>
      <c r="N322" s="76"/>
      <c r="O322" s="77" t="s">
        <v>1083</v>
      </c>
      <c r="P322" s="77" t="s">
        <v>58</v>
      </c>
    </row>
    <row r="323" spans="1:16">
      <c r="A323" s="30" t="str">
        <f t="shared" si="24"/>
        <v> AA 8.192 </v>
      </c>
      <c r="B323" s="2" t="str">
        <f t="shared" si="25"/>
        <v>I</v>
      </c>
      <c r="C323" s="30">
        <f t="shared" si="26"/>
        <v>35989.428999999996</v>
      </c>
      <c r="D323" t="str">
        <f t="shared" si="27"/>
        <v>vis</v>
      </c>
      <c r="E323">
        <f>VLOOKUP(C323,Active!C$21:E$960,3,FALSE)</f>
        <v>-1.0278184196405068E-3</v>
      </c>
      <c r="F323" s="2" t="s">
        <v>208</v>
      </c>
      <c r="G323" t="str">
        <f t="shared" si="28"/>
        <v>35989.429</v>
      </c>
      <c r="H323" s="30">
        <f t="shared" si="29"/>
        <v>0</v>
      </c>
      <c r="I323" s="75" t="s">
        <v>1084</v>
      </c>
      <c r="J323" s="76" t="s">
        <v>1085</v>
      </c>
      <c r="K323" s="75">
        <v>0</v>
      </c>
      <c r="L323" s="75" t="s">
        <v>233</v>
      </c>
      <c r="M323" s="76" t="s">
        <v>212</v>
      </c>
      <c r="N323" s="76"/>
      <c r="O323" s="77" t="s">
        <v>981</v>
      </c>
      <c r="P323" s="77" t="s">
        <v>59</v>
      </c>
    </row>
    <row r="324" spans="1:16">
      <c r="A324" s="30" t="str">
        <f t="shared" si="24"/>
        <v> MVS 364 </v>
      </c>
      <c r="B324" s="2" t="str">
        <f t="shared" si="25"/>
        <v>I</v>
      </c>
      <c r="C324" s="30">
        <f t="shared" si="26"/>
        <v>36022.493999999999</v>
      </c>
      <c r="D324" t="str">
        <f t="shared" si="27"/>
        <v>vis</v>
      </c>
      <c r="E324">
        <f>VLOOKUP(C324,Active!C$21:E$960,3,FALSE)</f>
        <v>16.991380200826427</v>
      </c>
      <c r="F324" s="2" t="s">
        <v>208</v>
      </c>
      <c r="G324" t="str">
        <f t="shared" si="28"/>
        <v>36022.494</v>
      </c>
      <c r="H324" s="30">
        <f t="shared" si="29"/>
        <v>17</v>
      </c>
      <c r="I324" s="75" t="s">
        <v>1086</v>
      </c>
      <c r="J324" s="76" t="s">
        <v>1087</v>
      </c>
      <c r="K324" s="75">
        <v>17</v>
      </c>
      <c r="L324" s="75" t="s">
        <v>1088</v>
      </c>
      <c r="M324" s="76" t="s">
        <v>919</v>
      </c>
      <c r="N324" s="76"/>
      <c r="O324" s="77" t="s">
        <v>937</v>
      </c>
      <c r="P324" s="77" t="s">
        <v>47</v>
      </c>
    </row>
    <row r="325" spans="1:16">
      <c r="A325" s="30" t="str">
        <f t="shared" si="24"/>
        <v> MVS 364 </v>
      </c>
      <c r="B325" s="2" t="str">
        <f t="shared" si="25"/>
        <v>I</v>
      </c>
      <c r="C325" s="30">
        <f t="shared" si="26"/>
        <v>36024.447</v>
      </c>
      <c r="D325" t="str">
        <f t="shared" si="27"/>
        <v>vis</v>
      </c>
      <c r="E325">
        <f>VLOOKUP(C325,Active!C$21:E$960,3,FALSE)</f>
        <v>17.995044887401598</v>
      </c>
      <c r="F325" s="2" t="s">
        <v>208</v>
      </c>
      <c r="G325" t="str">
        <f t="shared" si="28"/>
        <v>36024.447</v>
      </c>
      <c r="H325" s="30">
        <f t="shared" si="29"/>
        <v>18</v>
      </c>
      <c r="I325" s="75" t="s">
        <v>1089</v>
      </c>
      <c r="J325" s="76" t="s">
        <v>1090</v>
      </c>
      <c r="K325" s="75">
        <v>18</v>
      </c>
      <c r="L325" s="75" t="s">
        <v>861</v>
      </c>
      <c r="M325" s="76" t="s">
        <v>919</v>
      </c>
      <c r="N325" s="76"/>
      <c r="O325" s="77" t="s">
        <v>937</v>
      </c>
      <c r="P325" s="77" t="s">
        <v>47</v>
      </c>
    </row>
    <row r="326" spans="1:16">
      <c r="A326" s="30" t="str">
        <f t="shared" si="24"/>
        <v> MVS 3.122 </v>
      </c>
      <c r="B326" s="2" t="str">
        <f t="shared" si="25"/>
        <v>I</v>
      </c>
      <c r="C326" s="30">
        <f t="shared" si="26"/>
        <v>36024.480000000003</v>
      </c>
      <c r="D326" t="str">
        <f t="shared" si="27"/>
        <v>vis</v>
      </c>
      <c r="E326">
        <f>VLOOKUP(C326,Active!C$21:E$960,3,FALSE)</f>
        <v>18.012003891323797</v>
      </c>
      <c r="F326" s="2" t="s">
        <v>208</v>
      </c>
      <c r="G326" t="str">
        <f t="shared" si="28"/>
        <v>36024.480</v>
      </c>
      <c r="H326" s="30">
        <f t="shared" si="29"/>
        <v>18</v>
      </c>
      <c r="I326" s="75" t="s">
        <v>1091</v>
      </c>
      <c r="J326" s="76" t="s">
        <v>1092</v>
      </c>
      <c r="K326" s="75">
        <v>18</v>
      </c>
      <c r="L326" s="75" t="s">
        <v>568</v>
      </c>
      <c r="M326" s="76" t="s">
        <v>919</v>
      </c>
      <c r="N326" s="76"/>
      <c r="O326" s="77" t="s">
        <v>1083</v>
      </c>
      <c r="P326" s="77" t="s">
        <v>58</v>
      </c>
    </row>
    <row r="327" spans="1:16">
      <c r="A327" s="30" t="str">
        <f t="shared" si="24"/>
        <v> AA 8.192 </v>
      </c>
      <c r="B327" s="2" t="str">
        <f t="shared" si="25"/>
        <v>I</v>
      </c>
      <c r="C327" s="30">
        <f t="shared" si="26"/>
        <v>36133.421000000002</v>
      </c>
      <c r="D327" t="str">
        <f t="shared" si="27"/>
        <v>vis</v>
      </c>
      <c r="E327">
        <f>VLOOKUP(C327,Active!C$21:E$960,3,FALSE)</f>
        <v>73.997787106945651</v>
      </c>
      <c r="F327" s="2" t="s">
        <v>208</v>
      </c>
      <c r="G327" t="str">
        <f t="shared" si="28"/>
        <v>36133.421</v>
      </c>
      <c r="H327" s="30">
        <f t="shared" si="29"/>
        <v>74</v>
      </c>
      <c r="I327" s="75" t="s">
        <v>1093</v>
      </c>
      <c r="J327" s="76" t="s">
        <v>1094</v>
      </c>
      <c r="K327" s="75">
        <v>74</v>
      </c>
      <c r="L327" s="75" t="s">
        <v>238</v>
      </c>
      <c r="M327" s="76" t="s">
        <v>212</v>
      </c>
      <c r="N327" s="76"/>
      <c r="O327" s="77" t="s">
        <v>981</v>
      </c>
      <c r="P327" s="77" t="s">
        <v>59</v>
      </c>
    </row>
    <row r="328" spans="1:16">
      <c r="A328" s="30" t="str">
        <f t="shared" si="24"/>
        <v> MVS 364 </v>
      </c>
      <c r="B328" s="2" t="str">
        <f t="shared" si="25"/>
        <v>I</v>
      </c>
      <c r="C328" s="30">
        <f t="shared" si="26"/>
        <v>36135.328999999998</v>
      </c>
      <c r="D328" t="str">
        <f t="shared" si="27"/>
        <v>vis</v>
      </c>
      <c r="E328">
        <f>VLOOKUP(C328,Active!C$21:E$960,3,FALSE)</f>
        <v>74.978325879080785</v>
      </c>
      <c r="F328" s="2" t="s">
        <v>208</v>
      </c>
      <c r="G328" t="str">
        <f t="shared" si="28"/>
        <v>36135.329</v>
      </c>
      <c r="H328" s="30">
        <f t="shared" si="29"/>
        <v>75</v>
      </c>
      <c r="I328" s="75" t="s">
        <v>1095</v>
      </c>
      <c r="J328" s="76" t="s">
        <v>1096</v>
      </c>
      <c r="K328" s="75">
        <v>75</v>
      </c>
      <c r="L328" s="75" t="s">
        <v>1097</v>
      </c>
      <c r="M328" s="76" t="s">
        <v>919</v>
      </c>
      <c r="N328" s="76"/>
      <c r="O328" s="77" t="s">
        <v>937</v>
      </c>
      <c r="P328" s="77" t="s">
        <v>47</v>
      </c>
    </row>
    <row r="329" spans="1:16">
      <c r="A329" s="30" t="str">
        <f t="shared" si="24"/>
        <v> MVS 3.122 </v>
      </c>
      <c r="B329" s="2" t="str">
        <f t="shared" si="25"/>
        <v>I</v>
      </c>
      <c r="C329" s="30">
        <f t="shared" si="26"/>
        <v>36137.292999999998</v>
      </c>
      <c r="D329" t="str">
        <f t="shared" si="27"/>
        <v>vis</v>
      </c>
      <c r="E329">
        <f>VLOOKUP(C329,Active!C$21:E$960,3,FALSE)</f>
        <v>75.987643566962106</v>
      </c>
      <c r="F329" s="2" t="s">
        <v>208</v>
      </c>
      <c r="G329" t="str">
        <f t="shared" si="28"/>
        <v>36137.293</v>
      </c>
      <c r="H329" s="30">
        <f t="shared" si="29"/>
        <v>76</v>
      </c>
      <c r="I329" s="75" t="s">
        <v>1098</v>
      </c>
      <c r="J329" s="76" t="s">
        <v>1099</v>
      </c>
      <c r="K329" s="75">
        <v>76</v>
      </c>
      <c r="L329" s="75" t="s">
        <v>1052</v>
      </c>
      <c r="M329" s="76" t="s">
        <v>919</v>
      </c>
      <c r="N329" s="76"/>
      <c r="O329" s="77" t="s">
        <v>1083</v>
      </c>
      <c r="P329" s="77" t="s">
        <v>58</v>
      </c>
    </row>
    <row r="330" spans="1:16">
      <c r="A330" s="30" t="str">
        <f t="shared" si="24"/>
        <v> AA 9.49 </v>
      </c>
      <c r="B330" s="2" t="str">
        <f t="shared" si="25"/>
        <v>I</v>
      </c>
      <c r="C330" s="30">
        <f t="shared" si="26"/>
        <v>36349.417000000001</v>
      </c>
      <c r="D330" t="str">
        <f t="shared" si="27"/>
        <v>vis</v>
      </c>
      <c r="E330">
        <f>VLOOKUP(C330,Active!C$21:E$960,3,FALSE)</f>
        <v>185.00012076866656</v>
      </c>
      <c r="F330" s="2" t="str">
        <f>LEFT(M330,1)</f>
        <v>V</v>
      </c>
      <c r="G330" t="str">
        <f t="shared" si="28"/>
        <v>36349.417</v>
      </c>
      <c r="H330" s="30">
        <f t="shared" si="29"/>
        <v>185</v>
      </c>
      <c r="I330" s="75" t="s">
        <v>1100</v>
      </c>
      <c r="J330" s="76" t="s">
        <v>1101</v>
      </c>
      <c r="K330" s="75">
        <v>185</v>
      </c>
      <c r="L330" s="75" t="s">
        <v>253</v>
      </c>
      <c r="M330" s="76" t="s">
        <v>212</v>
      </c>
      <c r="N330" s="76"/>
      <c r="O330" s="77" t="s">
        <v>981</v>
      </c>
      <c r="P330" s="77" t="s">
        <v>61</v>
      </c>
    </row>
    <row r="331" spans="1:16">
      <c r="A331" s="30" t="str">
        <f t="shared" ref="A331:A394" si="30">P331</f>
        <v> EBC 1-32 </v>
      </c>
      <c r="B331" s="2" t="str">
        <f t="shared" ref="B331:B394" si="31">IF(H331=INT(H331),"I","II")</f>
        <v>I</v>
      </c>
      <c r="C331" s="30">
        <f t="shared" ref="C331:C394" si="32">1*G331</f>
        <v>36452.546000000002</v>
      </c>
      <c r="D331" t="str">
        <f t="shared" ref="D331:D394" si="33">VLOOKUP(F331,I$1:J$5,2,FALSE)</f>
        <v>vis</v>
      </c>
      <c r="E331">
        <f>VLOOKUP(C331,Active!C$21:E$960,3,FALSE)</f>
        <v>237.9990636574226</v>
      </c>
      <c r="F331" s="2" t="str">
        <f>LEFT(M331,1)</f>
        <v>V</v>
      </c>
      <c r="G331" t="str">
        <f t="shared" ref="G331:G394" si="34">MID(I331,3,LEN(I331)-3)</f>
        <v>36452.546</v>
      </c>
      <c r="H331" s="30">
        <f t="shared" ref="H331:H394" si="35">1*K331</f>
        <v>238</v>
      </c>
      <c r="I331" s="75" t="s">
        <v>1102</v>
      </c>
      <c r="J331" s="76" t="s">
        <v>1103</v>
      </c>
      <c r="K331" s="75">
        <v>238</v>
      </c>
      <c r="L331" s="75" t="s">
        <v>233</v>
      </c>
      <c r="M331" s="76" t="s">
        <v>212</v>
      </c>
      <c r="N331" s="76"/>
      <c r="O331" s="77" t="s">
        <v>1104</v>
      </c>
      <c r="P331" s="77" t="s">
        <v>56</v>
      </c>
    </row>
    <row r="332" spans="1:16">
      <c r="A332" s="30" t="str">
        <f t="shared" si="30"/>
        <v> SAC 30.109 </v>
      </c>
      <c r="B332" s="2" t="str">
        <f t="shared" si="31"/>
        <v>I</v>
      </c>
      <c r="C332" s="30">
        <f t="shared" si="32"/>
        <v>36452.547599999998</v>
      </c>
      <c r="D332" t="str">
        <f t="shared" si="33"/>
        <v>vis</v>
      </c>
      <c r="E332">
        <f>VLOOKUP(C332,Active!C$21:E$960,3,FALSE)</f>
        <v>237.99988591215606</v>
      </c>
      <c r="F332" s="2" t="str">
        <f>LEFT(M332,1)</f>
        <v>V</v>
      </c>
      <c r="G332" t="str">
        <f t="shared" si="34"/>
        <v>36452.5476</v>
      </c>
      <c r="H332" s="30">
        <f t="shared" si="35"/>
        <v>238</v>
      </c>
      <c r="I332" s="75" t="s">
        <v>1105</v>
      </c>
      <c r="J332" s="76" t="s">
        <v>1106</v>
      </c>
      <c r="K332" s="75">
        <v>238</v>
      </c>
      <c r="L332" s="75" t="s">
        <v>1107</v>
      </c>
      <c r="M332" s="76" t="s">
        <v>212</v>
      </c>
      <c r="N332" s="76"/>
      <c r="O332" s="77" t="s">
        <v>1108</v>
      </c>
      <c r="P332" s="77" t="s">
        <v>62</v>
      </c>
    </row>
    <row r="333" spans="1:16">
      <c r="A333" s="30" t="str">
        <f t="shared" si="30"/>
        <v> EBC 1-32 </v>
      </c>
      <c r="B333" s="2" t="str">
        <f t="shared" si="31"/>
        <v>I</v>
      </c>
      <c r="C333" s="30">
        <f t="shared" si="32"/>
        <v>36452.550300000003</v>
      </c>
      <c r="D333" t="str">
        <f t="shared" si="33"/>
        <v>vis</v>
      </c>
      <c r="E333">
        <f>VLOOKUP(C333,Active!C$21:E$960,3,FALSE)</f>
        <v>238.00127346702462</v>
      </c>
      <c r="F333" s="2" t="str">
        <f>LEFT(M333,1)</f>
        <v>V</v>
      </c>
      <c r="G333" t="str">
        <f t="shared" si="34"/>
        <v>36452.5503</v>
      </c>
      <c r="H333" s="30">
        <f t="shared" si="35"/>
        <v>238</v>
      </c>
      <c r="I333" s="75" t="s">
        <v>1109</v>
      </c>
      <c r="J333" s="76" t="s">
        <v>1110</v>
      </c>
      <c r="K333" s="75">
        <v>238</v>
      </c>
      <c r="L333" s="75" t="s">
        <v>1111</v>
      </c>
      <c r="M333" s="76" t="s">
        <v>212</v>
      </c>
      <c r="N333" s="76"/>
      <c r="O333" s="77" t="s">
        <v>1112</v>
      </c>
      <c r="P333" s="77" t="s">
        <v>56</v>
      </c>
    </row>
    <row r="334" spans="1:16">
      <c r="A334" s="30" t="str">
        <f t="shared" si="30"/>
        <v> EBC 1-32 </v>
      </c>
      <c r="B334" s="2" t="str">
        <f t="shared" si="31"/>
        <v>I</v>
      </c>
      <c r="C334" s="30">
        <f t="shared" si="32"/>
        <v>36454.4948</v>
      </c>
      <c r="D334" t="str">
        <f t="shared" si="33"/>
        <v>vis</v>
      </c>
      <c r="E334">
        <f>VLOOKUP(C334,Active!C$21:E$960,3,FALSE)</f>
        <v>239.00056992531538</v>
      </c>
      <c r="F334" s="2" t="str">
        <f>LEFT(M334,1)</f>
        <v>V</v>
      </c>
      <c r="G334" t="str">
        <f t="shared" si="34"/>
        <v>36454.4948</v>
      </c>
      <c r="H334" s="30">
        <f t="shared" si="35"/>
        <v>239</v>
      </c>
      <c r="I334" s="75" t="s">
        <v>1113</v>
      </c>
      <c r="J334" s="76" t="s">
        <v>1114</v>
      </c>
      <c r="K334" s="75">
        <v>239</v>
      </c>
      <c r="L334" s="75" t="s">
        <v>1115</v>
      </c>
      <c r="M334" s="76" t="s">
        <v>212</v>
      </c>
      <c r="N334" s="76"/>
      <c r="O334" s="77" t="s">
        <v>1112</v>
      </c>
      <c r="P334" s="77" t="s">
        <v>56</v>
      </c>
    </row>
    <row r="335" spans="1:16">
      <c r="A335" s="30" t="str">
        <f t="shared" si="30"/>
        <v> EBC 1-32 </v>
      </c>
      <c r="B335" s="2" t="str">
        <f t="shared" si="31"/>
        <v>I</v>
      </c>
      <c r="C335" s="30">
        <f t="shared" si="32"/>
        <v>36454.4948</v>
      </c>
      <c r="D335" t="str">
        <f t="shared" si="33"/>
        <v>vis</v>
      </c>
      <c r="E335">
        <f>VLOOKUP(C335,Active!C$21:E$960,3,FALSE)</f>
        <v>239.00056992531538</v>
      </c>
      <c r="F335" s="2" t="s">
        <v>208</v>
      </c>
      <c r="G335" t="str">
        <f t="shared" si="34"/>
        <v>36454.4948</v>
      </c>
      <c r="H335" s="30">
        <f t="shared" si="35"/>
        <v>239</v>
      </c>
      <c r="I335" s="75" t="s">
        <v>1113</v>
      </c>
      <c r="J335" s="76" t="s">
        <v>1114</v>
      </c>
      <c r="K335" s="75">
        <v>239</v>
      </c>
      <c r="L335" s="75" t="s">
        <v>1115</v>
      </c>
      <c r="M335" s="76" t="s">
        <v>212</v>
      </c>
      <c r="N335" s="76"/>
      <c r="O335" s="77" t="s">
        <v>1108</v>
      </c>
      <c r="P335" s="77" t="s">
        <v>56</v>
      </c>
    </row>
    <row r="336" spans="1:16">
      <c r="A336" s="30" t="str">
        <f t="shared" si="30"/>
        <v> AA 17.63 </v>
      </c>
      <c r="B336" s="2" t="str">
        <f t="shared" si="31"/>
        <v>I</v>
      </c>
      <c r="C336" s="30">
        <f t="shared" si="32"/>
        <v>36454.495000000003</v>
      </c>
      <c r="D336" t="str">
        <f t="shared" si="33"/>
        <v>vis</v>
      </c>
      <c r="E336">
        <f>VLOOKUP(C336,Active!C$21:E$960,3,FALSE)</f>
        <v>239.00067270715846</v>
      </c>
      <c r="F336" s="2" t="s">
        <v>208</v>
      </c>
      <c r="G336" t="str">
        <f t="shared" si="34"/>
        <v>36454.495</v>
      </c>
      <c r="H336" s="30">
        <f t="shared" si="35"/>
        <v>239</v>
      </c>
      <c r="I336" s="75" t="s">
        <v>1116</v>
      </c>
      <c r="J336" s="76" t="s">
        <v>1114</v>
      </c>
      <c r="K336" s="75">
        <v>239</v>
      </c>
      <c r="L336" s="75" t="s">
        <v>277</v>
      </c>
      <c r="M336" s="76" t="s">
        <v>212</v>
      </c>
      <c r="N336" s="76"/>
      <c r="O336" s="77" t="s">
        <v>1117</v>
      </c>
      <c r="P336" s="77" t="s">
        <v>63</v>
      </c>
    </row>
    <row r="337" spans="1:16">
      <c r="A337" s="30" t="str">
        <f t="shared" si="30"/>
        <v> AA 17.63 </v>
      </c>
      <c r="B337" s="2" t="str">
        <f t="shared" si="31"/>
        <v>I</v>
      </c>
      <c r="C337" s="30">
        <f t="shared" si="32"/>
        <v>36454.495000000003</v>
      </c>
      <c r="D337" t="str">
        <f t="shared" si="33"/>
        <v>vis</v>
      </c>
      <c r="E337">
        <f>VLOOKUP(C337,Active!C$21:E$960,3,FALSE)</f>
        <v>239.00067270715846</v>
      </c>
      <c r="F337" s="2" t="s">
        <v>208</v>
      </c>
      <c r="G337" t="str">
        <f t="shared" si="34"/>
        <v>36454.495</v>
      </c>
      <c r="H337" s="30">
        <f t="shared" si="35"/>
        <v>239</v>
      </c>
      <c r="I337" s="75" t="s">
        <v>1116</v>
      </c>
      <c r="J337" s="76" t="s">
        <v>1114</v>
      </c>
      <c r="K337" s="75">
        <v>239</v>
      </c>
      <c r="L337" s="75" t="s">
        <v>277</v>
      </c>
      <c r="M337" s="76" t="s">
        <v>212</v>
      </c>
      <c r="N337" s="76"/>
      <c r="O337" s="77" t="s">
        <v>1118</v>
      </c>
      <c r="P337" s="77" t="s">
        <v>63</v>
      </c>
    </row>
    <row r="338" spans="1:16">
      <c r="A338" s="30" t="str">
        <f t="shared" si="30"/>
        <v> AA 17.63 </v>
      </c>
      <c r="B338" s="2" t="str">
        <f t="shared" si="31"/>
        <v>I</v>
      </c>
      <c r="C338" s="30">
        <f t="shared" si="32"/>
        <v>36454.498</v>
      </c>
      <c r="D338" t="str">
        <f t="shared" si="33"/>
        <v>vis</v>
      </c>
      <c r="E338">
        <f>VLOOKUP(C338,Active!C$21:E$960,3,FALSE)</f>
        <v>239.00221443478605</v>
      </c>
      <c r="F338" s="2" t="s">
        <v>208</v>
      </c>
      <c r="G338" t="str">
        <f t="shared" si="34"/>
        <v>36454.498</v>
      </c>
      <c r="H338" s="30">
        <f t="shared" si="35"/>
        <v>239</v>
      </c>
      <c r="I338" s="75" t="s">
        <v>1119</v>
      </c>
      <c r="J338" s="76" t="s">
        <v>1120</v>
      </c>
      <c r="K338" s="75">
        <v>239</v>
      </c>
      <c r="L338" s="75" t="s">
        <v>478</v>
      </c>
      <c r="M338" s="76" t="s">
        <v>212</v>
      </c>
      <c r="N338" s="76"/>
      <c r="O338" s="77" t="s">
        <v>1121</v>
      </c>
      <c r="P338" s="77" t="s">
        <v>63</v>
      </c>
    </row>
    <row r="339" spans="1:16">
      <c r="A339" s="30" t="str">
        <f t="shared" si="30"/>
        <v> MVS 3.122 </v>
      </c>
      <c r="B339" s="2" t="str">
        <f t="shared" si="31"/>
        <v>I</v>
      </c>
      <c r="C339" s="30">
        <f t="shared" si="32"/>
        <v>36456.402000000002</v>
      </c>
      <c r="D339" t="str">
        <f t="shared" si="33"/>
        <v>vis</v>
      </c>
      <c r="E339">
        <f>VLOOKUP(C339,Active!C$21:E$960,3,FALSE)</f>
        <v>239.98069757008565</v>
      </c>
      <c r="F339" s="2" t="s">
        <v>208</v>
      </c>
      <c r="G339" t="str">
        <f t="shared" si="34"/>
        <v>36456.402</v>
      </c>
      <c r="H339" s="30">
        <f t="shared" si="35"/>
        <v>240</v>
      </c>
      <c r="I339" s="75" t="s">
        <v>1122</v>
      </c>
      <c r="J339" s="76" t="s">
        <v>1123</v>
      </c>
      <c r="K339" s="75">
        <v>240</v>
      </c>
      <c r="L339" s="75" t="s">
        <v>1124</v>
      </c>
      <c r="M339" s="76" t="s">
        <v>919</v>
      </c>
      <c r="N339" s="76"/>
      <c r="O339" s="77" t="s">
        <v>1083</v>
      </c>
      <c r="P339" s="77" t="s">
        <v>58</v>
      </c>
    </row>
    <row r="340" spans="1:16">
      <c r="A340" s="30" t="str">
        <f t="shared" si="30"/>
        <v> EBC 1-32 </v>
      </c>
      <c r="B340" s="2" t="str">
        <f t="shared" si="31"/>
        <v>I</v>
      </c>
      <c r="C340" s="30">
        <f t="shared" si="32"/>
        <v>36456.436300000001</v>
      </c>
      <c r="D340" t="str">
        <f t="shared" si="33"/>
        <v>vis</v>
      </c>
      <c r="E340">
        <f>VLOOKUP(C340,Active!C$21:E$960,3,FALSE)</f>
        <v>239.99832465597856</v>
      </c>
      <c r="F340" s="2" t="s">
        <v>208</v>
      </c>
      <c r="G340" t="str">
        <f t="shared" si="34"/>
        <v>36456.4363</v>
      </c>
      <c r="H340" s="30">
        <f t="shared" si="35"/>
        <v>240</v>
      </c>
      <c r="I340" s="75" t="s">
        <v>1125</v>
      </c>
      <c r="J340" s="76" t="s">
        <v>1126</v>
      </c>
      <c r="K340" s="75">
        <v>240</v>
      </c>
      <c r="L340" s="75" t="s">
        <v>1127</v>
      </c>
      <c r="M340" s="76" t="s">
        <v>212</v>
      </c>
      <c r="N340" s="76"/>
      <c r="O340" s="77" t="s">
        <v>1112</v>
      </c>
      <c r="P340" s="77" t="s">
        <v>56</v>
      </c>
    </row>
    <row r="341" spans="1:16">
      <c r="A341" s="30" t="str">
        <f t="shared" si="30"/>
        <v> SAC 30.109 </v>
      </c>
      <c r="B341" s="2" t="str">
        <f t="shared" si="31"/>
        <v>I</v>
      </c>
      <c r="C341" s="30">
        <f t="shared" si="32"/>
        <v>36456.438600000001</v>
      </c>
      <c r="D341" t="str">
        <f t="shared" si="33"/>
        <v>vis</v>
      </c>
      <c r="E341">
        <f>VLOOKUP(C341,Active!C$21:E$960,3,FALSE)</f>
        <v>239.99950664716096</v>
      </c>
      <c r="F341" s="2" t="s">
        <v>208</v>
      </c>
      <c r="G341" t="str">
        <f t="shared" si="34"/>
        <v>36456.4386</v>
      </c>
      <c r="H341" s="30">
        <f t="shared" si="35"/>
        <v>240</v>
      </c>
      <c r="I341" s="75" t="s">
        <v>1128</v>
      </c>
      <c r="J341" s="76" t="s">
        <v>1129</v>
      </c>
      <c r="K341" s="75">
        <v>240</v>
      </c>
      <c r="L341" s="75" t="s">
        <v>1130</v>
      </c>
      <c r="M341" s="76" t="s">
        <v>212</v>
      </c>
      <c r="N341" s="76"/>
      <c r="O341" s="77" t="s">
        <v>1104</v>
      </c>
      <c r="P341" s="77" t="s">
        <v>62</v>
      </c>
    </row>
    <row r="342" spans="1:16">
      <c r="A342" s="30" t="str">
        <f t="shared" si="30"/>
        <v> AA 17.63 </v>
      </c>
      <c r="B342" s="2" t="str">
        <f t="shared" si="31"/>
        <v>I</v>
      </c>
      <c r="C342" s="30">
        <f t="shared" si="32"/>
        <v>36456.438999999998</v>
      </c>
      <c r="D342" t="str">
        <f t="shared" si="33"/>
        <v>vis</v>
      </c>
      <c r="E342">
        <f>VLOOKUP(C342,Active!C$21:E$960,3,FALSE)</f>
        <v>239.9997122108434</v>
      </c>
      <c r="F342" s="2" t="s">
        <v>208</v>
      </c>
      <c r="G342" t="str">
        <f t="shared" si="34"/>
        <v>36456.439</v>
      </c>
      <c r="H342" s="30">
        <f t="shared" si="35"/>
        <v>240</v>
      </c>
      <c r="I342" s="75" t="s">
        <v>1131</v>
      </c>
      <c r="J342" s="76" t="s">
        <v>1132</v>
      </c>
      <c r="K342" s="75">
        <v>240</v>
      </c>
      <c r="L342" s="75" t="s">
        <v>249</v>
      </c>
      <c r="M342" s="76" t="s">
        <v>212</v>
      </c>
      <c r="N342" s="76"/>
      <c r="O342" s="77" t="s">
        <v>1133</v>
      </c>
      <c r="P342" s="77" t="s">
        <v>63</v>
      </c>
    </row>
    <row r="343" spans="1:16">
      <c r="A343" s="30" t="str">
        <f t="shared" si="30"/>
        <v> AA 17.63 </v>
      </c>
      <c r="B343" s="2" t="str">
        <f t="shared" si="31"/>
        <v>I</v>
      </c>
      <c r="C343" s="30">
        <f t="shared" si="32"/>
        <v>36456.440999999999</v>
      </c>
      <c r="D343" t="str">
        <f t="shared" si="33"/>
        <v>vis</v>
      </c>
      <c r="E343">
        <f>VLOOKUP(C343,Active!C$21:E$960,3,FALSE)</f>
        <v>240.00074002926303</v>
      </c>
      <c r="F343" s="2" t="s">
        <v>208</v>
      </c>
      <c r="G343" t="str">
        <f t="shared" si="34"/>
        <v>36456.441</v>
      </c>
      <c r="H343" s="30">
        <f t="shared" si="35"/>
        <v>240</v>
      </c>
      <c r="I343" s="75" t="s">
        <v>1134</v>
      </c>
      <c r="J343" s="76" t="s">
        <v>1135</v>
      </c>
      <c r="K343" s="75">
        <v>240</v>
      </c>
      <c r="L343" s="75" t="s">
        <v>277</v>
      </c>
      <c r="M343" s="76" t="s">
        <v>212</v>
      </c>
      <c r="N343" s="76"/>
      <c r="O343" s="77" t="s">
        <v>1121</v>
      </c>
      <c r="P343" s="77" t="s">
        <v>63</v>
      </c>
    </row>
    <row r="344" spans="1:16">
      <c r="A344" s="30" t="str">
        <f t="shared" si="30"/>
        <v> AA 17.63 </v>
      </c>
      <c r="B344" s="2" t="str">
        <f t="shared" si="31"/>
        <v>I</v>
      </c>
      <c r="C344" s="30">
        <f t="shared" si="32"/>
        <v>36456.444000000003</v>
      </c>
      <c r="D344" t="str">
        <f t="shared" si="33"/>
        <v>vis</v>
      </c>
      <c r="E344">
        <f>VLOOKUP(C344,Active!C$21:E$960,3,FALSE)</f>
        <v>240.00228175689435</v>
      </c>
      <c r="F344" s="2" t="s">
        <v>208</v>
      </c>
      <c r="G344" t="str">
        <f t="shared" si="34"/>
        <v>36456.444</v>
      </c>
      <c r="H344" s="30">
        <f t="shared" si="35"/>
        <v>240</v>
      </c>
      <c r="I344" s="75" t="s">
        <v>1136</v>
      </c>
      <c r="J344" s="76" t="s">
        <v>1137</v>
      </c>
      <c r="K344" s="75">
        <v>240</v>
      </c>
      <c r="L344" s="75" t="s">
        <v>478</v>
      </c>
      <c r="M344" s="76" t="s">
        <v>212</v>
      </c>
      <c r="N344" s="76"/>
      <c r="O344" s="77" t="s">
        <v>1138</v>
      </c>
      <c r="P344" s="77" t="s">
        <v>63</v>
      </c>
    </row>
    <row r="345" spans="1:16">
      <c r="A345" s="30" t="str">
        <f t="shared" si="30"/>
        <v> AA 17.63 </v>
      </c>
      <c r="B345" s="2" t="str">
        <f t="shared" si="31"/>
        <v>I</v>
      </c>
      <c r="C345" s="30">
        <f t="shared" si="32"/>
        <v>36456.445</v>
      </c>
      <c r="D345" t="str">
        <f t="shared" si="33"/>
        <v>vis</v>
      </c>
      <c r="E345">
        <f>VLOOKUP(C345,Active!C$21:E$960,3,FALSE)</f>
        <v>240.00279566610232</v>
      </c>
      <c r="F345" s="2" t="s">
        <v>208</v>
      </c>
      <c r="G345" t="str">
        <f t="shared" si="34"/>
        <v>36456.445</v>
      </c>
      <c r="H345" s="30">
        <f t="shared" si="35"/>
        <v>240</v>
      </c>
      <c r="I345" s="75" t="s">
        <v>1139</v>
      </c>
      <c r="J345" s="76" t="s">
        <v>1140</v>
      </c>
      <c r="K345" s="75">
        <v>240</v>
      </c>
      <c r="L345" s="75" t="s">
        <v>314</v>
      </c>
      <c r="M345" s="76" t="s">
        <v>212</v>
      </c>
      <c r="N345" s="76"/>
      <c r="O345" s="77" t="s">
        <v>1141</v>
      </c>
      <c r="P345" s="77" t="s">
        <v>63</v>
      </c>
    </row>
    <row r="346" spans="1:16">
      <c r="A346" s="30" t="str">
        <f t="shared" si="30"/>
        <v> AA 17.63 </v>
      </c>
      <c r="B346" s="2" t="str">
        <f t="shared" si="31"/>
        <v>I</v>
      </c>
      <c r="C346" s="30">
        <f t="shared" si="32"/>
        <v>36456.446000000004</v>
      </c>
      <c r="D346" t="str">
        <f t="shared" si="33"/>
        <v>vis</v>
      </c>
      <c r="E346">
        <f>VLOOKUP(C346,Active!C$21:E$960,3,FALSE)</f>
        <v>240.00330957531401</v>
      </c>
      <c r="F346" s="2" t="s">
        <v>208</v>
      </c>
      <c r="G346" t="str">
        <f t="shared" si="34"/>
        <v>36456.446</v>
      </c>
      <c r="H346" s="30">
        <f t="shared" si="35"/>
        <v>240</v>
      </c>
      <c r="I346" s="75" t="s">
        <v>1142</v>
      </c>
      <c r="J346" s="76" t="s">
        <v>1143</v>
      </c>
      <c r="K346" s="75">
        <v>240</v>
      </c>
      <c r="L346" s="75" t="s">
        <v>328</v>
      </c>
      <c r="M346" s="76" t="s">
        <v>212</v>
      </c>
      <c r="N346" s="76"/>
      <c r="O346" s="77" t="s">
        <v>1144</v>
      </c>
      <c r="P346" s="77" t="s">
        <v>63</v>
      </c>
    </row>
    <row r="347" spans="1:16">
      <c r="A347" s="30" t="str">
        <f t="shared" si="30"/>
        <v> MVS 3.122 </v>
      </c>
      <c r="B347" s="2" t="str">
        <f t="shared" si="31"/>
        <v>I</v>
      </c>
      <c r="C347" s="30">
        <f t="shared" si="32"/>
        <v>36460.330999999998</v>
      </c>
      <c r="D347" t="str">
        <f t="shared" si="33"/>
        <v>vis</v>
      </c>
      <c r="E347">
        <f>VLOOKUP(C347,Active!C$21:E$960,3,FALSE)</f>
        <v>241.99984685505623</v>
      </c>
      <c r="F347" s="2" t="s">
        <v>208</v>
      </c>
      <c r="G347" t="str">
        <f t="shared" si="34"/>
        <v>36460.331</v>
      </c>
      <c r="H347" s="30">
        <f t="shared" si="35"/>
        <v>242</v>
      </c>
      <c r="I347" s="75" t="s">
        <v>1145</v>
      </c>
      <c r="J347" s="76" t="s">
        <v>1146</v>
      </c>
      <c r="K347" s="75">
        <v>242</v>
      </c>
      <c r="L347" s="75" t="s">
        <v>257</v>
      </c>
      <c r="M347" s="76" t="s">
        <v>919</v>
      </c>
      <c r="N347" s="76"/>
      <c r="O347" s="77" t="s">
        <v>1083</v>
      </c>
      <c r="P347" s="77" t="s">
        <v>58</v>
      </c>
    </row>
    <row r="348" spans="1:16">
      <c r="A348" s="30" t="str">
        <f t="shared" si="30"/>
        <v> MVS 3.122 </v>
      </c>
      <c r="B348" s="2" t="str">
        <f t="shared" si="31"/>
        <v>I</v>
      </c>
      <c r="C348" s="30">
        <f t="shared" si="32"/>
        <v>36816.430999999997</v>
      </c>
      <c r="D348" t="str">
        <f t="shared" si="33"/>
        <v>vis</v>
      </c>
      <c r="E348">
        <f>VLOOKUP(C348,Active!C$21:E$960,3,FALSE)</f>
        <v>425.0029164347651</v>
      </c>
      <c r="F348" s="2" t="s">
        <v>208</v>
      </c>
      <c r="G348" t="str">
        <f t="shared" si="34"/>
        <v>36816.431</v>
      </c>
      <c r="H348" s="30">
        <f t="shared" si="35"/>
        <v>425</v>
      </c>
      <c r="I348" s="75" t="s">
        <v>1147</v>
      </c>
      <c r="J348" s="76" t="s">
        <v>1148</v>
      </c>
      <c r="K348" s="75">
        <v>425</v>
      </c>
      <c r="L348" s="75" t="s">
        <v>328</v>
      </c>
      <c r="M348" s="76" t="s">
        <v>919</v>
      </c>
      <c r="N348" s="76"/>
      <c r="O348" s="77" t="s">
        <v>1083</v>
      </c>
      <c r="P348" s="77" t="s">
        <v>58</v>
      </c>
    </row>
    <row r="349" spans="1:16">
      <c r="A349" s="30" t="str">
        <f t="shared" si="30"/>
        <v> EBC 1-32 </v>
      </c>
      <c r="B349" s="2" t="str">
        <f t="shared" si="31"/>
        <v>I</v>
      </c>
      <c r="C349" s="30">
        <f t="shared" si="32"/>
        <v>37172.514000000003</v>
      </c>
      <c r="D349" t="str">
        <f t="shared" si="33"/>
        <v>vis</v>
      </c>
      <c r="E349">
        <f>VLOOKUP(C349,Active!C$21:E$960,3,FALSE)</f>
        <v>607.99724955791271</v>
      </c>
      <c r="F349" s="2" t="s">
        <v>208</v>
      </c>
      <c r="G349" t="str">
        <f t="shared" si="34"/>
        <v>37172.514</v>
      </c>
      <c r="H349" s="30">
        <f t="shared" si="35"/>
        <v>608</v>
      </c>
      <c r="I349" s="75" t="s">
        <v>1149</v>
      </c>
      <c r="J349" s="76" t="s">
        <v>1150</v>
      </c>
      <c r="K349" s="75">
        <v>608</v>
      </c>
      <c r="L349" s="75" t="s">
        <v>224</v>
      </c>
      <c r="M349" s="76" t="s">
        <v>212</v>
      </c>
      <c r="N349" s="76"/>
      <c r="O349" s="77" t="s">
        <v>1151</v>
      </c>
      <c r="P349" s="77" t="s">
        <v>56</v>
      </c>
    </row>
    <row r="350" spans="1:16">
      <c r="A350" s="30" t="str">
        <f t="shared" si="30"/>
        <v> AA 18.332 </v>
      </c>
      <c r="B350" s="2" t="str">
        <f t="shared" si="31"/>
        <v>I</v>
      </c>
      <c r="C350" s="30">
        <f t="shared" si="32"/>
        <v>37172.519999999997</v>
      </c>
      <c r="D350" t="str">
        <f t="shared" si="33"/>
        <v>vis</v>
      </c>
      <c r="E350">
        <f>VLOOKUP(C350,Active!C$21:E$960,3,FALSE)</f>
        <v>608.00033301316785</v>
      </c>
      <c r="F350" s="2" t="s">
        <v>208</v>
      </c>
      <c r="G350" t="str">
        <f t="shared" si="34"/>
        <v>37172.520</v>
      </c>
      <c r="H350" s="30">
        <f t="shared" si="35"/>
        <v>608</v>
      </c>
      <c r="I350" s="75" t="s">
        <v>1152</v>
      </c>
      <c r="J350" s="76" t="s">
        <v>1153</v>
      </c>
      <c r="K350" s="75">
        <v>608</v>
      </c>
      <c r="L350" s="75" t="s">
        <v>277</v>
      </c>
      <c r="M350" s="76" t="s">
        <v>212</v>
      </c>
      <c r="N350" s="76"/>
      <c r="O350" s="77" t="s">
        <v>1154</v>
      </c>
      <c r="P350" s="77" t="s">
        <v>64</v>
      </c>
    </row>
    <row r="351" spans="1:16">
      <c r="A351" s="30" t="str">
        <f t="shared" si="30"/>
        <v> AA 17.63 </v>
      </c>
      <c r="B351" s="2" t="str">
        <f t="shared" si="31"/>
        <v>I</v>
      </c>
      <c r="C351" s="30">
        <f t="shared" si="32"/>
        <v>37172.525999999998</v>
      </c>
      <c r="D351" t="str">
        <f t="shared" si="33"/>
        <v>vis</v>
      </c>
      <c r="E351">
        <f>VLOOKUP(C351,Active!C$21:E$960,3,FALSE)</f>
        <v>608.00341646842674</v>
      </c>
      <c r="F351" s="2" t="s">
        <v>208</v>
      </c>
      <c r="G351" t="str">
        <f t="shared" si="34"/>
        <v>37172.526</v>
      </c>
      <c r="H351" s="30">
        <f t="shared" si="35"/>
        <v>608</v>
      </c>
      <c r="I351" s="75" t="s">
        <v>1155</v>
      </c>
      <c r="J351" s="76" t="s">
        <v>1156</v>
      </c>
      <c r="K351" s="75">
        <v>608</v>
      </c>
      <c r="L351" s="75" t="s">
        <v>427</v>
      </c>
      <c r="M351" s="76" t="s">
        <v>212</v>
      </c>
      <c r="N351" s="76"/>
      <c r="O351" s="77" t="s">
        <v>1117</v>
      </c>
      <c r="P351" s="77" t="s">
        <v>63</v>
      </c>
    </row>
    <row r="352" spans="1:16">
      <c r="A352" s="30" t="str">
        <f t="shared" si="30"/>
        <v> MVS 3.122 </v>
      </c>
      <c r="B352" s="2" t="str">
        <f t="shared" si="31"/>
        <v>I</v>
      </c>
      <c r="C352" s="30">
        <f t="shared" si="32"/>
        <v>37174.459000000003</v>
      </c>
      <c r="D352" t="str">
        <f t="shared" si="33"/>
        <v>vis</v>
      </c>
      <c r="E352">
        <f>VLOOKUP(C352,Active!C$21:E$960,3,FALSE)</f>
        <v>608.99680297080931</v>
      </c>
      <c r="F352" s="2" t="s">
        <v>208</v>
      </c>
      <c r="G352" t="str">
        <f t="shared" si="34"/>
        <v>37174.459</v>
      </c>
      <c r="H352" s="30">
        <f t="shared" si="35"/>
        <v>609</v>
      </c>
      <c r="I352" s="75" t="s">
        <v>1157</v>
      </c>
      <c r="J352" s="76" t="s">
        <v>1158</v>
      </c>
      <c r="K352" s="75">
        <v>609</v>
      </c>
      <c r="L352" s="75" t="s">
        <v>527</v>
      </c>
      <c r="M352" s="76" t="s">
        <v>919</v>
      </c>
      <c r="N352" s="76"/>
      <c r="O352" s="77" t="s">
        <v>1083</v>
      </c>
      <c r="P352" s="77" t="s">
        <v>58</v>
      </c>
    </row>
    <row r="353" spans="1:16">
      <c r="A353" s="30" t="str">
        <f t="shared" si="30"/>
        <v> MVS 3.122 </v>
      </c>
      <c r="B353" s="2" t="str">
        <f t="shared" si="31"/>
        <v>I</v>
      </c>
      <c r="C353" s="30">
        <f t="shared" si="32"/>
        <v>37820.525000000001</v>
      </c>
      <c r="D353" t="str">
        <f t="shared" si="33"/>
        <v>vis</v>
      </c>
      <c r="E353">
        <f>VLOOKUP(C353,Active!C$21:E$960,3,FALSE)</f>
        <v>941.01607045489936</v>
      </c>
      <c r="F353" s="2" t="s">
        <v>208</v>
      </c>
      <c r="G353" t="str">
        <f t="shared" si="34"/>
        <v>37820.525</v>
      </c>
      <c r="H353" s="30">
        <f t="shared" si="35"/>
        <v>941</v>
      </c>
      <c r="I353" s="75" t="s">
        <v>1159</v>
      </c>
      <c r="J353" s="76" t="s">
        <v>1160</v>
      </c>
      <c r="K353" s="75">
        <v>941</v>
      </c>
      <c r="L353" s="75" t="s">
        <v>624</v>
      </c>
      <c r="M353" s="76" t="s">
        <v>919</v>
      </c>
      <c r="N353" s="76"/>
      <c r="O353" s="77" t="s">
        <v>1083</v>
      </c>
      <c r="P353" s="77" t="s">
        <v>58</v>
      </c>
    </row>
    <row r="354" spans="1:16">
      <c r="A354" s="30" t="str">
        <f t="shared" si="30"/>
        <v> MVS 3.122 </v>
      </c>
      <c r="B354" s="2" t="str">
        <f t="shared" si="31"/>
        <v>I</v>
      </c>
      <c r="C354" s="30">
        <f t="shared" si="32"/>
        <v>37857.463000000003</v>
      </c>
      <c r="D354" t="str">
        <f t="shared" si="33"/>
        <v>vis</v>
      </c>
      <c r="E354">
        <f>VLOOKUP(C354,Active!C$21:E$960,3,FALSE)</f>
        <v>959.99884884337359</v>
      </c>
      <c r="F354" s="2" t="s">
        <v>208</v>
      </c>
      <c r="G354" t="str">
        <f t="shared" si="34"/>
        <v>37857.463</v>
      </c>
      <c r="H354" s="30">
        <f t="shared" si="35"/>
        <v>960</v>
      </c>
      <c r="I354" s="75" t="s">
        <v>1161</v>
      </c>
      <c r="J354" s="76" t="s">
        <v>1162</v>
      </c>
      <c r="K354" s="75">
        <v>960</v>
      </c>
      <c r="L354" s="75" t="s">
        <v>233</v>
      </c>
      <c r="M354" s="76" t="s">
        <v>919</v>
      </c>
      <c r="N354" s="76"/>
      <c r="O354" s="77" t="s">
        <v>1083</v>
      </c>
      <c r="P354" s="77" t="s">
        <v>58</v>
      </c>
    </row>
    <row r="355" spans="1:16">
      <c r="A355" s="30" t="str">
        <f t="shared" si="30"/>
        <v> MVS 3.122 </v>
      </c>
      <c r="B355" s="2" t="str">
        <f t="shared" si="31"/>
        <v>I</v>
      </c>
      <c r="C355" s="30">
        <f t="shared" si="32"/>
        <v>37933.368000000002</v>
      </c>
      <c r="D355" t="str">
        <f t="shared" si="33"/>
        <v>vis</v>
      </c>
      <c r="E355">
        <f>VLOOKUP(C355,Active!C$21:E$960,3,FALSE)</f>
        <v>999.0071274068323</v>
      </c>
      <c r="F355" s="2" t="s">
        <v>208</v>
      </c>
      <c r="G355" t="str">
        <f t="shared" si="34"/>
        <v>37933.368</v>
      </c>
      <c r="H355" s="30">
        <f t="shared" si="35"/>
        <v>999</v>
      </c>
      <c r="I355" s="75" t="s">
        <v>1163</v>
      </c>
      <c r="J355" s="76" t="s">
        <v>1164</v>
      </c>
      <c r="K355" s="75">
        <v>999</v>
      </c>
      <c r="L355" s="75" t="s">
        <v>536</v>
      </c>
      <c r="M355" s="76" t="s">
        <v>919</v>
      </c>
      <c r="N355" s="76"/>
      <c r="O355" s="77" t="s">
        <v>1083</v>
      </c>
      <c r="P355" s="77" t="s">
        <v>58</v>
      </c>
    </row>
    <row r="356" spans="1:16">
      <c r="A356" s="30" t="str">
        <f t="shared" si="30"/>
        <v> MVS 3.122 </v>
      </c>
      <c r="B356" s="2" t="str">
        <f t="shared" si="31"/>
        <v>I</v>
      </c>
      <c r="C356" s="30">
        <f t="shared" si="32"/>
        <v>37935.296000000002</v>
      </c>
      <c r="D356" t="str">
        <f t="shared" si="33"/>
        <v>vis</v>
      </c>
      <c r="E356">
        <f>VLOOKUP(C356,Active!C$21:E$960,3,FALSE)</f>
        <v>999.99794436316381</v>
      </c>
      <c r="F356" s="2" t="s">
        <v>208</v>
      </c>
      <c r="G356" t="str">
        <f t="shared" si="34"/>
        <v>37935.296</v>
      </c>
      <c r="H356" s="30">
        <f t="shared" si="35"/>
        <v>1000</v>
      </c>
      <c r="I356" s="75" t="s">
        <v>1165</v>
      </c>
      <c r="J356" s="76" t="s">
        <v>1166</v>
      </c>
      <c r="K356" s="75">
        <v>1000</v>
      </c>
      <c r="L356" s="75" t="s">
        <v>238</v>
      </c>
      <c r="M356" s="76" t="s">
        <v>919</v>
      </c>
      <c r="N356" s="76"/>
      <c r="O356" s="77" t="s">
        <v>1083</v>
      </c>
      <c r="P356" s="77" t="s">
        <v>58</v>
      </c>
    </row>
    <row r="357" spans="1:16">
      <c r="A357" s="30" t="str">
        <f t="shared" si="30"/>
        <v> MVS 3.122 </v>
      </c>
      <c r="B357" s="2" t="str">
        <f t="shared" si="31"/>
        <v>I</v>
      </c>
      <c r="C357" s="30">
        <f t="shared" si="32"/>
        <v>38289.446000000004</v>
      </c>
      <c r="D357" t="str">
        <f t="shared" si="33"/>
        <v>vis</v>
      </c>
      <c r="E357">
        <f>VLOOKUP(C357,Active!C$21:E$960,3,FALSE)</f>
        <v>1181.9988909839287</v>
      </c>
      <c r="F357" s="2" t="s">
        <v>208</v>
      </c>
      <c r="G357" t="str">
        <f t="shared" si="34"/>
        <v>38289.446</v>
      </c>
      <c r="H357" s="30">
        <f t="shared" si="35"/>
        <v>1182</v>
      </c>
      <c r="I357" s="75" t="s">
        <v>1167</v>
      </c>
      <c r="J357" s="76" t="s">
        <v>1168</v>
      </c>
      <c r="K357" s="75">
        <v>1182</v>
      </c>
      <c r="L357" s="75" t="s">
        <v>233</v>
      </c>
      <c r="M357" s="76" t="s">
        <v>919</v>
      </c>
      <c r="N357" s="76"/>
      <c r="O357" s="77" t="s">
        <v>1083</v>
      </c>
      <c r="P357" s="77" t="s">
        <v>58</v>
      </c>
    </row>
    <row r="358" spans="1:16">
      <c r="A358" s="30" t="str">
        <f t="shared" si="30"/>
        <v> MVS 3.122 </v>
      </c>
      <c r="B358" s="2" t="str">
        <f t="shared" si="31"/>
        <v>I</v>
      </c>
      <c r="C358" s="30">
        <f t="shared" si="32"/>
        <v>38328.394999999997</v>
      </c>
      <c r="D358" t="str">
        <f t="shared" si="33"/>
        <v>vis</v>
      </c>
      <c r="E358">
        <f>VLOOKUP(C358,Active!C$21:E$960,3,FALSE)</f>
        <v>1202.0151407931367</v>
      </c>
      <c r="F358" s="2" t="s">
        <v>208</v>
      </c>
      <c r="G358" t="str">
        <f t="shared" si="34"/>
        <v>38328.395</v>
      </c>
      <c r="H358" s="30">
        <f t="shared" si="35"/>
        <v>1202</v>
      </c>
      <c r="I358" s="75" t="s">
        <v>1169</v>
      </c>
      <c r="J358" s="76" t="s">
        <v>1170</v>
      </c>
      <c r="K358" s="75">
        <v>1202</v>
      </c>
      <c r="L358" s="75" t="s">
        <v>643</v>
      </c>
      <c r="M358" s="76" t="s">
        <v>919</v>
      </c>
      <c r="N358" s="76"/>
      <c r="O358" s="77" t="s">
        <v>1083</v>
      </c>
      <c r="P358" s="77" t="s">
        <v>58</v>
      </c>
    </row>
    <row r="359" spans="1:16">
      <c r="A359" s="30" t="str">
        <f t="shared" si="30"/>
        <v> MVS 3.122 </v>
      </c>
      <c r="B359" s="2" t="str">
        <f t="shared" si="31"/>
        <v>I</v>
      </c>
      <c r="C359" s="30">
        <f t="shared" si="32"/>
        <v>38367.245000000003</v>
      </c>
      <c r="D359" t="str">
        <f t="shared" si="33"/>
        <v>vis</v>
      </c>
      <c r="E359">
        <f>VLOOKUP(C359,Active!C$21:E$960,3,FALSE)</f>
        <v>1221.980513590589</v>
      </c>
      <c r="F359" s="2" t="s">
        <v>208</v>
      </c>
      <c r="G359" t="str">
        <f t="shared" si="34"/>
        <v>38367.245</v>
      </c>
      <c r="H359" s="30">
        <f t="shared" si="35"/>
        <v>1222</v>
      </c>
      <c r="I359" s="75" t="s">
        <v>1171</v>
      </c>
      <c r="J359" s="76" t="s">
        <v>1172</v>
      </c>
      <c r="K359" s="75">
        <v>1222</v>
      </c>
      <c r="L359" s="75" t="s">
        <v>1124</v>
      </c>
      <c r="M359" s="76" t="s">
        <v>919</v>
      </c>
      <c r="N359" s="76"/>
      <c r="O359" s="77" t="s">
        <v>1083</v>
      </c>
      <c r="P359" s="77" t="s">
        <v>58</v>
      </c>
    </row>
    <row r="360" spans="1:16">
      <c r="A360" s="30" t="str">
        <f t="shared" si="30"/>
        <v> BRNO 6 </v>
      </c>
      <c r="B360" s="2" t="str">
        <f t="shared" si="31"/>
        <v>I</v>
      </c>
      <c r="C360" s="30">
        <f t="shared" si="32"/>
        <v>38538.514000000003</v>
      </c>
      <c r="D360" t="str">
        <f t="shared" si="33"/>
        <v>vis</v>
      </c>
      <c r="E360">
        <f>VLOOKUP(C360,Active!C$21:E$960,3,FALSE)</f>
        <v>1309.9972300293628</v>
      </c>
      <c r="F360" s="2" t="s">
        <v>208</v>
      </c>
      <c r="G360" t="str">
        <f t="shared" si="34"/>
        <v>38538.514</v>
      </c>
      <c r="H360" s="30">
        <f t="shared" si="35"/>
        <v>1310</v>
      </c>
      <c r="I360" s="75" t="s">
        <v>1173</v>
      </c>
      <c r="J360" s="76" t="s">
        <v>1174</v>
      </c>
      <c r="K360" s="75">
        <v>1310</v>
      </c>
      <c r="L360" s="75" t="s">
        <v>224</v>
      </c>
      <c r="M360" s="76" t="s">
        <v>212</v>
      </c>
      <c r="N360" s="76"/>
      <c r="O360" s="77" t="s">
        <v>1175</v>
      </c>
      <c r="P360" s="77" t="s">
        <v>65</v>
      </c>
    </row>
    <row r="361" spans="1:16">
      <c r="A361" s="30" t="str">
        <f t="shared" si="30"/>
        <v> BRNO 6 </v>
      </c>
      <c r="B361" s="2" t="str">
        <f t="shared" si="31"/>
        <v>I</v>
      </c>
      <c r="C361" s="30">
        <f t="shared" si="32"/>
        <v>38538.514000000003</v>
      </c>
      <c r="D361" t="str">
        <f t="shared" si="33"/>
        <v>vis</v>
      </c>
      <c r="E361">
        <f>VLOOKUP(C361,Active!C$21:E$960,3,FALSE)</f>
        <v>1309.9972300293628</v>
      </c>
      <c r="F361" s="2" t="s">
        <v>208</v>
      </c>
      <c r="G361" t="str">
        <f t="shared" si="34"/>
        <v>38538.514</v>
      </c>
      <c r="H361" s="30">
        <f t="shared" si="35"/>
        <v>1310</v>
      </c>
      <c r="I361" s="75" t="s">
        <v>1173</v>
      </c>
      <c r="J361" s="76" t="s">
        <v>1174</v>
      </c>
      <c r="K361" s="75">
        <v>1310</v>
      </c>
      <c r="L361" s="75" t="s">
        <v>224</v>
      </c>
      <c r="M361" s="76" t="s">
        <v>212</v>
      </c>
      <c r="N361" s="76"/>
      <c r="O361" s="77" t="s">
        <v>1176</v>
      </c>
      <c r="P361" s="77" t="s">
        <v>65</v>
      </c>
    </row>
    <row r="362" spans="1:16">
      <c r="A362" s="30" t="str">
        <f t="shared" si="30"/>
        <v> MVS 3.122 </v>
      </c>
      <c r="B362" s="2" t="str">
        <f t="shared" si="31"/>
        <v>I</v>
      </c>
      <c r="C362" s="30">
        <f t="shared" si="32"/>
        <v>38651.398000000001</v>
      </c>
      <c r="D362" t="str">
        <f t="shared" si="33"/>
        <v>vis</v>
      </c>
      <c r="E362">
        <f>VLOOKUP(C362,Active!C$21:E$960,3,FALSE)</f>
        <v>1368.0093572588926</v>
      </c>
      <c r="F362" s="2" t="s">
        <v>208</v>
      </c>
      <c r="G362" t="str">
        <f t="shared" si="34"/>
        <v>38651.398</v>
      </c>
      <c r="H362" s="30">
        <f t="shared" si="35"/>
        <v>1368</v>
      </c>
      <c r="I362" s="75" t="s">
        <v>1177</v>
      </c>
      <c r="J362" s="76" t="s">
        <v>1178</v>
      </c>
      <c r="K362" s="75">
        <v>1368</v>
      </c>
      <c r="L362" s="75" t="s">
        <v>554</v>
      </c>
      <c r="M362" s="76" t="s">
        <v>919</v>
      </c>
      <c r="N362" s="76"/>
      <c r="O362" s="77" t="s">
        <v>1083</v>
      </c>
      <c r="P362" s="77" t="s">
        <v>58</v>
      </c>
    </row>
    <row r="363" spans="1:16">
      <c r="A363" s="30" t="str">
        <f t="shared" si="30"/>
        <v> AA 16.158 </v>
      </c>
      <c r="B363" s="2" t="str">
        <f t="shared" si="31"/>
        <v>I</v>
      </c>
      <c r="C363" s="30">
        <f t="shared" si="32"/>
        <v>38935.472999999998</v>
      </c>
      <c r="D363" t="str">
        <f t="shared" si="33"/>
        <v>vis</v>
      </c>
      <c r="E363">
        <f>VLOOKUP(C363,Active!C$21:E$960,3,FALSE)</f>
        <v>1513.9981160088378</v>
      </c>
      <c r="F363" s="2" t="s">
        <v>208</v>
      </c>
      <c r="G363" t="str">
        <f t="shared" si="34"/>
        <v>38935.473</v>
      </c>
      <c r="H363" s="30">
        <f t="shared" si="35"/>
        <v>1514</v>
      </c>
      <c r="I363" s="75" t="s">
        <v>1179</v>
      </c>
      <c r="J363" s="76" t="s">
        <v>1180</v>
      </c>
      <c r="K363" s="75">
        <v>1514</v>
      </c>
      <c r="L363" s="75" t="s">
        <v>238</v>
      </c>
      <c r="M363" s="76" t="s">
        <v>212</v>
      </c>
      <c r="N363" s="76"/>
      <c r="O363" s="77" t="s">
        <v>981</v>
      </c>
      <c r="P363" s="77" t="s">
        <v>66</v>
      </c>
    </row>
    <row r="364" spans="1:16">
      <c r="A364" s="30" t="str">
        <f t="shared" si="30"/>
        <v> SAC 44.105 </v>
      </c>
      <c r="B364" s="2" t="str">
        <f t="shared" si="31"/>
        <v>I</v>
      </c>
      <c r="C364" s="30">
        <f t="shared" si="32"/>
        <v>39293.512000000002</v>
      </c>
      <c r="D364" t="str">
        <f t="shared" si="33"/>
        <v>vis</v>
      </c>
      <c r="E364">
        <f>VLOOKUP(C364,Active!C$21:E$960,3,FALSE)</f>
        <v>1697.9976555461881</v>
      </c>
      <c r="F364" s="2" t="s">
        <v>208</v>
      </c>
      <c r="G364" t="str">
        <f t="shared" si="34"/>
        <v>39293.512</v>
      </c>
      <c r="H364" s="30">
        <f t="shared" si="35"/>
        <v>1698</v>
      </c>
      <c r="I364" s="75" t="s">
        <v>1181</v>
      </c>
      <c r="J364" s="76" t="s">
        <v>1182</v>
      </c>
      <c r="K364" s="75">
        <v>1698</v>
      </c>
      <c r="L364" s="75" t="s">
        <v>224</v>
      </c>
      <c r="M364" s="76" t="s">
        <v>212</v>
      </c>
      <c r="N364" s="76"/>
      <c r="O364" s="77" t="s">
        <v>981</v>
      </c>
      <c r="P364" s="77" t="s">
        <v>67</v>
      </c>
    </row>
    <row r="365" spans="1:16">
      <c r="A365" s="30" t="str">
        <f t="shared" si="30"/>
        <v> BRNO 9 </v>
      </c>
      <c r="B365" s="2" t="str">
        <f t="shared" si="31"/>
        <v>I</v>
      </c>
      <c r="C365" s="30">
        <f t="shared" si="32"/>
        <v>40447.406999999999</v>
      </c>
      <c r="D365" t="str">
        <f t="shared" si="33"/>
        <v>vis</v>
      </c>
      <c r="E365">
        <f>VLOOKUP(C365,Active!C$21:E$960,3,FALSE)</f>
        <v>2290.9949230909183</v>
      </c>
      <c r="F365" s="2" t="s">
        <v>208</v>
      </c>
      <c r="G365" t="str">
        <f t="shared" si="34"/>
        <v>40447.407</v>
      </c>
      <c r="H365" s="30">
        <f t="shared" si="35"/>
        <v>2291</v>
      </c>
      <c r="I365" s="75" t="s">
        <v>1183</v>
      </c>
      <c r="J365" s="76" t="s">
        <v>1184</v>
      </c>
      <c r="K365" s="75">
        <v>2291</v>
      </c>
      <c r="L365" s="75" t="s">
        <v>861</v>
      </c>
      <c r="M365" s="76" t="s">
        <v>212</v>
      </c>
      <c r="N365" s="76"/>
      <c r="O365" s="77" t="s">
        <v>1185</v>
      </c>
      <c r="P365" s="77" t="s">
        <v>68</v>
      </c>
    </row>
    <row r="366" spans="1:16">
      <c r="A366" s="30" t="str">
        <f t="shared" si="30"/>
        <v> BRNO 9 </v>
      </c>
      <c r="B366" s="2" t="str">
        <f t="shared" si="31"/>
        <v>I</v>
      </c>
      <c r="C366" s="30">
        <f t="shared" si="32"/>
        <v>40447.406999999999</v>
      </c>
      <c r="D366" t="str">
        <f t="shared" si="33"/>
        <v>vis</v>
      </c>
      <c r="E366">
        <f>VLOOKUP(C366,Active!C$21:E$960,3,FALSE)</f>
        <v>2290.9949230909183</v>
      </c>
      <c r="F366" s="2" t="s">
        <v>208</v>
      </c>
      <c r="G366" t="str">
        <f t="shared" si="34"/>
        <v>40447.407</v>
      </c>
      <c r="H366" s="30">
        <f t="shared" si="35"/>
        <v>2291</v>
      </c>
      <c r="I366" s="75" t="s">
        <v>1183</v>
      </c>
      <c r="J366" s="76" t="s">
        <v>1184</v>
      </c>
      <c r="K366" s="75">
        <v>2291</v>
      </c>
      <c r="L366" s="75" t="s">
        <v>861</v>
      </c>
      <c r="M366" s="76" t="s">
        <v>212</v>
      </c>
      <c r="N366" s="76"/>
      <c r="O366" s="77" t="s">
        <v>1186</v>
      </c>
      <c r="P366" s="77" t="s">
        <v>68</v>
      </c>
    </row>
    <row r="367" spans="1:16">
      <c r="A367" s="30" t="str">
        <f t="shared" si="30"/>
        <v> BRNO 9 </v>
      </c>
      <c r="B367" s="2" t="str">
        <f t="shared" si="31"/>
        <v>I</v>
      </c>
      <c r="C367" s="30">
        <f t="shared" si="32"/>
        <v>40447.408000000003</v>
      </c>
      <c r="D367" t="str">
        <f t="shared" si="33"/>
        <v>vis</v>
      </c>
      <c r="E367">
        <f>VLOOKUP(C367,Active!C$21:E$960,3,FALSE)</f>
        <v>2290.9954370001301</v>
      </c>
      <c r="F367" s="2" t="s">
        <v>208</v>
      </c>
      <c r="G367" t="str">
        <f t="shared" si="34"/>
        <v>40447.408</v>
      </c>
      <c r="H367" s="30">
        <f t="shared" si="35"/>
        <v>2291</v>
      </c>
      <c r="I367" s="75" t="s">
        <v>1187</v>
      </c>
      <c r="J367" s="76" t="s">
        <v>1188</v>
      </c>
      <c r="K367" s="75">
        <v>2291</v>
      </c>
      <c r="L367" s="75" t="s">
        <v>217</v>
      </c>
      <c r="M367" s="76" t="s">
        <v>212</v>
      </c>
      <c r="N367" s="76"/>
      <c r="O367" s="77" t="s">
        <v>1189</v>
      </c>
      <c r="P367" s="77" t="s">
        <v>68</v>
      </c>
    </row>
    <row r="368" spans="1:16">
      <c r="A368" s="30" t="str">
        <f t="shared" si="30"/>
        <v> BRNO 9 </v>
      </c>
      <c r="B368" s="2" t="str">
        <f t="shared" si="31"/>
        <v>I</v>
      </c>
      <c r="C368" s="30">
        <f t="shared" si="32"/>
        <v>40447.408000000003</v>
      </c>
      <c r="D368" t="str">
        <f t="shared" si="33"/>
        <v>vis</v>
      </c>
      <c r="E368">
        <f>VLOOKUP(C368,Active!C$21:E$960,3,FALSE)</f>
        <v>2290.9954370001301</v>
      </c>
      <c r="F368" s="2" t="s">
        <v>208</v>
      </c>
      <c r="G368" t="str">
        <f t="shared" si="34"/>
        <v>40447.408</v>
      </c>
      <c r="H368" s="30">
        <f t="shared" si="35"/>
        <v>2291</v>
      </c>
      <c r="I368" s="75" t="s">
        <v>1187</v>
      </c>
      <c r="J368" s="76" t="s">
        <v>1188</v>
      </c>
      <c r="K368" s="75">
        <v>2291</v>
      </c>
      <c r="L368" s="75" t="s">
        <v>217</v>
      </c>
      <c r="M368" s="76" t="s">
        <v>212</v>
      </c>
      <c r="N368" s="76"/>
      <c r="O368" s="77" t="s">
        <v>1190</v>
      </c>
      <c r="P368" s="77" t="s">
        <v>68</v>
      </c>
    </row>
    <row r="369" spans="1:16">
      <c r="A369" s="30" t="str">
        <f t="shared" si="30"/>
        <v> MVS 6.65 </v>
      </c>
      <c r="B369" s="2" t="str">
        <f t="shared" si="31"/>
        <v>I</v>
      </c>
      <c r="C369" s="30">
        <f t="shared" si="32"/>
        <v>41163.489000000001</v>
      </c>
      <c r="D369" t="str">
        <f t="shared" si="33"/>
        <v>vis</v>
      </c>
      <c r="E369">
        <f>VLOOKUP(C369,Active!C$21:E$960,3,FALSE)</f>
        <v>2658.9960578024543</v>
      </c>
      <c r="F369" s="2" t="s">
        <v>208</v>
      </c>
      <c r="G369" t="str">
        <f t="shared" si="34"/>
        <v>41163.489</v>
      </c>
      <c r="H369" s="30">
        <f t="shared" si="35"/>
        <v>2659</v>
      </c>
      <c r="I369" s="75" t="s">
        <v>1191</v>
      </c>
      <c r="J369" s="76" t="s">
        <v>1192</v>
      </c>
      <c r="K369" s="75">
        <v>2659</v>
      </c>
      <c r="L369" s="75" t="s">
        <v>229</v>
      </c>
      <c r="M369" s="76" t="s">
        <v>924</v>
      </c>
      <c r="N369" s="76"/>
      <c r="O369" s="77" t="s">
        <v>1193</v>
      </c>
      <c r="P369" s="77" t="s">
        <v>70</v>
      </c>
    </row>
    <row r="370" spans="1:16">
      <c r="A370" s="30" t="str">
        <f t="shared" si="30"/>
        <v> BRNO 17 </v>
      </c>
      <c r="B370" s="2" t="str">
        <f t="shared" si="31"/>
        <v>I</v>
      </c>
      <c r="C370" s="30">
        <f t="shared" si="32"/>
        <v>41920.430999999997</v>
      </c>
      <c r="D370" t="str">
        <f t="shared" si="33"/>
        <v>vis</v>
      </c>
      <c r="E370">
        <f>VLOOKUP(C370,Active!C$21:E$960,3,FALSE)</f>
        <v>3047.9955228229646</v>
      </c>
      <c r="F370" s="2" t="s">
        <v>208</v>
      </c>
      <c r="G370" t="str">
        <f t="shared" si="34"/>
        <v>41920.431</v>
      </c>
      <c r="H370" s="30">
        <f t="shared" si="35"/>
        <v>3048</v>
      </c>
      <c r="I370" s="75" t="s">
        <v>1194</v>
      </c>
      <c r="J370" s="76" t="s">
        <v>1195</v>
      </c>
      <c r="K370" s="75">
        <v>3048</v>
      </c>
      <c r="L370" s="75" t="s">
        <v>217</v>
      </c>
      <c r="M370" s="76" t="s">
        <v>212</v>
      </c>
      <c r="N370" s="76"/>
      <c r="O370" s="77" t="s">
        <v>1196</v>
      </c>
      <c r="P370" s="77" t="s">
        <v>78</v>
      </c>
    </row>
    <row r="371" spans="1:16">
      <c r="A371" s="30" t="str">
        <f t="shared" si="30"/>
        <v> BRNO 17 </v>
      </c>
      <c r="B371" s="2" t="str">
        <f t="shared" si="31"/>
        <v>I</v>
      </c>
      <c r="C371" s="30">
        <f t="shared" si="32"/>
        <v>41920.430999999997</v>
      </c>
      <c r="D371" t="str">
        <f t="shared" si="33"/>
        <v>vis</v>
      </c>
      <c r="E371">
        <f>VLOOKUP(C371,Active!C$21:E$960,3,FALSE)</f>
        <v>3047.9955228229646</v>
      </c>
      <c r="F371" s="2" t="s">
        <v>208</v>
      </c>
      <c r="G371" t="str">
        <f t="shared" si="34"/>
        <v>41920.431</v>
      </c>
      <c r="H371" s="30">
        <f t="shared" si="35"/>
        <v>3048</v>
      </c>
      <c r="I371" s="75" t="s">
        <v>1194</v>
      </c>
      <c r="J371" s="76" t="s">
        <v>1195</v>
      </c>
      <c r="K371" s="75">
        <v>3048</v>
      </c>
      <c r="L371" s="75" t="s">
        <v>217</v>
      </c>
      <c r="M371" s="76" t="s">
        <v>212</v>
      </c>
      <c r="N371" s="76"/>
      <c r="O371" s="77" t="s">
        <v>1197</v>
      </c>
      <c r="P371" s="77" t="s">
        <v>78</v>
      </c>
    </row>
    <row r="372" spans="1:16">
      <c r="A372" s="30" t="str">
        <f t="shared" si="30"/>
        <v> BRNO 17 </v>
      </c>
      <c r="B372" s="2" t="str">
        <f t="shared" si="31"/>
        <v>I</v>
      </c>
      <c r="C372" s="30">
        <f t="shared" si="32"/>
        <v>41959.356</v>
      </c>
      <c r="D372" t="str">
        <f t="shared" si="33"/>
        <v>vis</v>
      </c>
      <c r="E372">
        <f>VLOOKUP(C372,Active!C$21:E$960,3,FALSE)</f>
        <v>3067.9994388111445</v>
      </c>
      <c r="F372" s="2" t="s">
        <v>208</v>
      </c>
      <c r="G372" t="str">
        <f t="shared" si="34"/>
        <v>41959.356</v>
      </c>
      <c r="H372" s="30">
        <f t="shared" si="35"/>
        <v>3068</v>
      </c>
      <c r="I372" s="75" t="s">
        <v>1198</v>
      </c>
      <c r="J372" s="76" t="s">
        <v>1199</v>
      </c>
      <c r="K372" s="75">
        <v>3068</v>
      </c>
      <c r="L372" s="75" t="s">
        <v>249</v>
      </c>
      <c r="M372" s="76" t="s">
        <v>212</v>
      </c>
      <c r="N372" s="76"/>
      <c r="O372" s="77" t="s">
        <v>1200</v>
      </c>
      <c r="P372" s="77" t="s">
        <v>78</v>
      </c>
    </row>
    <row r="373" spans="1:16">
      <c r="A373" s="30" t="str">
        <f t="shared" si="30"/>
        <v> BRNO 20 </v>
      </c>
      <c r="B373" s="2" t="str">
        <f t="shared" si="31"/>
        <v>I</v>
      </c>
      <c r="C373" s="30">
        <f t="shared" si="32"/>
        <v>42319.341999999997</v>
      </c>
      <c r="D373" t="str">
        <f t="shared" si="33"/>
        <v>vis</v>
      </c>
      <c r="E373">
        <f>VLOOKUP(C373,Active!C$21:E$960,3,FALSE)</f>
        <v>3252.9995595798073</v>
      </c>
      <c r="F373" s="2" t="s">
        <v>208</v>
      </c>
      <c r="G373" t="str">
        <f t="shared" si="34"/>
        <v>42319.342</v>
      </c>
      <c r="H373" s="30">
        <f t="shared" si="35"/>
        <v>3253</v>
      </c>
      <c r="I373" s="75" t="s">
        <v>1201</v>
      </c>
      <c r="J373" s="76" t="s">
        <v>1202</v>
      </c>
      <c r="K373" s="75">
        <v>3253</v>
      </c>
      <c r="L373" s="75" t="s">
        <v>249</v>
      </c>
      <c r="M373" s="76" t="s">
        <v>212</v>
      </c>
      <c r="N373" s="76"/>
      <c r="O373" s="77" t="s">
        <v>1176</v>
      </c>
      <c r="P373" s="77" t="s">
        <v>81</v>
      </c>
    </row>
    <row r="374" spans="1:16">
      <c r="A374" s="30" t="str">
        <f t="shared" si="30"/>
        <v> BRNO 20 </v>
      </c>
      <c r="B374" s="2" t="str">
        <f t="shared" si="31"/>
        <v>I</v>
      </c>
      <c r="C374" s="30">
        <f t="shared" si="32"/>
        <v>42319.345000000001</v>
      </c>
      <c r="D374" t="str">
        <f t="shared" si="33"/>
        <v>vis</v>
      </c>
      <c r="E374">
        <f>VLOOKUP(C374,Active!C$21:E$960,3,FALSE)</f>
        <v>3253.0011013074386</v>
      </c>
      <c r="F374" s="2" t="s">
        <v>208</v>
      </c>
      <c r="G374" t="str">
        <f t="shared" si="34"/>
        <v>42319.345</v>
      </c>
      <c r="H374" s="30">
        <f t="shared" si="35"/>
        <v>3253</v>
      </c>
      <c r="I374" s="75" t="s">
        <v>1203</v>
      </c>
      <c r="J374" s="76" t="s">
        <v>1204</v>
      </c>
      <c r="K374" s="75">
        <v>3253</v>
      </c>
      <c r="L374" s="75" t="s">
        <v>270</v>
      </c>
      <c r="M374" s="76" t="s">
        <v>212</v>
      </c>
      <c r="N374" s="76"/>
      <c r="O374" s="77" t="s">
        <v>1205</v>
      </c>
      <c r="P374" s="77" t="s">
        <v>81</v>
      </c>
    </row>
    <row r="375" spans="1:16">
      <c r="A375" s="30" t="str">
        <f t="shared" si="30"/>
        <v> BRNO 23 </v>
      </c>
      <c r="B375" s="2" t="str">
        <f t="shared" si="31"/>
        <v>I</v>
      </c>
      <c r="C375" s="30">
        <f t="shared" si="32"/>
        <v>44469.525999999998</v>
      </c>
      <c r="D375" t="str">
        <f t="shared" si="33"/>
        <v>vis</v>
      </c>
      <c r="E375">
        <f>VLOOKUP(C375,Active!C$21:E$960,3,FALSE)</f>
        <v>4357.998919762842</v>
      </c>
      <c r="F375" s="2" t="s">
        <v>208</v>
      </c>
      <c r="G375" t="str">
        <f t="shared" si="34"/>
        <v>44469.526</v>
      </c>
      <c r="H375" s="30">
        <f t="shared" si="35"/>
        <v>4358</v>
      </c>
      <c r="I375" s="75" t="s">
        <v>1206</v>
      </c>
      <c r="J375" s="76" t="s">
        <v>1207</v>
      </c>
      <c r="K375" s="75">
        <v>4358</v>
      </c>
      <c r="L375" s="75" t="s">
        <v>233</v>
      </c>
      <c r="M375" s="76" t="s">
        <v>212</v>
      </c>
      <c r="N375" s="76"/>
      <c r="O375" s="77" t="s">
        <v>1208</v>
      </c>
      <c r="P375" s="77" t="s">
        <v>101</v>
      </c>
    </row>
    <row r="376" spans="1:16">
      <c r="A376" s="30" t="str">
        <f t="shared" si="30"/>
        <v> BRNO 26 </v>
      </c>
      <c r="B376" s="2" t="str">
        <f t="shared" si="31"/>
        <v>I</v>
      </c>
      <c r="C376" s="30">
        <f t="shared" si="32"/>
        <v>45588.408000000003</v>
      </c>
      <c r="D376" t="str">
        <f t="shared" si="33"/>
        <v>vis</v>
      </c>
      <c r="E376">
        <f>VLOOKUP(C376,Active!C$21:E$960,3,FALSE)</f>
        <v>4933.0026841478057</v>
      </c>
      <c r="F376" s="2" t="s">
        <v>208</v>
      </c>
      <c r="G376" t="str">
        <f t="shared" si="34"/>
        <v>45588.408</v>
      </c>
      <c r="H376" s="30">
        <f t="shared" si="35"/>
        <v>4933</v>
      </c>
      <c r="I376" s="75" t="s">
        <v>1209</v>
      </c>
      <c r="J376" s="76" t="s">
        <v>1210</v>
      </c>
      <c r="K376" s="75">
        <v>4933</v>
      </c>
      <c r="L376" s="75" t="s">
        <v>314</v>
      </c>
      <c r="M376" s="76" t="s">
        <v>212</v>
      </c>
      <c r="N376" s="76"/>
      <c r="O376" s="77" t="s">
        <v>1211</v>
      </c>
      <c r="P376" s="77" t="s">
        <v>115</v>
      </c>
    </row>
    <row r="377" spans="1:16">
      <c r="A377" s="30" t="str">
        <f t="shared" si="30"/>
        <v> BRNO 32 </v>
      </c>
      <c r="B377" s="2" t="str">
        <f t="shared" si="31"/>
        <v>I</v>
      </c>
      <c r="C377" s="30">
        <f t="shared" si="32"/>
        <v>51015.448600000003</v>
      </c>
      <c r="D377" t="str">
        <f t="shared" si="33"/>
        <v>vis</v>
      </c>
      <c r="E377">
        <f>VLOOKUP(C377,Active!C$21:E$960,3,FALSE)</f>
        <v>7722.0088299880445</v>
      </c>
      <c r="F377" s="2" t="s">
        <v>208</v>
      </c>
      <c r="G377" t="str">
        <f t="shared" si="34"/>
        <v>51015.4486</v>
      </c>
      <c r="H377" s="30">
        <f t="shared" si="35"/>
        <v>7722</v>
      </c>
      <c r="I377" s="75" t="s">
        <v>1212</v>
      </c>
      <c r="J377" s="76" t="s">
        <v>1213</v>
      </c>
      <c r="K377" s="75">
        <v>7722</v>
      </c>
      <c r="L377" s="75" t="s">
        <v>1214</v>
      </c>
      <c r="M377" s="76" t="s">
        <v>212</v>
      </c>
      <c r="N377" s="76"/>
      <c r="O377" s="77" t="s">
        <v>1215</v>
      </c>
      <c r="P377" s="77" t="s">
        <v>157</v>
      </c>
    </row>
    <row r="378" spans="1:16">
      <c r="A378" s="30" t="str">
        <f t="shared" si="30"/>
        <v> BRNO 32 </v>
      </c>
      <c r="B378" s="2" t="str">
        <f t="shared" si="31"/>
        <v>I</v>
      </c>
      <c r="C378" s="30">
        <f t="shared" si="32"/>
        <v>51015.450599999996</v>
      </c>
      <c r="D378" t="str">
        <f t="shared" si="33"/>
        <v>vis</v>
      </c>
      <c r="E378">
        <f>VLOOKUP(C378,Active!C$21:E$960,3,FALSE)</f>
        <v>7722.0098578064599</v>
      </c>
      <c r="F378" s="2" t="s">
        <v>208</v>
      </c>
      <c r="G378" t="str">
        <f t="shared" si="34"/>
        <v>51015.4506</v>
      </c>
      <c r="H378" s="30">
        <f t="shared" si="35"/>
        <v>7722</v>
      </c>
      <c r="I378" s="75" t="s">
        <v>1216</v>
      </c>
      <c r="J378" s="76" t="s">
        <v>1217</v>
      </c>
      <c r="K378" s="75">
        <v>7722</v>
      </c>
      <c r="L378" s="75" t="s">
        <v>1218</v>
      </c>
      <c r="M378" s="76" t="s">
        <v>212</v>
      </c>
      <c r="N378" s="76"/>
      <c r="O378" s="77" t="s">
        <v>1219</v>
      </c>
      <c r="P378" s="77" t="s">
        <v>157</v>
      </c>
    </row>
    <row r="379" spans="1:16">
      <c r="A379" s="30" t="str">
        <f t="shared" si="30"/>
        <v> BRNO 32 </v>
      </c>
      <c r="B379" s="2" t="str">
        <f t="shared" si="31"/>
        <v>I</v>
      </c>
      <c r="C379" s="30">
        <f t="shared" si="32"/>
        <v>51015.453399999999</v>
      </c>
      <c r="D379" t="str">
        <f t="shared" si="33"/>
        <v>vis</v>
      </c>
      <c r="E379">
        <f>VLOOKUP(C379,Active!C$21:E$960,3,FALSE)</f>
        <v>7722.0112967522482</v>
      </c>
      <c r="F379" s="2" t="s">
        <v>208</v>
      </c>
      <c r="G379" t="str">
        <f t="shared" si="34"/>
        <v>51015.4534</v>
      </c>
      <c r="H379" s="30">
        <f t="shared" si="35"/>
        <v>7722</v>
      </c>
      <c r="I379" s="75" t="s">
        <v>1220</v>
      </c>
      <c r="J379" s="76" t="s">
        <v>1221</v>
      </c>
      <c r="K379" s="75">
        <v>7722</v>
      </c>
      <c r="L379" s="75" t="s">
        <v>1222</v>
      </c>
      <c r="M379" s="76" t="s">
        <v>212</v>
      </c>
      <c r="N379" s="76"/>
      <c r="O379" s="77" t="s">
        <v>1223</v>
      </c>
      <c r="P379" s="77" t="s">
        <v>157</v>
      </c>
    </row>
    <row r="380" spans="1:16">
      <c r="A380" s="30" t="str">
        <f t="shared" si="30"/>
        <v> BRNO 32 </v>
      </c>
      <c r="B380" s="2" t="str">
        <f t="shared" si="31"/>
        <v>I</v>
      </c>
      <c r="C380" s="30">
        <f t="shared" si="32"/>
        <v>51015.457600000002</v>
      </c>
      <c r="D380" t="str">
        <f t="shared" si="33"/>
        <v>vis</v>
      </c>
      <c r="E380">
        <f>VLOOKUP(C380,Active!C$21:E$960,3,FALSE)</f>
        <v>7722.0134551709307</v>
      </c>
      <c r="F380" s="2" t="s">
        <v>208</v>
      </c>
      <c r="G380" t="str">
        <f t="shared" si="34"/>
        <v>51015.4576</v>
      </c>
      <c r="H380" s="30">
        <f t="shared" si="35"/>
        <v>7722</v>
      </c>
      <c r="I380" s="75" t="s">
        <v>1224</v>
      </c>
      <c r="J380" s="76" t="s">
        <v>1225</v>
      </c>
      <c r="K380" s="75">
        <v>7722</v>
      </c>
      <c r="L380" s="75" t="s">
        <v>1226</v>
      </c>
      <c r="M380" s="76" t="s">
        <v>212</v>
      </c>
      <c r="N380" s="76"/>
      <c r="O380" s="77" t="s">
        <v>1227</v>
      </c>
      <c r="P380" s="77" t="s">
        <v>157</v>
      </c>
    </row>
    <row r="381" spans="1:16">
      <c r="A381" s="30" t="str">
        <f t="shared" si="30"/>
        <v> BRNO 32 </v>
      </c>
      <c r="B381" s="2" t="str">
        <f t="shared" si="31"/>
        <v>I</v>
      </c>
      <c r="C381" s="30">
        <f t="shared" si="32"/>
        <v>51015.457600000002</v>
      </c>
      <c r="D381" t="str">
        <f t="shared" si="33"/>
        <v>vis</v>
      </c>
      <c r="E381">
        <f>VLOOKUP(C381,Active!C$21:E$960,3,FALSE)</f>
        <v>7722.0134551709307</v>
      </c>
      <c r="F381" s="2" t="s">
        <v>208</v>
      </c>
      <c r="G381" t="str">
        <f t="shared" si="34"/>
        <v>51015.4576</v>
      </c>
      <c r="H381" s="30">
        <f t="shared" si="35"/>
        <v>7722</v>
      </c>
      <c r="I381" s="75" t="s">
        <v>1224</v>
      </c>
      <c r="J381" s="76" t="s">
        <v>1225</v>
      </c>
      <c r="K381" s="75">
        <v>7722</v>
      </c>
      <c r="L381" s="75" t="s">
        <v>1226</v>
      </c>
      <c r="M381" s="76" t="s">
        <v>212</v>
      </c>
      <c r="N381" s="76"/>
      <c r="O381" s="77" t="s">
        <v>1228</v>
      </c>
      <c r="P381" s="77" t="s">
        <v>157</v>
      </c>
    </row>
    <row r="382" spans="1:16">
      <c r="A382" s="30" t="str">
        <f t="shared" si="30"/>
        <v> BRNO 32 </v>
      </c>
      <c r="B382" s="2" t="str">
        <f t="shared" si="31"/>
        <v>I</v>
      </c>
      <c r="C382" s="30">
        <f t="shared" si="32"/>
        <v>51015.457600000002</v>
      </c>
      <c r="D382" t="str">
        <f t="shared" si="33"/>
        <v>vis</v>
      </c>
      <c r="E382">
        <f>VLOOKUP(C382,Active!C$21:E$960,3,FALSE)</f>
        <v>7722.0134551709307</v>
      </c>
      <c r="F382" s="2" t="s">
        <v>208</v>
      </c>
      <c r="G382" t="str">
        <f t="shared" si="34"/>
        <v>51015.4576</v>
      </c>
      <c r="H382" s="30">
        <f t="shared" si="35"/>
        <v>7722</v>
      </c>
      <c r="I382" s="75" t="s">
        <v>1224</v>
      </c>
      <c r="J382" s="76" t="s">
        <v>1225</v>
      </c>
      <c r="K382" s="75">
        <v>7722</v>
      </c>
      <c r="L382" s="75" t="s">
        <v>1226</v>
      </c>
      <c r="M382" s="76" t="s">
        <v>212</v>
      </c>
      <c r="N382" s="76"/>
      <c r="O382" s="77" t="s">
        <v>1229</v>
      </c>
      <c r="P382" s="77" t="s">
        <v>157</v>
      </c>
    </row>
    <row r="383" spans="1:16">
      <c r="A383" s="30" t="str">
        <f t="shared" si="30"/>
        <v> AOEB 9 </v>
      </c>
      <c r="B383" s="2" t="str">
        <f t="shared" si="31"/>
        <v>I</v>
      </c>
      <c r="C383" s="30">
        <f t="shared" si="32"/>
        <v>51367.648999999998</v>
      </c>
      <c r="D383" t="str">
        <f t="shared" si="33"/>
        <v>vis</v>
      </c>
      <c r="E383">
        <f>VLOOKUP(C383,Active!C$21:E$960,3,FALSE)</f>
        <v>7903.0078592135442</v>
      </c>
      <c r="F383" s="2" t="s">
        <v>208</v>
      </c>
      <c r="G383" t="str">
        <f t="shared" si="34"/>
        <v>51367.649</v>
      </c>
      <c r="H383" s="30">
        <f t="shared" si="35"/>
        <v>7903</v>
      </c>
      <c r="I383" s="75" t="s">
        <v>1230</v>
      </c>
      <c r="J383" s="76" t="s">
        <v>1231</v>
      </c>
      <c r="K383" s="75">
        <v>7903</v>
      </c>
      <c r="L383" s="75" t="s">
        <v>1232</v>
      </c>
      <c r="M383" s="76" t="s">
        <v>212</v>
      </c>
      <c r="N383" s="76"/>
      <c r="O383" s="77" t="s">
        <v>771</v>
      </c>
      <c r="P383" s="77" t="s">
        <v>160</v>
      </c>
    </row>
    <row r="384" spans="1:16">
      <c r="A384" s="30" t="str">
        <f t="shared" si="30"/>
        <v> BRNO 32 </v>
      </c>
      <c r="B384" s="2" t="str">
        <f t="shared" si="31"/>
        <v>I</v>
      </c>
      <c r="C384" s="30">
        <f t="shared" si="32"/>
        <v>51375.433900000004</v>
      </c>
      <c r="D384" t="str">
        <f t="shared" si="33"/>
        <v>vis</v>
      </c>
      <c r="E384">
        <f>VLOOKUP(C384,Active!C$21:E$960,3,FALSE)</f>
        <v>7907.0085910202624</v>
      </c>
      <c r="F384" s="2" t="s">
        <v>208</v>
      </c>
      <c r="G384" t="str">
        <f t="shared" si="34"/>
        <v>51375.4339</v>
      </c>
      <c r="H384" s="30">
        <f t="shared" si="35"/>
        <v>7907</v>
      </c>
      <c r="I384" s="75" t="s">
        <v>1233</v>
      </c>
      <c r="J384" s="76" t="s">
        <v>1234</v>
      </c>
      <c r="K384" s="75">
        <v>7907</v>
      </c>
      <c r="L384" s="75" t="s">
        <v>1235</v>
      </c>
      <c r="M384" s="76" t="s">
        <v>212</v>
      </c>
      <c r="N384" s="76"/>
      <c r="O384" s="77" t="s">
        <v>1229</v>
      </c>
      <c r="P384" s="77" t="s">
        <v>157</v>
      </c>
    </row>
    <row r="385" spans="1:16">
      <c r="A385" s="30" t="str">
        <f t="shared" si="30"/>
        <v> BRNO 32 </v>
      </c>
      <c r="B385" s="2" t="str">
        <f t="shared" si="31"/>
        <v>I</v>
      </c>
      <c r="C385" s="30">
        <f t="shared" si="32"/>
        <v>51375.435299999997</v>
      </c>
      <c r="D385" t="str">
        <f t="shared" si="33"/>
        <v>vis</v>
      </c>
      <c r="E385">
        <f>VLOOKUP(C385,Active!C$21:E$960,3,FALSE)</f>
        <v>7907.009310493152</v>
      </c>
      <c r="F385" s="2" t="s">
        <v>208</v>
      </c>
      <c r="G385" t="str">
        <f t="shared" si="34"/>
        <v>51375.4353</v>
      </c>
      <c r="H385" s="30">
        <f t="shared" si="35"/>
        <v>7907</v>
      </c>
      <c r="I385" s="75" t="s">
        <v>1236</v>
      </c>
      <c r="J385" s="76" t="s">
        <v>1237</v>
      </c>
      <c r="K385" s="75">
        <v>7907</v>
      </c>
      <c r="L385" s="75" t="s">
        <v>1238</v>
      </c>
      <c r="M385" s="76" t="s">
        <v>212</v>
      </c>
      <c r="N385" s="76"/>
      <c r="O385" s="77" t="s">
        <v>1239</v>
      </c>
      <c r="P385" s="77" t="s">
        <v>157</v>
      </c>
    </row>
    <row r="386" spans="1:16">
      <c r="A386" s="30" t="str">
        <f t="shared" si="30"/>
        <v> BRNO 32 </v>
      </c>
      <c r="B386" s="2" t="str">
        <f t="shared" si="31"/>
        <v>I</v>
      </c>
      <c r="C386" s="30">
        <f t="shared" si="32"/>
        <v>51375.436000000002</v>
      </c>
      <c r="D386" t="str">
        <f t="shared" si="33"/>
        <v>vis</v>
      </c>
      <c r="E386">
        <f>VLOOKUP(C386,Active!C$21:E$960,3,FALSE)</f>
        <v>7907.0096702296014</v>
      </c>
      <c r="F386" s="2" t="s">
        <v>208</v>
      </c>
      <c r="G386" t="str">
        <f t="shared" si="34"/>
        <v>51375.4360</v>
      </c>
      <c r="H386" s="30">
        <f t="shared" si="35"/>
        <v>7907</v>
      </c>
      <c r="I386" s="75" t="s">
        <v>1240</v>
      </c>
      <c r="J386" s="76" t="s">
        <v>1241</v>
      </c>
      <c r="K386" s="75">
        <v>7907</v>
      </c>
      <c r="L386" s="75" t="s">
        <v>831</v>
      </c>
      <c r="M386" s="76" t="s">
        <v>212</v>
      </c>
      <c r="N386" s="76"/>
      <c r="O386" s="77" t="s">
        <v>1223</v>
      </c>
      <c r="P386" s="77" t="s">
        <v>157</v>
      </c>
    </row>
    <row r="387" spans="1:16">
      <c r="A387" s="30" t="str">
        <f t="shared" si="30"/>
        <v> BRNO 32 </v>
      </c>
      <c r="B387" s="2" t="str">
        <f t="shared" si="31"/>
        <v>I</v>
      </c>
      <c r="C387" s="30">
        <f t="shared" si="32"/>
        <v>51375.440799999997</v>
      </c>
      <c r="D387" t="str">
        <f t="shared" si="33"/>
        <v>vis</v>
      </c>
      <c r="E387">
        <f>VLOOKUP(C387,Active!C$21:E$960,3,FALSE)</f>
        <v>7907.0121369938051</v>
      </c>
      <c r="F387" s="2" t="s">
        <v>208</v>
      </c>
      <c r="G387" t="str">
        <f t="shared" si="34"/>
        <v>51375.4408</v>
      </c>
      <c r="H387" s="30">
        <f t="shared" si="35"/>
        <v>7907</v>
      </c>
      <c r="I387" s="75" t="s">
        <v>1242</v>
      </c>
      <c r="J387" s="76" t="s">
        <v>1243</v>
      </c>
      <c r="K387" s="75">
        <v>7907</v>
      </c>
      <c r="L387" s="75" t="s">
        <v>1244</v>
      </c>
      <c r="M387" s="76" t="s">
        <v>212</v>
      </c>
      <c r="N387" s="76"/>
      <c r="O387" s="77" t="s">
        <v>1228</v>
      </c>
      <c r="P387" s="77" t="s">
        <v>157</v>
      </c>
    </row>
    <row r="388" spans="1:16">
      <c r="A388" s="30" t="str">
        <f t="shared" si="30"/>
        <v> BBS 121 </v>
      </c>
      <c r="B388" s="2" t="str">
        <f t="shared" si="31"/>
        <v>I</v>
      </c>
      <c r="C388" s="30">
        <f t="shared" si="32"/>
        <v>51412.398999999998</v>
      </c>
      <c r="D388" t="str">
        <f t="shared" si="33"/>
        <v>vis</v>
      </c>
      <c r="E388">
        <f>VLOOKUP(C388,Active!C$21:E$960,3,FALSE)</f>
        <v>7926.0052963483158</v>
      </c>
      <c r="F388" s="2" t="s">
        <v>208</v>
      </c>
      <c r="G388" t="str">
        <f t="shared" si="34"/>
        <v>51412.399</v>
      </c>
      <c r="H388" s="30">
        <f t="shared" si="35"/>
        <v>7926</v>
      </c>
      <c r="I388" s="75" t="s">
        <v>1245</v>
      </c>
      <c r="J388" s="76" t="s">
        <v>1246</v>
      </c>
      <c r="K388" s="75">
        <v>7926</v>
      </c>
      <c r="L388" s="75" t="s">
        <v>266</v>
      </c>
      <c r="M388" s="76" t="s">
        <v>212</v>
      </c>
      <c r="N388" s="76"/>
      <c r="O388" s="77" t="s">
        <v>254</v>
      </c>
      <c r="P388" s="77" t="s">
        <v>161</v>
      </c>
    </row>
    <row r="389" spans="1:16">
      <c r="A389" s="30" t="str">
        <f t="shared" si="30"/>
        <v> AOEB 9 </v>
      </c>
      <c r="B389" s="2" t="str">
        <f t="shared" si="31"/>
        <v>I</v>
      </c>
      <c r="C389" s="30">
        <f t="shared" si="32"/>
        <v>51435.754000000001</v>
      </c>
      <c r="D389" t="str">
        <f t="shared" si="33"/>
        <v>vis</v>
      </c>
      <c r="E389">
        <f>VLOOKUP(C389,Active!C$21:E$960,3,FALSE)</f>
        <v>7938.0076459412239</v>
      </c>
      <c r="F389" s="2" t="s">
        <v>208</v>
      </c>
      <c r="G389" t="str">
        <f t="shared" si="34"/>
        <v>51435.754</v>
      </c>
      <c r="H389" s="30">
        <f t="shared" si="35"/>
        <v>7938</v>
      </c>
      <c r="I389" s="75" t="s">
        <v>1247</v>
      </c>
      <c r="J389" s="76" t="s">
        <v>1248</v>
      </c>
      <c r="K389" s="75">
        <v>7938</v>
      </c>
      <c r="L389" s="75" t="s">
        <v>1232</v>
      </c>
      <c r="M389" s="76" t="s">
        <v>212</v>
      </c>
      <c r="N389" s="76"/>
      <c r="O389" s="77" t="s">
        <v>560</v>
      </c>
      <c r="P389" s="77" t="s">
        <v>160</v>
      </c>
    </row>
    <row r="390" spans="1:16">
      <c r="A390" s="30" t="str">
        <f t="shared" si="30"/>
        <v> AOEB 9 </v>
      </c>
      <c r="B390" s="2" t="str">
        <f t="shared" si="31"/>
        <v>I</v>
      </c>
      <c r="C390" s="30">
        <f t="shared" si="32"/>
        <v>51437.699000000001</v>
      </c>
      <c r="D390" t="str">
        <f t="shared" si="33"/>
        <v>vis</v>
      </c>
      <c r="E390">
        <f>VLOOKUP(C390,Active!C$21:E$960,3,FALSE)</f>
        <v>7939.0071993541205</v>
      </c>
      <c r="F390" s="2" t="s">
        <v>208</v>
      </c>
      <c r="G390" t="str">
        <f t="shared" si="34"/>
        <v>51437.699</v>
      </c>
      <c r="H390" s="30">
        <f t="shared" si="35"/>
        <v>7939</v>
      </c>
      <c r="I390" s="75" t="s">
        <v>1249</v>
      </c>
      <c r="J390" s="76" t="s">
        <v>1250</v>
      </c>
      <c r="K390" s="75">
        <v>7939</v>
      </c>
      <c r="L390" s="75" t="s">
        <v>536</v>
      </c>
      <c r="M390" s="76" t="s">
        <v>212</v>
      </c>
      <c r="N390" s="76"/>
      <c r="O390" s="77" t="s">
        <v>560</v>
      </c>
      <c r="P390" s="77" t="s">
        <v>160</v>
      </c>
    </row>
    <row r="391" spans="1:16">
      <c r="A391" s="30" t="str">
        <f t="shared" si="30"/>
        <v> AOEB 9 </v>
      </c>
      <c r="B391" s="2" t="str">
        <f t="shared" si="31"/>
        <v>I</v>
      </c>
      <c r="C391" s="30">
        <f t="shared" si="32"/>
        <v>51439.646000000001</v>
      </c>
      <c r="D391" t="str">
        <f t="shared" si="33"/>
        <v>vis</v>
      </c>
      <c r="E391">
        <f>VLOOKUP(C391,Active!C$21:E$960,3,FALSE)</f>
        <v>7940.0077805854371</v>
      </c>
      <c r="F391" s="2" t="s">
        <v>208</v>
      </c>
      <c r="G391" t="str">
        <f t="shared" si="34"/>
        <v>51439.646</v>
      </c>
      <c r="H391" s="30">
        <f t="shared" si="35"/>
        <v>7940</v>
      </c>
      <c r="I391" s="75" t="s">
        <v>1251</v>
      </c>
      <c r="J391" s="76" t="s">
        <v>1252</v>
      </c>
      <c r="K391" s="75">
        <v>7940</v>
      </c>
      <c r="L391" s="75" t="s">
        <v>1232</v>
      </c>
      <c r="M391" s="76" t="s">
        <v>212</v>
      </c>
      <c r="N391" s="76"/>
      <c r="O391" s="77" t="s">
        <v>560</v>
      </c>
      <c r="P391" s="77" t="s">
        <v>160</v>
      </c>
    </row>
    <row r="392" spans="1:16">
      <c r="A392" s="30" t="str">
        <f t="shared" si="30"/>
        <v> AOEB 9 </v>
      </c>
      <c r="B392" s="2" t="str">
        <f t="shared" si="31"/>
        <v>I</v>
      </c>
      <c r="C392" s="30">
        <f t="shared" si="32"/>
        <v>51439.646000000001</v>
      </c>
      <c r="D392" t="str">
        <f t="shared" si="33"/>
        <v>vis</v>
      </c>
      <c r="E392">
        <f>VLOOKUP(C392,Active!C$21:E$960,3,FALSE)</f>
        <v>7940.0077805854371</v>
      </c>
      <c r="F392" s="2" t="s">
        <v>208</v>
      </c>
      <c r="G392" t="str">
        <f t="shared" si="34"/>
        <v>51439.646</v>
      </c>
      <c r="H392" s="30">
        <f t="shared" si="35"/>
        <v>7940</v>
      </c>
      <c r="I392" s="75" t="s">
        <v>1251</v>
      </c>
      <c r="J392" s="76" t="s">
        <v>1252</v>
      </c>
      <c r="K392" s="75">
        <v>7940</v>
      </c>
      <c r="L392" s="75" t="s">
        <v>1232</v>
      </c>
      <c r="M392" s="76" t="s">
        <v>212</v>
      </c>
      <c r="N392" s="76"/>
      <c r="O392" s="77" t="s">
        <v>517</v>
      </c>
      <c r="P392" s="77" t="s">
        <v>160</v>
      </c>
    </row>
    <row r="393" spans="1:16">
      <c r="A393" s="30" t="str">
        <f t="shared" si="30"/>
        <v> AOEB 9 </v>
      </c>
      <c r="B393" s="2" t="str">
        <f t="shared" si="31"/>
        <v>I</v>
      </c>
      <c r="C393" s="30">
        <f t="shared" si="32"/>
        <v>51476.613400000002</v>
      </c>
      <c r="D393" t="str">
        <f t="shared" si="33"/>
        <v>vis</v>
      </c>
      <c r="E393">
        <f>VLOOKUP(C393,Active!C$21:E$960,3,FALSE)</f>
        <v>7959.0056679046766</v>
      </c>
      <c r="F393" s="2" t="s">
        <v>208</v>
      </c>
      <c r="G393" t="str">
        <f t="shared" si="34"/>
        <v>51476.6134</v>
      </c>
      <c r="H393" s="30">
        <f t="shared" si="35"/>
        <v>7959</v>
      </c>
      <c r="I393" s="75" t="s">
        <v>1253</v>
      </c>
      <c r="J393" s="76" t="s">
        <v>1254</v>
      </c>
      <c r="K393" s="75">
        <v>7959</v>
      </c>
      <c r="L393" s="75" t="s">
        <v>1255</v>
      </c>
      <c r="M393" s="76" t="s">
        <v>832</v>
      </c>
      <c r="N393" s="76" t="s">
        <v>885</v>
      </c>
      <c r="O393" s="77" t="s">
        <v>315</v>
      </c>
      <c r="P393" s="77" t="s">
        <v>160</v>
      </c>
    </row>
    <row r="394" spans="1:16">
      <c r="A394" s="30" t="str">
        <f t="shared" si="30"/>
        <v> BBS 122 </v>
      </c>
      <c r="B394" s="2" t="str">
        <f t="shared" si="31"/>
        <v>I</v>
      </c>
      <c r="C394" s="30">
        <f t="shared" si="32"/>
        <v>51659.521999999997</v>
      </c>
      <c r="D394" t="str">
        <f t="shared" si="33"/>
        <v>vis</v>
      </c>
      <c r="E394">
        <f>VLOOKUP(C394,Active!C$21:E$960,3,FALSE)</f>
        <v>8053.0040819808528</v>
      </c>
      <c r="F394" s="2" t="s">
        <v>208</v>
      </c>
      <c r="G394" t="str">
        <f t="shared" si="34"/>
        <v>51659.522</v>
      </c>
      <c r="H394" s="30">
        <f t="shared" si="35"/>
        <v>8053</v>
      </c>
      <c r="I394" s="75" t="s">
        <v>1256</v>
      </c>
      <c r="J394" s="76" t="s">
        <v>1257</v>
      </c>
      <c r="K394" s="75">
        <v>8053</v>
      </c>
      <c r="L394" s="75" t="s">
        <v>496</v>
      </c>
      <c r="M394" s="76" t="s">
        <v>212</v>
      </c>
      <c r="N394" s="76"/>
      <c r="O394" s="77" t="s">
        <v>254</v>
      </c>
      <c r="P394" s="77" t="s">
        <v>162</v>
      </c>
    </row>
    <row r="395" spans="1:16">
      <c r="A395" s="30" t="str">
        <f t="shared" ref="A395:A420" si="36">P395</f>
        <v> BBS 123 </v>
      </c>
      <c r="B395" s="2" t="str">
        <f t="shared" ref="B395:B420" si="37">IF(H395=INT(H395),"I","II")</f>
        <v>I</v>
      </c>
      <c r="C395" s="30">
        <f t="shared" ref="C395:C420" si="38">1*G395</f>
        <v>51696.493999999999</v>
      </c>
      <c r="D395" t="str">
        <f t="shared" ref="D395:D420" si="39">VLOOKUP(F395,I$1:J$5,2,FALSE)</f>
        <v>vis</v>
      </c>
      <c r="E395">
        <f>VLOOKUP(C395,Active!C$21:E$960,3,FALSE)</f>
        <v>8072.0043332824571</v>
      </c>
      <c r="F395" s="2" t="s">
        <v>208</v>
      </c>
      <c r="G395" t="str">
        <f t="shared" ref="G395:G420" si="40">MID(I395,3,LEN(I395)-3)</f>
        <v>51696.494</v>
      </c>
      <c r="H395" s="30">
        <f t="shared" ref="H395:H420" si="41">1*K395</f>
        <v>8072</v>
      </c>
      <c r="I395" s="75" t="s">
        <v>1258</v>
      </c>
      <c r="J395" s="76" t="s">
        <v>1259</v>
      </c>
      <c r="K395" s="75">
        <v>8072</v>
      </c>
      <c r="L395" s="75" t="s">
        <v>496</v>
      </c>
      <c r="M395" s="76" t="s">
        <v>212</v>
      </c>
      <c r="N395" s="76"/>
      <c r="O395" s="77" t="s">
        <v>254</v>
      </c>
      <c r="P395" s="77" t="s">
        <v>163</v>
      </c>
    </row>
    <row r="396" spans="1:16">
      <c r="A396" s="30" t="str">
        <f t="shared" si="36"/>
        <v> AOEB 9 </v>
      </c>
      <c r="B396" s="2" t="str">
        <f t="shared" si="37"/>
        <v>I</v>
      </c>
      <c r="C396" s="30">
        <f t="shared" si="38"/>
        <v>51727.631000000001</v>
      </c>
      <c r="D396" t="str">
        <f t="shared" si="39"/>
        <v>vis</v>
      </c>
      <c r="E396">
        <f>VLOOKUP(C396,Active!C$21:E$960,3,FALSE)</f>
        <v>8088.0059243453716</v>
      </c>
      <c r="F396" s="2" t="s">
        <v>208</v>
      </c>
      <c r="G396" t="str">
        <f t="shared" si="40"/>
        <v>51727.631</v>
      </c>
      <c r="H396" s="30">
        <f t="shared" si="41"/>
        <v>8088</v>
      </c>
      <c r="I396" s="75" t="s">
        <v>1260</v>
      </c>
      <c r="J396" s="76" t="s">
        <v>1261</v>
      </c>
      <c r="K396" s="75">
        <v>8088</v>
      </c>
      <c r="L396" s="75" t="s">
        <v>516</v>
      </c>
      <c r="M396" s="76" t="s">
        <v>212</v>
      </c>
      <c r="N396" s="76"/>
      <c r="O396" s="77" t="s">
        <v>771</v>
      </c>
      <c r="P396" s="77" t="s">
        <v>160</v>
      </c>
    </row>
    <row r="397" spans="1:16">
      <c r="A397" s="30" t="str">
        <f t="shared" si="36"/>
        <v> AOEB 9 </v>
      </c>
      <c r="B397" s="2" t="str">
        <f t="shared" si="37"/>
        <v>I</v>
      </c>
      <c r="C397" s="30">
        <f t="shared" si="38"/>
        <v>51836.594100000002</v>
      </c>
      <c r="D397" t="str">
        <f t="shared" si="39"/>
        <v>vis</v>
      </c>
      <c r="E397">
        <f>VLOOKUP(C397,Active!C$21:E$960,3,FALSE)</f>
        <v>8144.0030649545288</v>
      </c>
      <c r="F397" s="2" t="s">
        <v>208</v>
      </c>
      <c r="G397" t="str">
        <f t="shared" si="40"/>
        <v>51836.5941</v>
      </c>
      <c r="H397" s="30">
        <f t="shared" si="41"/>
        <v>8144</v>
      </c>
      <c r="I397" s="75" t="s">
        <v>1262</v>
      </c>
      <c r="J397" s="76" t="s">
        <v>1263</v>
      </c>
      <c r="K397" s="75">
        <v>8144</v>
      </c>
      <c r="L397" s="75" t="s">
        <v>1264</v>
      </c>
      <c r="M397" s="76" t="s">
        <v>832</v>
      </c>
      <c r="N397" s="76" t="s">
        <v>885</v>
      </c>
      <c r="O397" s="77" t="s">
        <v>315</v>
      </c>
      <c r="P397" s="77" t="s">
        <v>160</v>
      </c>
    </row>
    <row r="398" spans="1:16">
      <c r="A398" s="30" t="str">
        <f t="shared" si="36"/>
        <v> AOEB 9 </v>
      </c>
      <c r="B398" s="2" t="str">
        <f t="shared" si="37"/>
        <v>I</v>
      </c>
      <c r="C398" s="30">
        <f t="shared" si="38"/>
        <v>51838.54</v>
      </c>
      <c r="D398" t="str">
        <f t="shared" si="39"/>
        <v>vis</v>
      </c>
      <c r="E398">
        <f>VLOOKUP(C398,Active!C$21:E$960,3,FALSE)</f>
        <v>8145.0030808857136</v>
      </c>
      <c r="F398" s="2" t="s">
        <v>208</v>
      </c>
      <c r="G398" t="str">
        <f t="shared" si="40"/>
        <v>51838.540</v>
      </c>
      <c r="H398" s="30">
        <f t="shared" si="41"/>
        <v>8145</v>
      </c>
      <c r="I398" s="75" t="s">
        <v>1265</v>
      </c>
      <c r="J398" s="76" t="s">
        <v>1266</v>
      </c>
      <c r="K398" s="75">
        <v>8145</v>
      </c>
      <c r="L398" s="75" t="s">
        <v>328</v>
      </c>
      <c r="M398" s="76" t="s">
        <v>212</v>
      </c>
      <c r="N398" s="76"/>
      <c r="O398" s="77" t="s">
        <v>560</v>
      </c>
      <c r="P398" s="77" t="s">
        <v>160</v>
      </c>
    </row>
    <row r="399" spans="1:16">
      <c r="A399" s="30" t="str">
        <f t="shared" si="36"/>
        <v> BBS 124 </v>
      </c>
      <c r="B399" s="2" t="str">
        <f t="shared" si="37"/>
        <v>I</v>
      </c>
      <c r="C399" s="30">
        <f t="shared" si="38"/>
        <v>51846.324000000001</v>
      </c>
      <c r="D399" t="str">
        <f t="shared" si="39"/>
        <v>vis</v>
      </c>
      <c r="E399">
        <f>VLOOKUP(C399,Active!C$21:E$960,3,FALSE)</f>
        <v>8149.00335017414</v>
      </c>
      <c r="F399" s="2" t="s">
        <v>208</v>
      </c>
      <c r="G399" t="str">
        <f t="shared" si="40"/>
        <v>51846.324</v>
      </c>
      <c r="H399" s="30">
        <f t="shared" si="41"/>
        <v>8149</v>
      </c>
      <c r="I399" s="75" t="s">
        <v>1267</v>
      </c>
      <c r="J399" s="76" t="s">
        <v>1268</v>
      </c>
      <c r="K399" s="75">
        <v>8149</v>
      </c>
      <c r="L399" s="75" t="s">
        <v>427</v>
      </c>
      <c r="M399" s="76" t="s">
        <v>212</v>
      </c>
      <c r="N399" s="76"/>
      <c r="O399" s="77" t="s">
        <v>254</v>
      </c>
      <c r="P399" s="77" t="s">
        <v>165</v>
      </c>
    </row>
    <row r="400" spans="1:16">
      <c r="A400" s="30" t="str">
        <f t="shared" si="36"/>
        <v> BBS 125 </v>
      </c>
      <c r="B400" s="2" t="str">
        <f t="shared" si="37"/>
        <v>I</v>
      </c>
      <c r="C400" s="30">
        <f t="shared" si="38"/>
        <v>52056.470999999998</v>
      </c>
      <c r="D400" t="str">
        <f t="shared" si="39"/>
        <v>vis</v>
      </c>
      <c r="E400">
        <f>VLOOKUP(C400,Active!C$21:E$960,3,FALSE)</f>
        <v>8256.9998288682327</v>
      </c>
      <c r="F400" s="2" t="s">
        <v>208</v>
      </c>
      <c r="G400" t="str">
        <f t="shared" si="40"/>
        <v>52056.471</v>
      </c>
      <c r="H400" s="30">
        <f t="shared" si="41"/>
        <v>8257</v>
      </c>
      <c r="I400" s="75" t="s">
        <v>1269</v>
      </c>
      <c r="J400" s="76" t="s">
        <v>1270</v>
      </c>
      <c r="K400" s="75">
        <v>8257</v>
      </c>
      <c r="L400" s="75" t="s">
        <v>257</v>
      </c>
      <c r="M400" s="76" t="s">
        <v>212</v>
      </c>
      <c r="N400" s="76"/>
      <c r="O400" s="77" t="s">
        <v>254</v>
      </c>
      <c r="P400" s="77" t="s">
        <v>166</v>
      </c>
    </row>
    <row r="401" spans="1:16">
      <c r="A401" s="30" t="str">
        <f t="shared" si="36"/>
        <v> AOEB 9 </v>
      </c>
      <c r="B401" s="2" t="str">
        <f t="shared" si="37"/>
        <v>I</v>
      </c>
      <c r="C401" s="30">
        <f t="shared" si="38"/>
        <v>52085.661</v>
      </c>
      <c r="D401" t="str">
        <f t="shared" si="39"/>
        <v>vis</v>
      </c>
      <c r="E401">
        <f>VLOOKUP(C401,Active!C$21:E$960,3,FALSE)</f>
        <v>8272.0008386998325</v>
      </c>
      <c r="F401" s="2" t="s">
        <v>208</v>
      </c>
      <c r="G401" t="str">
        <f t="shared" si="40"/>
        <v>52085.661</v>
      </c>
      <c r="H401" s="30">
        <f t="shared" si="41"/>
        <v>8272</v>
      </c>
      <c r="I401" s="75" t="s">
        <v>1271</v>
      </c>
      <c r="J401" s="76" t="s">
        <v>1272</v>
      </c>
      <c r="K401" s="75">
        <v>8272</v>
      </c>
      <c r="L401" s="75" t="s">
        <v>270</v>
      </c>
      <c r="M401" s="76" t="s">
        <v>212</v>
      </c>
      <c r="N401" s="76"/>
      <c r="O401" s="77" t="s">
        <v>560</v>
      </c>
      <c r="P401" s="77" t="s">
        <v>160</v>
      </c>
    </row>
    <row r="402" spans="1:16">
      <c r="A402" s="30" t="str">
        <f t="shared" si="36"/>
        <v> BBS 126 </v>
      </c>
      <c r="B402" s="2" t="str">
        <f t="shared" si="37"/>
        <v>I</v>
      </c>
      <c r="C402" s="30">
        <f t="shared" si="38"/>
        <v>52165.440000000002</v>
      </c>
      <c r="D402" t="str">
        <f t="shared" si="39"/>
        <v>vis</v>
      </c>
      <c r="E402">
        <f>VLOOKUP(C402,Active!C$21:E$960,3,FALSE)</f>
        <v>8313.0000015417299</v>
      </c>
      <c r="F402" s="2" t="s">
        <v>208</v>
      </c>
      <c r="G402" t="str">
        <f t="shared" si="40"/>
        <v>52165.440</v>
      </c>
      <c r="H402" s="30">
        <f t="shared" si="41"/>
        <v>8313</v>
      </c>
      <c r="I402" s="75" t="s">
        <v>1273</v>
      </c>
      <c r="J402" s="76" t="s">
        <v>1274</v>
      </c>
      <c r="K402" s="75">
        <v>8313</v>
      </c>
      <c r="L402" s="75" t="s">
        <v>253</v>
      </c>
      <c r="M402" s="76" t="s">
        <v>212</v>
      </c>
      <c r="N402" s="76"/>
      <c r="O402" s="77" t="s">
        <v>254</v>
      </c>
      <c r="P402" s="77" t="s">
        <v>167</v>
      </c>
    </row>
    <row r="403" spans="1:16">
      <c r="A403" s="30" t="str">
        <f t="shared" si="36"/>
        <v> AOEB 9 </v>
      </c>
      <c r="B403" s="2" t="str">
        <f t="shared" si="37"/>
        <v>I</v>
      </c>
      <c r="C403" s="30">
        <f t="shared" si="38"/>
        <v>52196.565999999999</v>
      </c>
      <c r="D403" t="str">
        <f t="shared" si="39"/>
        <v>vis</v>
      </c>
      <c r="E403">
        <f>VLOOKUP(C403,Active!C$21:E$960,3,FALSE)</f>
        <v>8328.9959396033355</v>
      </c>
      <c r="F403" s="2" t="s">
        <v>208</v>
      </c>
      <c r="G403" t="str">
        <f t="shared" si="40"/>
        <v>52196.566</v>
      </c>
      <c r="H403" s="30">
        <f t="shared" si="41"/>
        <v>8329</v>
      </c>
      <c r="I403" s="75" t="s">
        <v>1275</v>
      </c>
      <c r="J403" s="76" t="s">
        <v>1276</v>
      </c>
      <c r="K403" s="75">
        <v>8329</v>
      </c>
      <c r="L403" s="75" t="s">
        <v>229</v>
      </c>
      <c r="M403" s="76" t="s">
        <v>212</v>
      </c>
      <c r="N403" s="76"/>
      <c r="O403" s="77" t="s">
        <v>771</v>
      </c>
      <c r="P403" s="77" t="s">
        <v>160</v>
      </c>
    </row>
    <row r="404" spans="1:16">
      <c r="A404" s="30" t="str">
        <f t="shared" si="36"/>
        <v> AOEB 9 </v>
      </c>
      <c r="B404" s="2" t="str">
        <f t="shared" si="37"/>
        <v>I</v>
      </c>
      <c r="C404" s="30">
        <f t="shared" si="38"/>
        <v>52198.521000000001</v>
      </c>
      <c r="D404" t="str">
        <f t="shared" si="39"/>
        <v>vis</v>
      </c>
      <c r="E404">
        <f>VLOOKUP(C404,Active!C$21:E$960,3,FALSE)</f>
        <v>8330.0006321083292</v>
      </c>
      <c r="F404" s="2" t="s">
        <v>208</v>
      </c>
      <c r="G404" t="str">
        <f t="shared" si="40"/>
        <v>52198.521</v>
      </c>
      <c r="H404" s="30">
        <f t="shared" si="41"/>
        <v>8330</v>
      </c>
      <c r="I404" s="75" t="s">
        <v>1277</v>
      </c>
      <c r="J404" s="76" t="s">
        <v>1278</v>
      </c>
      <c r="K404" s="75">
        <v>8330</v>
      </c>
      <c r="L404" s="75" t="s">
        <v>277</v>
      </c>
      <c r="M404" s="76" t="s">
        <v>212</v>
      </c>
      <c r="N404" s="76"/>
      <c r="O404" s="77" t="s">
        <v>1279</v>
      </c>
      <c r="P404" s="77" t="s">
        <v>160</v>
      </c>
    </row>
    <row r="405" spans="1:16">
      <c r="A405" s="30" t="str">
        <f t="shared" si="36"/>
        <v> BBS 128 </v>
      </c>
      <c r="B405" s="2" t="str">
        <f t="shared" si="37"/>
        <v>I</v>
      </c>
      <c r="C405" s="30">
        <f t="shared" si="38"/>
        <v>52412.563999999998</v>
      </c>
      <c r="D405" t="str">
        <f t="shared" si="39"/>
        <v>vis</v>
      </c>
      <c r="E405">
        <f>VLOOKUP(C405,Active!C$21:E$960,3,FALSE)</f>
        <v>8439.9993010834751</v>
      </c>
      <c r="F405" s="2" t="s">
        <v>208</v>
      </c>
      <c r="G405" t="str">
        <f t="shared" si="40"/>
        <v>52412.564</v>
      </c>
      <c r="H405" s="30">
        <f t="shared" si="41"/>
        <v>8440</v>
      </c>
      <c r="I405" s="75" t="s">
        <v>1280</v>
      </c>
      <c r="J405" s="76" t="s">
        <v>1281</v>
      </c>
      <c r="K405" s="75">
        <v>8440</v>
      </c>
      <c r="L405" s="75" t="s">
        <v>249</v>
      </c>
      <c r="M405" s="76" t="s">
        <v>212</v>
      </c>
      <c r="N405" s="76"/>
      <c r="O405" s="77" t="s">
        <v>254</v>
      </c>
      <c r="P405" s="77" t="s">
        <v>168</v>
      </c>
    </row>
    <row r="406" spans="1:16">
      <c r="A406" s="30" t="str">
        <f t="shared" si="36"/>
        <v> AOEB 9 </v>
      </c>
      <c r="B406" s="2" t="str">
        <f t="shared" si="37"/>
        <v>I</v>
      </c>
      <c r="C406" s="30">
        <f t="shared" si="38"/>
        <v>52513.743000000002</v>
      </c>
      <c r="D406" t="str">
        <f t="shared" si="39"/>
        <v>vis</v>
      </c>
      <c r="E406">
        <f>VLOOKUP(C406,Active!C$21:E$960,3,FALSE)</f>
        <v>8491.9961210132878</v>
      </c>
      <c r="F406" s="2" t="s">
        <v>208</v>
      </c>
      <c r="G406" t="str">
        <f t="shared" si="40"/>
        <v>52513.743</v>
      </c>
      <c r="H406" s="30">
        <f t="shared" si="41"/>
        <v>8492</v>
      </c>
      <c r="I406" s="75" t="s">
        <v>1282</v>
      </c>
      <c r="J406" s="76" t="s">
        <v>1283</v>
      </c>
      <c r="K406" s="75">
        <v>8492</v>
      </c>
      <c r="L406" s="75" t="s">
        <v>229</v>
      </c>
      <c r="M406" s="76" t="s">
        <v>212</v>
      </c>
      <c r="N406" s="76"/>
      <c r="O406" s="77" t="s">
        <v>647</v>
      </c>
      <c r="P406" s="77" t="s">
        <v>160</v>
      </c>
    </row>
    <row r="407" spans="1:16">
      <c r="A407" s="30" t="str">
        <f t="shared" si="36"/>
        <v> AOEB 9 </v>
      </c>
      <c r="B407" s="2" t="str">
        <f t="shared" si="37"/>
        <v>I</v>
      </c>
      <c r="C407" s="30">
        <f t="shared" si="38"/>
        <v>52517.637999999999</v>
      </c>
      <c r="D407" t="str">
        <f t="shared" si="39"/>
        <v>vis</v>
      </c>
      <c r="E407">
        <f>VLOOKUP(C407,Active!C$21:E$960,3,FALSE)</f>
        <v>8493.9977973851273</v>
      </c>
      <c r="F407" s="2" t="s">
        <v>208</v>
      </c>
      <c r="G407" t="str">
        <f t="shared" si="40"/>
        <v>52517.638</v>
      </c>
      <c r="H407" s="30">
        <f t="shared" si="41"/>
        <v>8494</v>
      </c>
      <c r="I407" s="75" t="s">
        <v>1284</v>
      </c>
      <c r="J407" s="76" t="s">
        <v>1285</v>
      </c>
      <c r="K407" s="75">
        <v>8494</v>
      </c>
      <c r="L407" s="75" t="s">
        <v>238</v>
      </c>
      <c r="M407" s="76" t="s">
        <v>212</v>
      </c>
      <c r="N407" s="76"/>
      <c r="O407" s="77" t="s">
        <v>560</v>
      </c>
      <c r="P407" s="77" t="s">
        <v>160</v>
      </c>
    </row>
    <row r="408" spans="1:16" ht="25.5">
      <c r="A408" s="30" t="str">
        <f t="shared" si="36"/>
        <v> AN 328,No.6, 543-550 </v>
      </c>
      <c r="B408" s="2" t="str">
        <f t="shared" si="37"/>
        <v>I</v>
      </c>
      <c r="C408" s="30">
        <f t="shared" si="38"/>
        <v>52815.352099999996</v>
      </c>
      <c r="D408" t="str">
        <f t="shared" si="39"/>
        <v>vis</v>
      </c>
      <c r="E408">
        <f>VLOOKUP(C408,Active!C$21:E$960,3,FALSE)</f>
        <v>8646.9958152373056</v>
      </c>
      <c r="F408" s="2" t="s">
        <v>208</v>
      </c>
      <c r="G408" t="str">
        <f t="shared" si="40"/>
        <v>52815.3521</v>
      </c>
      <c r="H408" s="30">
        <f t="shared" si="41"/>
        <v>8647</v>
      </c>
      <c r="I408" s="75" t="s">
        <v>1286</v>
      </c>
      <c r="J408" s="76" t="s">
        <v>1287</v>
      </c>
      <c r="K408" s="75">
        <v>8647</v>
      </c>
      <c r="L408" s="75" t="s">
        <v>1288</v>
      </c>
      <c r="M408" s="76" t="s">
        <v>832</v>
      </c>
      <c r="N408" s="76" t="s">
        <v>856</v>
      </c>
      <c r="O408" s="77" t="s">
        <v>1289</v>
      </c>
      <c r="P408" s="77" t="s">
        <v>170</v>
      </c>
    </row>
    <row r="409" spans="1:16">
      <c r="A409" s="30" t="str">
        <f t="shared" si="36"/>
        <v> AOEB 9 </v>
      </c>
      <c r="B409" s="2" t="str">
        <f t="shared" si="37"/>
        <v>I</v>
      </c>
      <c r="C409" s="30">
        <f t="shared" si="38"/>
        <v>52875.675000000003</v>
      </c>
      <c r="D409" t="str">
        <f t="shared" si="39"/>
        <v>vis</v>
      </c>
      <c r="E409">
        <f>VLOOKUP(C409,Active!C$21:E$960,3,FALSE)</f>
        <v>8677.996309104059</v>
      </c>
      <c r="F409" s="2" t="s">
        <v>208</v>
      </c>
      <c r="G409" t="str">
        <f t="shared" si="40"/>
        <v>52875.675</v>
      </c>
      <c r="H409" s="30">
        <f t="shared" si="41"/>
        <v>8678</v>
      </c>
      <c r="I409" s="75" t="s">
        <v>1290</v>
      </c>
      <c r="J409" s="76" t="s">
        <v>1291</v>
      </c>
      <c r="K409" s="75">
        <v>8678</v>
      </c>
      <c r="L409" s="75" t="s">
        <v>211</v>
      </c>
      <c r="M409" s="76" t="s">
        <v>212</v>
      </c>
      <c r="N409" s="76"/>
      <c r="O409" s="77" t="s">
        <v>517</v>
      </c>
      <c r="P409" s="77" t="s">
        <v>160</v>
      </c>
    </row>
    <row r="410" spans="1:16">
      <c r="A410" s="30" t="str">
        <f t="shared" si="36"/>
        <v> AOEB 9 </v>
      </c>
      <c r="B410" s="2" t="str">
        <f t="shared" si="37"/>
        <v>I</v>
      </c>
      <c r="C410" s="30">
        <f t="shared" si="38"/>
        <v>52951.563300000002</v>
      </c>
      <c r="D410" t="str">
        <f t="shared" si="39"/>
        <v>vis</v>
      </c>
      <c r="E410">
        <f>VLOOKUP(C410,Active!C$21:E$960,3,FALSE)</f>
        <v>8716.9960053837149</v>
      </c>
      <c r="F410" s="2" t="s">
        <v>208</v>
      </c>
      <c r="G410" t="str">
        <f t="shared" si="40"/>
        <v>52951.5633</v>
      </c>
      <c r="H410" s="30">
        <f t="shared" si="41"/>
        <v>8717</v>
      </c>
      <c r="I410" s="75" t="s">
        <v>1292</v>
      </c>
      <c r="J410" s="76" t="s">
        <v>1293</v>
      </c>
      <c r="K410" s="75">
        <v>8717</v>
      </c>
      <c r="L410" s="75" t="s">
        <v>1294</v>
      </c>
      <c r="M410" s="76" t="s">
        <v>832</v>
      </c>
      <c r="N410" s="76" t="s">
        <v>885</v>
      </c>
      <c r="O410" s="77" t="s">
        <v>315</v>
      </c>
      <c r="P410" s="77" t="s">
        <v>160</v>
      </c>
    </row>
    <row r="411" spans="1:16">
      <c r="A411" s="30" t="str">
        <f t="shared" si="36"/>
        <v> AOEB 12 </v>
      </c>
      <c r="B411" s="2" t="str">
        <f t="shared" si="37"/>
        <v>I</v>
      </c>
      <c r="C411" s="30">
        <f t="shared" si="38"/>
        <v>53274.575499999999</v>
      </c>
      <c r="D411" t="str">
        <f t="shared" si="39"/>
        <v>vis</v>
      </c>
      <c r="E411">
        <f>VLOOKUP(C411,Active!C$21:E$960,3,FALSE)</f>
        <v>8882.9949498141978</v>
      </c>
      <c r="F411" s="2" t="s">
        <v>208</v>
      </c>
      <c r="G411" t="str">
        <f t="shared" si="40"/>
        <v>53274.5755</v>
      </c>
      <c r="H411" s="30">
        <f t="shared" si="41"/>
        <v>8883</v>
      </c>
      <c r="I411" s="75" t="s">
        <v>1295</v>
      </c>
      <c r="J411" s="76" t="s">
        <v>1296</v>
      </c>
      <c r="K411" s="75">
        <v>8883</v>
      </c>
      <c r="L411" s="75" t="s">
        <v>1297</v>
      </c>
      <c r="M411" s="76" t="s">
        <v>832</v>
      </c>
      <c r="N411" s="76" t="s">
        <v>885</v>
      </c>
      <c r="O411" s="77" t="s">
        <v>315</v>
      </c>
      <c r="P411" s="77" t="s">
        <v>174</v>
      </c>
    </row>
    <row r="412" spans="1:16">
      <c r="A412" s="30" t="str">
        <f t="shared" si="36"/>
        <v> AOEB 12 </v>
      </c>
      <c r="B412" s="2" t="str">
        <f t="shared" si="37"/>
        <v>I</v>
      </c>
      <c r="C412" s="30">
        <f t="shared" si="38"/>
        <v>53589.8033</v>
      </c>
      <c r="D412" t="str">
        <f t="shared" si="39"/>
        <v>vis</v>
      </c>
      <c r="E412">
        <f>VLOOKUP(C412,Active!C$21:E$960,3,FALSE)</f>
        <v>9044.993419392571</v>
      </c>
      <c r="F412" s="2" t="s">
        <v>208</v>
      </c>
      <c r="G412" t="str">
        <f t="shared" si="40"/>
        <v>53589.8033</v>
      </c>
      <c r="H412" s="30">
        <f t="shared" si="41"/>
        <v>9045</v>
      </c>
      <c r="I412" s="75" t="s">
        <v>1298</v>
      </c>
      <c r="J412" s="76" t="s">
        <v>1299</v>
      </c>
      <c r="K412" s="75">
        <v>9045</v>
      </c>
      <c r="L412" s="75" t="s">
        <v>1300</v>
      </c>
      <c r="M412" s="76" t="s">
        <v>832</v>
      </c>
      <c r="N412" s="76" t="s">
        <v>885</v>
      </c>
      <c r="O412" s="77" t="s">
        <v>315</v>
      </c>
      <c r="P412" s="77" t="s">
        <v>174</v>
      </c>
    </row>
    <row r="413" spans="1:16">
      <c r="A413" s="30" t="str">
        <f t="shared" si="36"/>
        <v> AOEB 12 </v>
      </c>
      <c r="B413" s="2" t="str">
        <f t="shared" si="37"/>
        <v>I</v>
      </c>
      <c r="C413" s="30">
        <f t="shared" si="38"/>
        <v>54274.738700000002</v>
      </c>
      <c r="D413" t="str">
        <f t="shared" si="39"/>
        <v>vis</v>
      </c>
      <c r="E413">
        <f>VLOOKUP(C413,Active!C$21:E$960,3,FALSE)</f>
        <v>9396.9880295127805</v>
      </c>
      <c r="F413" s="2" t="s">
        <v>208</v>
      </c>
      <c r="G413" t="str">
        <f t="shared" si="40"/>
        <v>54274.7387</v>
      </c>
      <c r="H413" s="30">
        <f t="shared" si="41"/>
        <v>9397</v>
      </c>
      <c r="I413" s="75" t="s">
        <v>1301</v>
      </c>
      <c r="J413" s="76" t="s">
        <v>1302</v>
      </c>
      <c r="K413" s="75">
        <v>9397</v>
      </c>
      <c r="L413" s="75" t="s">
        <v>1303</v>
      </c>
      <c r="M413" s="76" t="s">
        <v>832</v>
      </c>
      <c r="N413" s="76" t="s">
        <v>885</v>
      </c>
      <c r="O413" s="77" t="s">
        <v>1304</v>
      </c>
      <c r="P413" s="77" t="s">
        <v>174</v>
      </c>
    </row>
    <row r="414" spans="1:16">
      <c r="A414" s="30" t="str">
        <f t="shared" si="36"/>
        <v>BAVM 225 </v>
      </c>
      <c r="B414" s="2" t="str">
        <f t="shared" si="37"/>
        <v>I</v>
      </c>
      <c r="C414" s="30">
        <f t="shared" si="38"/>
        <v>55790.558799999999</v>
      </c>
      <c r="D414" t="str">
        <f t="shared" si="39"/>
        <v>vis</v>
      </c>
      <c r="E414">
        <f>VLOOKUP(C414,Active!C$21:E$960,3,FALSE)</f>
        <v>10175.981939174735</v>
      </c>
      <c r="F414" s="2" t="s">
        <v>208</v>
      </c>
      <c r="G414" t="str">
        <f t="shared" si="40"/>
        <v>55790.5588</v>
      </c>
      <c r="H414" s="30">
        <f t="shared" si="41"/>
        <v>10176</v>
      </c>
      <c r="I414" s="75" t="s">
        <v>1305</v>
      </c>
      <c r="J414" s="76" t="s">
        <v>1306</v>
      </c>
      <c r="K414" s="75" t="s">
        <v>1307</v>
      </c>
      <c r="L414" s="75" t="s">
        <v>1308</v>
      </c>
      <c r="M414" s="76" t="s">
        <v>832</v>
      </c>
      <c r="N414" s="76" t="s">
        <v>879</v>
      </c>
      <c r="O414" s="77" t="s">
        <v>914</v>
      </c>
      <c r="P414" s="78" t="s">
        <v>183</v>
      </c>
    </row>
    <row r="415" spans="1:16">
      <c r="A415" s="30" t="str">
        <f t="shared" si="36"/>
        <v>BAVM 225 </v>
      </c>
      <c r="B415" s="2" t="str">
        <f t="shared" si="37"/>
        <v>I</v>
      </c>
      <c r="C415" s="30">
        <f t="shared" si="38"/>
        <v>55835.3122</v>
      </c>
      <c r="D415" t="str">
        <f t="shared" si="39"/>
        <v>vis</v>
      </c>
      <c r="E415">
        <f>VLOOKUP(C415,Active!C$21:E$960,3,FALSE)</f>
        <v>10198.981123600819</v>
      </c>
      <c r="F415" s="2" t="s">
        <v>208</v>
      </c>
      <c r="G415" t="str">
        <f t="shared" si="40"/>
        <v>55835.3122</v>
      </c>
      <c r="H415" s="30">
        <f t="shared" si="41"/>
        <v>10199</v>
      </c>
      <c r="I415" s="75" t="s">
        <v>1309</v>
      </c>
      <c r="J415" s="76" t="s">
        <v>1310</v>
      </c>
      <c r="K415" s="75" t="s">
        <v>1311</v>
      </c>
      <c r="L415" s="75" t="s">
        <v>1312</v>
      </c>
      <c r="M415" s="76" t="s">
        <v>832</v>
      </c>
      <c r="N415" s="76" t="s">
        <v>868</v>
      </c>
      <c r="O415" s="77" t="s">
        <v>1313</v>
      </c>
      <c r="P415" s="78" t="s">
        <v>183</v>
      </c>
    </row>
    <row r="416" spans="1:16">
      <c r="A416" s="30" t="str">
        <f t="shared" si="36"/>
        <v>OEJV 0160 </v>
      </c>
      <c r="B416" s="2" t="str">
        <f t="shared" si="37"/>
        <v>I</v>
      </c>
      <c r="C416" s="30">
        <f t="shared" si="38"/>
        <v>55874.228810000001</v>
      </c>
      <c r="D416" t="str">
        <f t="shared" si="39"/>
        <v>vis</v>
      </c>
      <c r="E416" t="e">
        <f>VLOOKUP(C416,Active!C$21:E$960,3,FALSE)</f>
        <v>#N/A</v>
      </c>
      <c r="F416" s="2" t="s">
        <v>208</v>
      </c>
      <c r="G416" t="str">
        <f t="shared" si="40"/>
        <v>55874.22881</v>
      </c>
      <c r="H416" s="30">
        <f t="shared" si="41"/>
        <v>10219</v>
      </c>
      <c r="I416" s="75" t="s">
        <v>1314</v>
      </c>
      <c r="J416" s="76" t="s">
        <v>1315</v>
      </c>
      <c r="K416" s="75" t="s">
        <v>1316</v>
      </c>
      <c r="L416" s="75" t="s">
        <v>1317</v>
      </c>
      <c r="M416" s="76" t="s">
        <v>832</v>
      </c>
      <c r="N416" s="76" t="s">
        <v>873</v>
      </c>
      <c r="O416" s="77" t="s">
        <v>1318</v>
      </c>
      <c r="P416" s="78" t="s">
        <v>1319</v>
      </c>
    </row>
    <row r="417" spans="1:16">
      <c r="A417" s="30" t="str">
        <f t="shared" si="36"/>
        <v>OEJV 0160 </v>
      </c>
      <c r="B417" s="2" t="str">
        <f t="shared" si="37"/>
        <v>I</v>
      </c>
      <c r="C417" s="30">
        <f t="shared" si="38"/>
        <v>55874.228909999998</v>
      </c>
      <c r="D417" t="str">
        <f t="shared" si="39"/>
        <v>vis</v>
      </c>
      <c r="E417" t="e">
        <f>VLOOKUP(C417,Active!C$21:E$960,3,FALSE)</f>
        <v>#N/A</v>
      </c>
      <c r="F417" s="2" t="s">
        <v>208</v>
      </c>
      <c r="G417" t="str">
        <f t="shared" si="40"/>
        <v>55874.22891</v>
      </c>
      <c r="H417" s="30">
        <f t="shared" si="41"/>
        <v>10219</v>
      </c>
      <c r="I417" s="75" t="s">
        <v>1320</v>
      </c>
      <c r="J417" s="76" t="s">
        <v>1315</v>
      </c>
      <c r="K417" s="75" t="s">
        <v>1316</v>
      </c>
      <c r="L417" s="75" t="s">
        <v>1321</v>
      </c>
      <c r="M417" s="76" t="s">
        <v>832</v>
      </c>
      <c r="N417" s="76" t="s">
        <v>208</v>
      </c>
      <c r="O417" s="77" t="s">
        <v>1318</v>
      </c>
      <c r="P417" s="78" t="s">
        <v>1319</v>
      </c>
    </row>
    <row r="418" spans="1:16">
      <c r="A418" s="30" t="str">
        <f t="shared" si="36"/>
        <v>OEJV 0160 </v>
      </c>
      <c r="B418" s="2" t="str">
        <f t="shared" si="37"/>
        <v>I</v>
      </c>
      <c r="C418" s="30">
        <f t="shared" si="38"/>
        <v>56193.349260000003</v>
      </c>
      <c r="D418" t="str">
        <f t="shared" si="39"/>
        <v>vis</v>
      </c>
      <c r="E418" t="e">
        <f>VLOOKUP(C418,Active!C$21:E$960,3,FALSE)</f>
        <v>#N/A</v>
      </c>
      <c r="F418" s="2" t="s">
        <v>208</v>
      </c>
      <c r="G418" t="str">
        <f t="shared" si="40"/>
        <v>56193.34926</v>
      </c>
      <c r="H418" s="30">
        <f t="shared" si="41"/>
        <v>10383</v>
      </c>
      <c r="I418" s="75" t="s">
        <v>1322</v>
      </c>
      <c r="J418" s="76" t="s">
        <v>1323</v>
      </c>
      <c r="K418" s="75" t="s">
        <v>1324</v>
      </c>
      <c r="L418" s="75" t="s">
        <v>1325</v>
      </c>
      <c r="M418" s="76" t="s">
        <v>832</v>
      </c>
      <c r="N418" s="76" t="s">
        <v>873</v>
      </c>
      <c r="O418" s="77" t="s">
        <v>1318</v>
      </c>
      <c r="P418" s="78" t="s">
        <v>1319</v>
      </c>
    </row>
    <row r="419" spans="1:16">
      <c r="A419" s="30" t="str">
        <f t="shared" si="36"/>
        <v>OEJV 0160 </v>
      </c>
      <c r="B419" s="2" t="str">
        <f t="shared" si="37"/>
        <v>I</v>
      </c>
      <c r="C419" s="30">
        <f t="shared" si="38"/>
        <v>56193.34936</v>
      </c>
      <c r="D419" t="str">
        <f t="shared" si="39"/>
        <v>vis</v>
      </c>
      <c r="E419" t="e">
        <f>VLOOKUP(C419,Active!C$21:E$960,3,FALSE)</f>
        <v>#N/A</v>
      </c>
      <c r="F419" s="2" t="s">
        <v>208</v>
      </c>
      <c r="G419" t="str">
        <f t="shared" si="40"/>
        <v>56193.34936</v>
      </c>
      <c r="H419" s="30">
        <f t="shared" si="41"/>
        <v>10383</v>
      </c>
      <c r="I419" s="75" t="s">
        <v>1326</v>
      </c>
      <c r="J419" s="76" t="s">
        <v>1327</v>
      </c>
      <c r="K419" s="75" t="s">
        <v>1324</v>
      </c>
      <c r="L419" s="75" t="s">
        <v>1328</v>
      </c>
      <c r="M419" s="76" t="s">
        <v>832</v>
      </c>
      <c r="N419" s="76" t="s">
        <v>42</v>
      </c>
      <c r="O419" s="77" t="s">
        <v>1318</v>
      </c>
      <c r="P419" s="78" t="s">
        <v>1319</v>
      </c>
    </row>
    <row r="420" spans="1:16">
      <c r="A420" s="30" t="str">
        <f t="shared" si="36"/>
        <v>OEJV 0160 </v>
      </c>
      <c r="B420" s="2" t="str">
        <f t="shared" si="37"/>
        <v>I</v>
      </c>
      <c r="C420" s="30">
        <f t="shared" si="38"/>
        <v>56193.34936</v>
      </c>
      <c r="D420" t="str">
        <f t="shared" si="39"/>
        <v>vis</v>
      </c>
      <c r="E420" t="e">
        <f>VLOOKUP(C420,Active!C$21:E$960,3,FALSE)</f>
        <v>#N/A</v>
      </c>
      <c r="F420" s="2" t="s">
        <v>208</v>
      </c>
      <c r="G420" t="str">
        <f t="shared" si="40"/>
        <v>56193.34936</v>
      </c>
      <c r="H420" s="30">
        <f t="shared" si="41"/>
        <v>10383</v>
      </c>
      <c r="I420" s="75" t="s">
        <v>1326</v>
      </c>
      <c r="J420" s="76" t="s">
        <v>1327</v>
      </c>
      <c r="K420" s="75" t="s">
        <v>1324</v>
      </c>
      <c r="L420" s="75" t="s">
        <v>1328</v>
      </c>
      <c r="M420" s="76" t="s">
        <v>832</v>
      </c>
      <c r="N420" s="76" t="s">
        <v>208</v>
      </c>
      <c r="O420" s="77" t="s">
        <v>1318</v>
      </c>
      <c r="P420" s="78" t="s">
        <v>1319</v>
      </c>
    </row>
  </sheetData>
  <sheetProtection selectLockedCells="1" selectUnlockedCells="1"/>
  <hyperlinks>
    <hyperlink ref="P210" r:id="rId1" xr:uid="{00000000-0004-0000-0100-000000000000}"/>
    <hyperlink ref="P248" r:id="rId2" xr:uid="{00000000-0004-0000-0100-000001000000}"/>
    <hyperlink ref="P251" r:id="rId3" xr:uid="{00000000-0004-0000-0100-000002000000}"/>
    <hyperlink ref="P252" r:id="rId4" xr:uid="{00000000-0004-0000-0100-000003000000}"/>
    <hyperlink ref="P253" r:id="rId5" xr:uid="{00000000-0004-0000-0100-000004000000}"/>
    <hyperlink ref="P254" r:id="rId6" xr:uid="{00000000-0004-0000-0100-000005000000}"/>
    <hyperlink ref="P255" r:id="rId7" xr:uid="{00000000-0004-0000-0100-000006000000}"/>
    <hyperlink ref="P256" r:id="rId8" xr:uid="{00000000-0004-0000-0100-000007000000}"/>
    <hyperlink ref="P259" r:id="rId9" xr:uid="{00000000-0004-0000-0100-000008000000}"/>
    <hyperlink ref="P260" r:id="rId10" xr:uid="{00000000-0004-0000-0100-000009000000}"/>
    <hyperlink ref="P262" r:id="rId11" xr:uid="{00000000-0004-0000-0100-00000A000000}"/>
    <hyperlink ref="P414" r:id="rId12" xr:uid="{00000000-0004-0000-0100-00000B000000}"/>
    <hyperlink ref="P415" r:id="rId13" xr:uid="{00000000-0004-0000-0100-00000C000000}"/>
    <hyperlink ref="P416" r:id="rId14" xr:uid="{00000000-0004-0000-0100-00000D000000}"/>
    <hyperlink ref="P417" r:id="rId15" xr:uid="{00000000-0004-0000-0100-00000E000000}"/>
    <hyperlink ref="P418" r:id="rId16" xr:uid="{00000000-0004-0000-0100-00000F000000}"/>
    <hyperlink ref="P419" r:id="rId17" xr:uid="{00000000-0004-0000-0100-000010000000}"/>
    <hyperlink ref="P420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2022-04-03T04:30:55Z</dcterms:created>
  <dcterms:modified xsi:type="dcterms:W3CDTF">2025-01-10T08:05:20Z</dcterms:modified>
</cp:coreProperties>
</file>