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2B42EAF-A552-4E02-944B-345DE780B3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K43" i="1" s="1"/>
  <c r="Q43" i="1"/>
  <c r="C43" i="1"/>
  <c r="A43" i="1"/>
  <c r="E52" i="1"/>
  <c r="F52" i="1" s="1"/>
  <c r="G52" i="1" s="1"/>
  <c r="K52" i="1" s="1"/>
  <c r="Q52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49" i="1"/>
  <c r="F49" i="1" s="1"/>
  <c r="G49" i="1" s="1"/>
  <c r="K49" i="1" s="1"/>
  <c r="Q49" i="1"/>
  <c r="E50" i="1"/>
  <c r="F50" i="1" s="1"/>
  <c r="G50" i="1" s="1"/>
  <c r="K50" i="1" s="1"/>
  <c r="Q50" i="1"/>
  <c r="E53" i="1"/>
  <c r="F53" i="1" s="1"/>
  <c r="G53" i="1" s="1"/>
  <c r="K53" i="1" s="1"/>
  <c r="Q53" i="1"/>
  <c r="E51" i="1"/>
  <c r="F51" i="1" s="1"/>
  <c r="G51" i="1" s="1"/>
  <c r="K51" i="1" s="1"/>
  <c r="Q51" i="1"/>
  <c r="E48" i="1"/>
  <c r="F48" i="1" s="1"/>
  <c r="G48" i="1" s="1"/>
  <c r="K48" i="1" s="1"/>
  <c r="D9" i="1"/>
  <c r="C9" i="1"/>
  <c r="Q48" i="1"/>
  <c r="E23" i="1"/>
  <c r="F23" i="1" s="1"/>
  <c r="G23" i="1" s="1"/>
  <c r="I23" i="1" s="1"/>
  <c r="E21" i="1"/>
  <c r="F21" i="1" s="1"/>
  <c r="G21" i="1" s="1"/>
  <c r="J21" i="1" s="1"/>
  <c r="E22" i="1"/>
  <c r="F22" i="1" s="1"/>
  <c r="G22" i="1" s="1"/>
  <c r="J22" i="1" s="1"/>
  <c r="E24" i="1"/>
  <c r="F24" i="1" s="1"/>
  <c r="G24" i="1" s="1"/>
  <c r="J24" i="1" s="1"/>
  <c r="E25" i="1"/>
  <c r="F25" i="1" s="1"/>
  <c r="G25" i="1" s="1"/>
  <c r="J25" i="1" s="1"/>
  <c r="E26" i="1"/>
  <c r="F26" i="1" s="1"/>
  <c r="G26" i="1" s="1"/>
  <c r="J26" i="1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E30" i="1"/>
  <c r="F30" i="1" s="1"/>
  <c r="G30" i="1" s="1"/>
  <c r="J30" i="1" s="1"/>
  <c r="E31" i="1"/>
  <c r="F31" i="1" s="1"/>
  <c r="G31" i="1" s="1"/>
  <c r="J31" i="1" s="1"/>
  <c r="E32" i="1"/>
  <c r="F32" i="1" s="1"/>
  <c r="G32" i="1" s="1"/>
  <c r="J32" i="1" s="1"/>
  <c r="E33" i="1"/>
  <c r="F33" i="1"/>
  <c r="G33" i="1" s="1"/>
  <c r="J33" i="1" s="1"/>
  <c r="E34" i="1"/>
  <c r="F34" i="1" s="1"/>
  <c r="G34" i="1" s="1"/>
  <c r="K34" i="1" s="1"/>
  <c r="E35" i="1"/>
  <c r="F35" i="1" s="1"/>
  <c r="G35" i="1" s="1"/>
  <c r="J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F39" i="1" s="1"/>
  <c r="G39" i="1" s="1"/>
  <c r="K39" i="1" s="1"/>
  <c r="E40" i="1"/>
  <c r="F40" i="1" s="1"/>
  <c r="G40" i="1" s="1"/>
  <c r="K40" i="1" s="1"/>
  <c r="E41" i="1"/>
  <c r="F41" i="1" s="1"/>
  <c r="G41" i="1" s="1"/>
  <c r="J41" i="1" s="1"/>
  <c r="E42" i="1"/>
  <c r="F42" i="1" s="1"/>
  <c r="G42" i="1" s="1"/>
  <c r="K42" i="1" s="1"/>
  <c r="E44" i="1"/>
  <c r="F44" i="1"/>
  <c r="G44" i="1" s="1"/>
  <c r="J44" i="1" s="1"/>
  <c r="E45" i="1"/>
  <c r="F45" i="1" s="1"/>
  <c r="G45" i="1" s="1"/>
  <c r="K45" i="1" s="1"/>
  <c r="E46" i="1"/>
  <c r="F46" i="1"/>
  <c r="G46" i="1" s="1"/>
  <c r="K46" i="1" s="1"/>
  <c r="E47" i="1"/>
  <c r="F47" i="1" s="1"/>
  <c r="G47" i="1" s="1"/>
  <c r="K47" i="1" s="1"/>
  <c r="Q23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6" i="1"/>
  <c r="Q47" i="1"/>
  <c r="Q45" i="1"/>
  <c r="Q44" i="1"/>
  <c r="Q41" i="1"/>
  <c r="F14" i="1"/>
  <c r="C17" i="1"/>
  <c r="Q42" i="1"/>
  <c r="C12" i="1"/>
  <c r="C11" i="1"/>
  <c r="O43" i="1" l="1"/>
  <c r="O52" i="1"/>
  <c r="O56" i="1"/>
  <c r="O60" i="1"/>
  <c r="O55" i="1"/>
  <c r="O59" i="1"/>
  <c r="O54" i="1"/>
  <c r="O58" i="1"/>
  <c r="O57" i="1"/>
  <c r="O61" i="1"/>
  <c r="O53" i="1"/>
  <c r="O50" i="1"/>
  <c r="O49" i="1"/>
  <c r="C16" i="1"/>
  <c r="D18" i="1" s="1"/>
  <c r="O22" i="1"/>
  <c r="O35" i="1"/>
  <c r="O30" i="1"/>
  <c r="O48" i="1"/>
  <c r="O29" i="1"/>
  <c r="O45" i="1"/>
  <c r="O33" i="1"/>
  <c r="O28" i="1"/>
  <c r="O40" i="1"/>
  <c r="O38" i="1"/>
  <c r="O44" i="1"/>
  <c r="O47" i="1"/>
  <c r="O41" i="1"/>
  <c r="O21" i="1"/>
  <c r="O36" i="1"/>
  <c r="C15" i="1"/>
  <c r="O25" i="1"/>
  <c r="O46" i="1"/>
  <c r="O37" i="1"/>
  <c r="O31" i="1"/>
  <c r="O39" i="1"/>
  <c r="O51" i="1"/>
  <c r="O32" i="1"/>
  <c r="O23" i="1"/>
  <c r="O26" i="1"/>
  <c r="O24" i="1"/>
  <c r="O42" i="1"/>
  <c r="O34" i="1"/>
  <c r="O27" i="1"/>
  <c r="F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<sst xmlns="http://schemas.openxmlformats.org/spreadsheetml/2006/main" count="116" uniqueCount="68">
  <si>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</si>
  <si>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</si>
  <si>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</si>
  <si>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</si>
  <si>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</si>
  <si>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</si>
  <si>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</si>
  <si>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</si>
  <si>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</si>
  <si>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</si>
  <si>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</si>
  <si>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</si>
  <si>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</si>
  <si>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</si>
  <si>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</si>
  <si>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</si>
  <si>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</si>
  <si>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</si>
  <si>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</si>
  <si>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</si>
  <si>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</si>
  <si>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</si>
  <si>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</si>
  <si>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</si>
  <si>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</si>
  <si>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</si>
  <si>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</si>
  <si>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</si>
  <si>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</si>
  <si>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</si>
  <si>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</si>
  <si>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</si>
  <si>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</si>
  <si>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</si>
  <si>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</si>
  <si>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</si>
  <si>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</si>
  <si>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</si>
  <si>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</si>
  <si>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</si>
  <si>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</si>
  <si>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V0496 Vul</t>
  </si>
  <si>
    <t>G2140-1485</t>
  </si>
  <si>
    <t>EW</t>
  </si>
  <si>
    <t>V0496 Vul / GSC 2140-1485</t>
  </si>
  <si>
    <t>IBVS 5700</t>
  </si>
  <si>
    <t>IBVS 6149</t>
  </si>
  <si>
    <t>IBVS 5761</t>
  </si>
  <si>
    <t>I</t>
  </si>
  <si>
    <t>IBVS 6234</t>
  </si>
  <si>
    <t>IBVS 5731</t>
  </si>
  <si>
    <t>IBVS 5875</t>
  </si>
  <si>
    <t>IBVS 5918</t>
  </si>
  <si>
    <t>.0004</t>
  </si>
  <si>
    <t>IBVS 5929</t>
  </si>
  <si>
    <t>IBVS 5945</t>
  </si>
  <si>
    <t>II</t>
  </si>
  <si>
    <t>IBVS 5965</t>
  </si>
  <si>
    <t>RHN 2021</t>
  </si>
  <si>
    <t>OEJV 0212</t>
  </si>
  <si>
    <t>JBAV, 60</t>
  </si>
  <si>
    <t>VSB, 108</t>
  </si>
  <si>
    <t>OEJV 226</t>
  </si>
  <si>
    <t>Next ToM-P</t>
  </si>
  <si>
    <t>Next ToM-S</t>
  </si>
  <si>
    <t xml:space="preserve">Mag </t>
  </si>
  <si>
    <t>11.90-12.45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</si>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</sst>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80">
    <xf numFmtId="0" fontId="0" fillId="0" borderId="0" xfId="0" applyAlignment="1"/>
    <xf numFmtId="0" fontId="0" fillId="0" borderId="0" xfId="0" applyAlignment="1">
      <alignment horizontal="left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24" borderId="5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vertical="center" wrapText="1"/>
      <protection locked="0"/>
    </xf>
    <xf numFmtId="166" fontId="35" fillId="0" borderId="0" xfId="0" applyNumberFormat="1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vertical="center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3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41" applyFont="1" applyAlignment="1">
      <alignment horizontal="left" vertical="center"/>
    </xf>
    <xf numFmtId="0" fontId="16" fillId="0" borderId="0" xfId="41" applyFont="1" applyAlignment="1">
      <alignment horizontal="center" vertical="center" wrapText="1"/>
    </xf>
    <xf numFmtId="0" fontId="16" fillId="0" borderId="0" xfId="41" applyFont="1" applyAlignment="1">
      <alignment horizontal="left" vertical="center" wrapText="1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14" fontId="0" fillId="0" borderId="0" xfId="0" applyNumberFormat="1" applyAlignment="1"/>
    <xf numFmtId="0" fontId="17" fillId="0" borderId="0" xfId="0" applyFont="1" applyAlignment="1"/>
    <xf numFmtId="0" fontId="3" fillId="0" borderId="0" xfId="0" applyFont="1" applyAlignment="1">
      <alignment vertical="center"/>
    </xf>
    <xf numFmtId="0" fontId="14" fillId="25" borderId="5" xfId="0" applyFont="1" applyFill="1" applyBorder="1" applyAlignment="1">
      <alignment vertical="center"/>
    </xf>
    <xf numFmtId="0" fontId="11" fillId="25" borderId="5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5" fillId="26" borderId="12" xfId="0" applyFont="1" applyFill="1" applyBorder="1" applyAlignment="1">
      <alignment horizontal="right" vertical="center"/>
    </xf>
    <xf numFmtId="0" fontId="15" fillId="26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22" fontId="37" fillId="0" borderId="15" xfId="0" applyNumberFormat="1" applyFont="1" applyBorder="1" applyAlignment="1">
      <alignment horizontal="right" vertical="center"/>
    </xf>
    <xf numFmtId="22" fontId="37" fillId="0" borderId="16" xfId="0" applyNumberFormat="1" applyFont="1" applyBorder="1" applyAlignment="1">
      <alignment horizontal="right" vertical="center"/>
    </xf>
    <xf numFmtId="0" fontId="36" fillId="0" borderId="17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V496 Vul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3">
                    <c:v>1.8E-3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2.8E-3</c:v>
                  </c:pt>
                  <c:pt idx="27">
                    <c:v>1E-4</c:v>
                  </c:pt>
                  <c:pt idx="28">
                    <c:v>8.0000000000000004E-4</c:v>
                  </c:pt>
                  <c:pt idx="29">
                    <c:v>2.7000000000000001E-3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3">
                    <c:v>1.8E-3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2.8E-3</c:v>
                  </c:pt>
                  <c:pt idx="27">
                    <c:v>1E-4</c:v>
                  </c:pt>
                  <c:pt idx="28">
                    <c:v>8.0000000000000004E-4</c:v>
                  </c:pt>
                  <c:pt idx="29">
                    <c:v>2.7000000000000001E-3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-8439</c:v>
                </c:pt>
                <c:pt idx="1">
                  <c:v>-8406</c:v>
                </c:pt>
                <c:pt idx="2">
                  <c:v>-8406</c:v>
                </c:pt>
                <c:pt idx="3">
                  <c:v>-8405.5</c:v>
                </c:pt>
                <c:pt idx="4">
                  <c:v>-8389.5</c:v>
                </c:pt>
                <c:pt idx="5">
                  <c:v>-8362.5</c:v>
                </c:pt>
                <c:pt idx="6">
                  <c:v>-8299.5</c:v>
                </c:pt>
                <c:pt idx="7">
                  <c:v>-8296.5</c:v>
                </c:pt>
                <c:pt idx="8">
                  <c:v>-8296</c:v>
                </c:pt>
                <c:pt idx="9">
                  <c:v>-8290</c:v>
                </c:pt>
                <c:pt idx="10">
                  <c:v>-8289.5</c:v>
                </c:pt>
                <c:pt idx="11">
                  <c:v>-7227.5</c:v>
                </c:pt>
                <c:pt idx="12">
                  <c:v>-7227</c:v>
                </c:pt>
                <c:pt idx="13">
                  <c:v>-4951.5</c:v>
                </c:pt>
                <c:pt idx="14">
                  <c:v>-4823.5</c:v>
                </c:pt>
                <c:pt idx="15">
                  <c:v>-3136.5</c:v>
                </c:pt>
                <c:pt idx="16">
                  <c:v>-2498.5</c:v>
                </c:pt>
                <c:pt idx="17">
                  <c:v>-2417</c:v>
                </c:pt>
                <c:pt idx="18">
                  <c:v>-2237.5</c:v>
                </c:pt>
                <c:pt idx="19">
                  <c:v>-2237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2520.5</c:v>
                </c:pt>
                <c:pt idx="24">
                  <c:v>5822</c:v>
                </c:pt>
                <c:pt idx="25">
                  <c:v>6232</c:v>
                </c:pt>
                <c:pt idx="26">
                  <c:v>6232.5</c:v>
                </c:pt>
                <c:pt idx="27">
                  <c:v>9504</c:v>
                </c:pt>
                <c:pt idx="28">
                  <c:v>9821</c:v>
                </c:pt>
                <c:pt idx="29">
                  <c:v>9821.5</c:v>
                </c:pt>
                <c:pt idx="30">
                  <c:v>10898</c:v>
                </c:pt>
                <c:pt idx="31">
                  <c:v>10898</c:v>
                </c:pt>
                <c:pt idx="32">
                  <c:v>10913.5</c:v>
                </c:pt>
                <c:pt idx="33">
                  <c:v>12217</c:v>
                </c:pt>
                <c:pt idx="34">
                  <c:v>12217</c:v>
                </c:pt>
                <c:pt idx="35">
                  <c:v>12217.5</c:v>
                </c:pt>
                <c:pt idx="36">
                  <c:v>12217.5</c:v>
                </c:pt>
                <c:pt idx="37">
                  <c:v>12243.5</c:v>
                </c:pt>
                <c:pt idx="38">
                  <c:v>12243.5</c:v>
                </c:pt>
                <c:pt idx="39">
                  <c:v>12244</c:v>
                </c:pt>
                <c:pt idx="40">
                  <c:v>12244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">
                  <c:v>9.8011999943992123E-4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04-4645-9F3A-03BF792F31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3">
                    <c:v>1.8E-3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2.8E-3</c:v>
                  </c:pt>
                  <c:pt idx="27">
                    <c:v>1E-4</c:v>
                  </c:pt>
                  <c:pt idx="28">
                    <c:v>8.0000000000000004E-4</c:v>
                  </c:pt>
                  <c:pt idx="29">
                    <c:v>2.7000000000000001E-3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3">
                    <c:v>1.8E-3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2.8E-3</c:v>
                  </c:pt>
                  <c:pt idx="27">
                    <c:v>1E-4</c:v>
                  </c:pt>
                  <c:pt idx="28">
                    <c:v>8.0000000000000004E-4</c:v>
                  </c:pt>
                  <c:pt idx="29">
                    <c:v>2.7000000000000001E-3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-8439</c:v>
                </c:pt>
                <c:pt idx="1">
                  <c:v>-8406</c:v>
                </c:pt>
                <c:pt idx="2">
                  <c:v>-8406</c:v>
                </c:pt>
                <c:pt idx="3">
                  <c:v>-8405.5</c:v>
                </c:pt>
                <c:pt idx="4">
                  <c:v>-8389.5</c:v>
                </c:pt>
                <c:pt idx="5">
                  <c:v>-8362.5</c:v>
                </c:pt>
                <c:pt idx="6">
                  <c:v>-8299.5</c:v>
                </c:pt>
                <c:pt idx="7">
                  <c:v>-8296.5</c:v>
                </c:pt>
                <c:pt idx="8">
                  <c:v>-8296</c:v>
                </c:pt>
                <c:pt idx="9">
                  <c:v>-8290</c:v>
                </c:pt>
                <c:pt idx="10">
                  <c:v>-8289.5</c:v>
                </c:pt>
                <c:pt idx="11">
                  <c:v>-7227.5</c:v>
                </c:pt>
                <c:pt idx="12">
                  <c:v>-7227</c:v>
                </c:pt>
                <c:pt idx="13">
                  <c:v>-4951.5</c:v>
                </c:pt>
                <c:pt idx="14">
                  <c:v>-4823.5</c:v>
                </c:pt>
                <c:pt idx="15">
                  <c:v>-3136.5</c:v>
                </c:pt>
                <c:pt idx="16">
                  <c:v>-2498.5</c:v>
                </c:pt>
                <c:pt idx="17">
                  <c:v>-2417</c:v>
                </c:pt>
                <c:pt idx="18">
                  <c:v>-2237.5</c:v>
                </c:pt>
                <c:pt idx="19">
                  <c:v>-2237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2520.5</c:v>
                </c:pt>
                <c:pt idx="24">
                  <c:v>5822</c:v>
                </c:pt>
                <c:pt idx="25">
                  <c:v>6232</c:v>
                </c:pt>
                <c:pt idx="26">
                  <c:v>6232.5</c:v>
                </c:pt>
                <c:pt idx="27">
                  <c:v>9504</c:v>
                </c:pt>
                <c:pt idx="28">
                  <c:v>9821</c:v>
                </c:pt>
                <c:pt idx="29">
                  <c:v>9821.5</c:v>
                </c:pt>
                <c:pt idx="30">
                  <c:v>10898</c:v>
                </c:pt>
                <c:pt idx="31">
                  <c:v>10898</c:v>
                </c:pt>
                <c:pt idx="32">
                  <c:v>10913.5</c:v>
                </c:pt>
                <c:pt idx="33">
                  <c:v>12217</c:v>
                </c:pt>
                <c:pt idx="34">
                  <c:v>12217</c:v>
                </c:pt>
                <c:pt idx="35">
                  <c:v>12217.5</c:v>
                </c:pt>
                <c:pt idx="36">
                  <c:v>12217.5</c:v>
                </c:pt>
                <c:pt idx="37">
                  <c:v>12243.5</c:v>
                </c:pt>
                <c:pt idx="38">
                  <c:v>12243.5</c:v>
                </c:pt>
                <c:pt idx="39">
                  <c:v>12244</c:v>
                </c:pt>
                <c:pt idx="40">
                  <c:v>12244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-7.5321999611333013E-4</c:v>
                </c:pt>
                <c:pt idx="1">
                  <c:v>-1.1987999459961429E-4</c:v>
                </c:pt>
                <c:pt idx="3">
                  <c:v>2.7791100001195446E-3</c:v>
                </c:pt>
                <c:pt idx="4">
                  <c:v>1.5467900084331632E-3</c:v>
                </c:pt>
                <c:pt idx="5">
                  <c:v>2.6922499964712188E-3</c:v>
                </c:pt>
                <c:pt idx="6">
                  <c:v>1.9649900059448555E-3</c:v>
                </c:pt>
                <c:pt idx="7">
                  <c:v>1.1589299974730238E-3</c:v>
                </c:pt>
                <c:pt idx="8">
                  <c:v>8.5792000027140602E-4</c:v>
                </c:pt>
                <c:pt idx="9">
                  <c:v>-5.4200005251914263E-5</c:v>
                </c:pt>
                <c:pt idx="10">
                  <c:v>2.344790002098307E-3</c:v>
                </c:pt>
                <c:pt idx="11">
                  <c:v>-4.0044999332167208E-4</c:v>
                </c:pt>
                <c:pt idx="12">
                  <c:v>-6.0145999304950237E-4</c:v>
                </c:pt>
                <c:pt idx="14">
                  <c:v>5.4346999968402088E-4</c:v>
                </c:pt>
                <c:pt idx="20">
                  <c:v>-2.4999999950523488E-3</c:v>
                </c:pt>
                <c:pt idx="23">
                  <c:v>-1.3914099981775507E-3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04-4645-9F3A-03BF792F31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5875">
                <a:solidFill>
                  <a:srgbClr val="0070C0"/>
                </a:solidFill>
              </a:ln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3">
                    <c:v>1.8E-3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2.8E-3</c:v>
                  </c:pt>
                  <c:pt idx="27">
                    <c:v>1E-4</c:v>
                  </c:pt>
                  <c:pt idx="28">
                    <c:v>8.0000000000000004E-4</c:v>
                  </c:pt>
                  <c:pt idx="29">
                    <c:v>2.7000000000000001E-3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3">
                    <c:v>1.8E-3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2.8E-3</c:v>
                  </c:pt>
                  <c:pt idx="27">
                    <c:v>1E-4</c:v>
                  </c:pt>
                  <c:pt idx="28">
                    <c:v>8.0000000000000004E-4</c:v>
                  </c:pt>
                  <c:pt idx="29">
                    <c:v>2.7000000000000001E-3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-8439</c:v>
                </c:pt>
                <c:pt idx="1">
                  <c:v>-8406</c:v>
                </c:pt>
                <c:pt idx="2">
                  <c:v>-8406</c:v>
                </c:pt>
                <c:pt idx="3">
                  <c:v>-8405.5</c:v>
                </c:pt>
                <c:pt idx="4">
                  <c:v>-8389.5</c:v>
                </c:pt>
                <c:pt idx="5">
                  <c:v>-8362.5</c:v>
                </c:pt>
                <c:pt idx="6">
                  <c:v>-8299.5</c:v>
                </c:pt>
                <c:pt idx="7">
                  <c:v>-8296.5</c:v>
                </c:pt>
                <c:pt idx="8">
                  <c:v>-8296</c:v>
                </c:pt>
                <c:pt idx="9">
                  <c:v>-8290</c:v>
                </c:pt>
                <c:pt idx="10">
                  <c:v>-8289.5</c:v>
                </c:pt>
                <c:pt idx="11">
                  <c:v>-7227.5</c:v>
                </c:pt>
                <c:pt idx="12">
                  <c:v>-7227</c:v>
                </c:pt>
                <c:pt idx="13">
                  <c:v>-4951.5</c:v>
                </c:pt>
                <c:pt idx="14">
                  <c:v>-4823.5</c:v>
                </c:pt>
                <c:pt idx="15">
                  <c:v>-3136.5</c:v>
                </c:pt>
                <c:pt idx="16">
                  <c:v>-2498.5</c:v>
                </c:pt>
                <c:pt idx="17">
                  <c:v>-2417</c:v>
                </c:pt>
                <c:pt idx="18">
                  <c:v>-2237.5</c:v>
                </c:pt>
                <c:pt idx="19">
                  <c:v>-2237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2520.5</c:v>
                </c:pt>
                <c:pt idx="24">
                  <c:v>5822</c:v>
                </c:pt>
                <c:pt idx="25">
                  <c:v>6232</c:v>
                </c:pt>
                <c:pt idx="26">
                  <c:v>6232.5</c:v>
                </c:pt>
                <c:pt idx="27">
                  <c:v>9504</c:v>
                </c:pt>
                <c:pt idx="28">
                  <c:v>9821</c:v>
                </c:pt>
                <c:pt idx="29">
                  <c:v>9821.5</c:v>
                </c:pt>
                <c:pt idx="30">
                  <c:v>10898</c:v>
                </c:pt>
                <c:pt idx="31">
                  <c:v>10898</c:v>
                </c:pt>
                <c:pt idx="32">
                  <c:v>10913.5</c:v>
                </c:pt>
                <c:pt idx="33">
                  <c:v>12217</c:v>
                </c:pt>
                <c:pt idx="34">
                  <c:v>12217</c:v>
                </c:pt>
                <c:pt idx="35">
                  <c:v>12217.5</c:v>
                </c:pt>
                <c:pt idx="36">
                  <c:v>12217.5</c:v>
                </c:pt>
                <c:pt idx="37">
                  <c:v>12243.5</c:v>
                </c:pt>
                <c:pt idx="38">
                  <c:v>12243.5</c:v>
                </c:pt>
                <c:pt idx="39">
                  <c:v>12244</c:v>
                </c:pt>
                <c:pt idx="40">
                  <c:v>12244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3">
                  <c:v>-8.979699996416457E-4</c:v>
                </c:pt>
                <c:pt idx="15">
                  <c:v>1.0357300052419305E-3</c:v>
                </c:pt>
                <c:pt idx="16">
                  <c:v>5.4696999723091722E-4</c:v>
                </c:pt>
                <c:pt idx="17">
                  <c:v>8.8233999849762768E-4</c:v>
                </c:pt>
                <c:pt idx="18">
                  <c:v>-5.8025000180350617E-4</c:v>
                </c:pt>
                <c:pt idx="19">
                  <c:v>-8.1259997386950999E-5</c:v>
                </c:pt>
                <c:pt idx="21">
                  <c:v>-8.9902199397329241E-4</c:v>
                </c:pt>
                <c:pt idx="22">
                  <c:v>0</c:v>
                </c:pt>
                <c:pt idx="24">
                  <c:v>-6.0604399986914359E-3</c:v>
                </c:pt>
                <c:pt idx="25">
                  <c:v>-5.7886399954441004E-3</c:v>
                </c:pt>
                <c:pt idx="26">
                  <c:v>-3.3896500026457943E-3</c:v>
                </c:pt>
                <c:pt idx="27">
                  <c:v>-1.0098079997987952E-2</c:v>
                </c:pt>
                <c:pt idx="28">
                  <c:v>-1.0738419994595461E-2</c:v>
                </c:pt>
                <c:pt idx="29">
                  <c:v>-9.8394299930077977E-3</c:v>
                </c:pt>
                <c:pt idx="30">
                  <c:v>-1.0613959995680489E-2</c:v>
                </c:pt>
                <c:pt idx="31">
                  <c:v>-1.0613959995680489E-2</c:v>
                </c:pt>
                <c:pt idx="32">
                  <c:v>-1.2945269998454023E-2</c:v>
                </c:pt>
                <c:pt idx="33">
                  <c:v>-1.2278339818294626E-2</c:v>
                </c:pt>
                <c:pt idx="34">
                  <c:v>-1.127834012004314E-2</c:v>
                </c:pt>
                <c:pt idx="35">
                  <c:v>-1.3879350073693786E-2</c:v>
                </c:pt>
                <c:pt idx="36">
                  <c:v>-1.3879350073693786E-2</c:v>
                </c:pt>
                <c:pt idx="37">
                  <c:v>-1.3531869924918283E-2</c:v>
                </c:pt>
                <c:pt idx="38">
                  <c:v>-1.2931870012835134E-2</c:v>
                </c:pt>
                <c:pt idx="39">
                  <c:v>-1.3332879978406709E-2</c:v>
                </c:pt>
                <c:pt idx="40">
                  <c:v>-1.2332879814493936E-2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04-4645-9F3A-03BF792F31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3">
                    <c:v>1.8E-3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2.8E-3</c:v>
                  </c:pt>
                  <c:pt idx="27">
                    <c:v>1E-4</c:v>
                  </c:pt>
                  <c:pt idx="28">
                    <c:v>8.0000000000000004E-4</c:v>
                  </c:pt>
                  <c:pt idx="29">
                    <c:v>2.7000000000000001E-3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3">
                    <c:v>1.8E-3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2.8E-3</c:v>
                  </c:pt>
                  <c:pt idx="27">
                    <c:v>1E-4</c:v>
                  </c:pt>
                  <c:pt idx="28">
                    <c:v>8.0000000000000004E-4</c:v>
                  </c:pt>
                  <c:pt idx="29">
                    <c:v>2.7000000000000001E-3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-8439</c:v>
                </c:pt>
                <c:pt idx="1">
                  <c:v>-8406</c:v>
                </c:pt>
                <c:pt idx="2">
                  <c:v>-8406</c:v>
                </c:pt>
                <c:pt idx="3">
                  <c:v>-8405.5</c:v>
                </c:pt>
                <c:pt idx="4">
                  <c:v>-8389.5</c:v>
                </c:pt>
                <c:pt idx="5">
                  <c:v>-8362.5</c:v>
                </c:pt>
                <c:pt idx="6">
                  <c:v>-8299.5</c:v>
                </c:pt>
                <c:pt idx="7">
                  <c:v>-8296.5</c:v>
                </c:pt>
                <c:pt idx="8">
                  <c:v>-8296</c:v>
                </c:pt>
                <c:pt idx="9">
                  <c:v>-8290</c:v>
                </c:pt>
                <c:pt idx="10">
                  <c:v>-8289.5</c:v>
                </c:pt>
                <c:pt idx="11">
                  <c:v>-7227.5</c:v>
                </c:pt>
                <c:pt idx="12">
                  <c:v>-7227</c:v>
                </c:pt>
                <c:pt idx="13">
                  <c:v>-4951.5</c:v>
                </c:pt>
                <c:pt idx="14">
                  <c:v>-4823.5</c:v>
                </c:pt>
                <c:pt idx="15">
                  <c:v>-3136.5</c:v>
                </c:pt>
                <c:pt idx="16">
                  <c:v>-2498.5</c:v>
                </c:pt>
                <c:pt idx="17">
                  <c:v>-2417</c:v>
                </c:pt>
                <c:pt idx="18">
                  <c:v>-2237.5</c:v>
                </c:pt>
                <c:pt idx="19">
                  <c:v>-2237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2520.5</c:v>
                </c:pt>
                <c:pt idx="24">
                  <c:v>5822</c:v>
                </c:pt>
                <c:pt idx="25">
                  <c:v>6232</c:v>
                </c:pt>
                <c:pt idx="26">
                  <c:v>6232.5</c:v>
                </c:pt>
                <c:pt idx="27">
                  <c:v>9504</c:v>
                </c:pt>
                <c:pt idx="28">
                  <c:v>9821</c:v>
                </c:pt>
                <c:pt idx="29">
                  <c:v>9821.5</c:v>
                </c:pt>
                <c:pt idx="30">
                  <c:v>10898</c:v>
                </c:pt>
                <c:pt idx="31">
                  <c:v>10898</c:v>
                </c:pt>
                <c:pt idx="32">
                  <c:v>10913.5</c:v>
                </c:pt>
                <c:pt idx="33">
                  <c:v>12217</c:v>
                </c:pt>
                <c:pt idx="34">
                  <c:v>12217</c:v>
                </c:pt>
                <c:pt idx="35">
                  <c:v>12217.5</c:v>
                </c:pt>
                <c:pt idx="36">
                  <c:v>12217.5</c:v>
                </c:pt>
                <c:pt idx="37">
                  <c:v>12243.5</c:v>
                </c:pt>
                <c:pt idx="38">
                  <c:v>12243.5</c:v>
                </c:pt>
                <c:pt idx="39">
                  <c:v>12244</c:v>
                </c:pt>
                <c:pt idx="40">
                  <c:v>12244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04-4645-9F3A-03BF792F31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-8439</c:v>
                </c:pt>
                <c:pt idx="1">
                  <c:v>-8406</c:v>
                </c:pt>
                <c:pt idx="2">
                  <c:v>-8406</c:v>
                </c:pt>
                <c:pt idx="3">
                  <c:v>-8405.5</c:v>
                </c:pt>
                <c:pt idx="4">
                  <c:v>-8389.5</c:v>
                </c:pt>
                <c:pt idx="5">
                  <c:v>-8362.5</c:v>
                </c:pt>
                <c:pt idx="6">
                  <c:v>-8299.5</c:v>
                </c:pt>
                <c:pt idx="7">
                  <c:v>-8296.5</c:v>
                </c:pt>
                <c:pt idx="8">
                  <c:v>-8296</c:v>
                </c:pt>
                <c:pt idx="9">
                  <c:v>-8290</c:v>
                </c:pt>
                <c:pt idx="10">
                  <c:v>-8289.5</c:v>
                </c:pt>
                <c:pt idx="11">
                  <c:v>-7227.5</c:v>
                </c:pt>
                <c:pt idx="12">
                  <c:v>-7227</c:v>
                </c:pt>
                <c:pt idx="13">
                  <c:v>-4951.5</c:v>
                </c:pt>
                <c:pt idx="14">
                  <c:v>-4823.5</c:v>
                </c:pt>
                <c:pt idx="15">
                  <c:v>-3136.5</c:v>
                </c:pt>
                <c:pt idx="16">
                  <c:v>-2498.5</c:v>
                </c:pt>
                <c:pt idx="17">
                  <c:v>-2417</c:v>
                </c:pt>
                <c:pt idx="18">
                  <c:v>-2237.5</c:v>
                </c:pt>
                <c:pt idx="19">
                  <c:v>-2237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2520.5</c:v>
                </c:pt>
                <c:pt idx="24">
                  <c:v>5822</c:v>
                </c:pt>
                <c:pt idx="25">
                  <c:v>6232</c:v>
                </c:pt>
                <c:pt idx="26">
                  <c:v>6232.5</c:v>
                </c:pt>
                <c:pt idx="27">
                  <c:v>9504</c:v>
                </c:pt>
                <c:pt idx="28">
                  <c:v>9821</c:v>
                </c:pt>
                <c:pt idx="29">
                  <c:v>9821.5</c:v>
                </c:pt>
                <c:pt idx="30">
                  <c:v>10898</c:v>
                </c:pt>
                <c:pt idx="31">
                  <c:v>10898</c:v>
                </c:pt>
                <c:pt idx="32">
                  <c:v>10913.5</c:v>
                </c:pt>
                <c:pt idx="33">
                  <c:v>12217</c:v>
                </c:pt>
                <c:pt idx="34">
                  <c:v>12217</c:v>
                </c:pt>
                <c:pt idx="35">
                  <c:v>12217.5</c:v>
                </c:pt>
                <c:pt idx="36">
                  <c:v>12217.5</c:v>
                </c:pt>
                <c:pt idx="37">
                  <c:v>12243.5</c:v>
                </c:pt>
                <c:pt idx="38">
                  <c:v>12243.5</c:v>
                </c:pt>
                <c:pt idx="39">
                  <c:v>12244</c:v>
                </c:pt>
                <c:pt idx="40">
                  <c:v>12244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1.2427614735082838E-2</c:v>
                </c:pt>
                <c:pt idx="1">
                  <c:v>1.2387048746299135E-2</c:v>
                </c:pt>
                <c:pt idx="2">
                  <c:v>1.2387048746299135E-2</c:v>
                </c:pt>
                <c:pt idx="3">
                  <c:v>1.2386434110105442E-2</c:v>
                </c:pt>
                <c:pt idx="4">
                  <c:v>1.2366765751907285E-2</c:v>
                </c:pt>
                <c:pt idx="5">
                  <c:v>1.2333575397447892E-2</c:v>
                </c:pt>
                <c:pt idx="6">
                  <c:v>1.2256131237042641E-2</c:v>
                </c:pt>
                <c:pt idx="7">
                  <c:v>1.2252443419880486E-2</c:v>
                </c:pt>
                <c:pt idx="8">
                  <c:v>1.2251828783686794E-2</c:v>
                </c:pt>
                <c:pt idx="9">
                  <c:v>1.2244453149362483E-2</c:v>
                </c:pt>
                <c:pt idx="10">
                  <c:v>1.2243838513168792E-2</c:v>
                </c:pt>
                <c:pt idx="11">
                  <c:v>1.0938351237766E-2</c:v>
                </c:pt>
                <c:pt idx="12">
                  <c:v>1.0937736601572308E-2</c:v>
                </c:pt>
                <c:pt idx="13">
                  <c:v>8.1405272840779121E-3</c:v>
                </c:pt>
                <c:pt idx="14">
                  <c:v>7.983180418492641E-3</c:v>
                </c:pt>
                <c:pt idx="15">
                  <c:v>5.909397900974272E-3</c:v>
                </c:pt>
                <c:pt idx="16">
                  <c:v>5.1251221178226902E-3</c:v>
                </c:pt>
                <c:pt idx="17">
                  <c:v>5.0249364182508183E-3</c:v>
                </c:pt>
                <c:pt idx="18">
                  <c:v>4.8042820247152247E-3</c:v>
                </c:pt>
                <c:pt idx="19">
                  <c:v>4.803667388521532E-3</c:v>
                </c:pt>
                <c:pt idx="20">
                  <c:v>2.0537850579414544E-3</c:v>
                </c:pt>
                <c:pt idx="21">
                  <c:v>2.0537850579414544E-3</c:v>
                </c:pt>
                <c:pt idx="22">
                  <c:v>2.0537850579414544E-3</c:v>
                </c:pt>
                <c:pt idx="23">
                  <c:v>-1.0445959944622493E-3</c:v>
                </c:pt>
                <c:pt idx="24">
                  <c:v>-5.1030387814135795E-3</c:v>
                </c:pt>
                <c:pt idx="25">
                  <c:v>-5.6070404602413994E-3</c:v>
                </c:pt>
                <c:pt idx="26">
                  <c:v>-5.6076550964350913E-3</c:v>
                </c:pt>
                <c:pt idx="27">
                  <c:v>-9.6292197117648741E-3</c:v>
                </c:pt>
                <c:pt idx="28">
                  <c:v>-1.0018899058565895E-2</c:v>
                </c:pt>
                <c:pt idx="29">
                  <c:v>-1.0019513694759587E-2</c:v>
                </c:pt>
                <c:pt idx="30">
                  <c:v>-1.134282541977946E-2</c:v>
                </c:pt>
                <c:pt idx="31">
                  <c:v>-1.134282541977946E-2</c:v>
                </c:pt>
                <c:pt idx="32">
                  <c:v>-1.1361879141783927E-2</c:v>
                </c:pt>
                <c:pt idx="33">
                  <c:v>-1.2964235698740176E-2</c:v>
                </c:pt>
                <c:pt idx="34">
                  <c:v>-1.2964235698740176E-2</c:v>
                </c:pt>
                <c:pt idx="35">
                  <c:v>-1.2964850334933869E-2</c:v>
                </c:pt>
                <c:pt idx="36">
                  <c:v>-1.2964850334933869E-2</c:v>
                </c:pt>
                <c:pt idx="37">
                  <c:v>-1.2996811417005876E-2</c:v>
                </c:pt>
                <c:pt idx="38">
                  <c:v>-1.2996811417005876E-2</c:v>
                </c:pt>
                <c:pt idx="39">
                  <c:v>-1.2997426053199569E-2</c:v>
                </c:pt>
                <c:pt idx="40">
                  <c:v>-1.2997426053199569E-2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04-4645-9F3A-03BF792F31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-8439</c:v>
                </c:pt>
                <c:pt idx="1">
                  <c:v>-8406</c:v>
                </c:pt>
                <c:pt idx="2">
                  <c:v>-8406</c:v>
                </c:pt>
                <c:pt idx="3">
                  <c:v>-8405.5</c:v>
                </c:pt>
                <c:pt idx="4">
                  <c:v>-8389.5</c:v>
                </c:pt>
                <c:pt idx="5">
                  <c:v>-8362.5</c:v>
                </c:pt>
                <c:pt idx="6">
                  <c:v>-8299.5</c:v>
                </c:pt>
                <c:pt idx="7">
                  <c:v>-8296.5</c:v>
                </c:pt>
                <c:pt idx="8">
                  <c:v>-8296</c:v>
                </c:pt>
                <c:pt idx="9">
                  <c:v>-8290</c:v>
                </c:pt>
                <c:pt idx="10">
                  <c:v>-8289.5</c:v>
                </c:pt>
                <c:pt idx="11">
                  <c:v>-7227.5</c:v>
                </c:pt>
                <c:pt idx="12">
                  <c:v>-7227</c:v>
                </c:pt>
                <c:pt idx="13">
                  <c:v>-4951.5</c:v>
                </c:pt>
                <c:pt idx="14">
                  <c:v>-4823.5</c:v>
                </c:pt>
                <c:pt idx="15">
                  <c:v>-3136.5</c:v>
                </c:pt>
                <c:pt idx="16">
                  <c:v>-2498.5</c:v>
                </c:pt>
                <c:pt idx="17">
                  <c:v>-2417</c:v>
                </c:pt>
                <c:pt idx="18">
                  <c:v>-2237.5</c:v>
                </c:pt>
                <c:pt idx="19">
                  <c:v>-2237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2520.5</c:v>
                </c:pt>
                <c:pt idx="24">
                  <c:v>5822</c:v>
                </c:pt>
                <c:pt idx="25">
                  <c:v>6232</c:v>
                </c:pt>
                <c:pt idx="26">
                  <c:v>6232.5</c:v>
                </c:pt>
                <c:pt idx="27">
                  <c:v>9504</c:v>
                </c:pt>
                <c:pt idx="28">
                  <c:v>9821</c:v>
                </c:pt>
                <c:pt idx="29">
                  <c:v>9821.5</c:v>
                </c:pt>
                <c:pt idx="30">
                  <c:v>10898</c:v>
                </c:pt>
                <c:pt idx="31">
                  <c:v>10898</c:v>
                </c:pt>
                <c:pt idx="32">
                  <c:v>10913.5</c:v>
                </c:pt>
                <c:pt idx="33">
                  <c:v>12217</c:v>
                </c:pt>
                <c:pt idx="34">
                  <c:v>12217</c:v>
                </c:pt>
                <c:pt idx="35">
                  <c:v>12217.5</c:v>
                </c:pt>
                <c:pt idx="36">
                  <c:v>12217.5</c:v>
                </c:pt>
                <c:pt idx="37">
                  <c:v>12243.5</c:v>
                </c:pt>
                <c:pt idx="38">
                  <c:v>12243.5</c:v>
                </c:pt>
                <c:pt idx="39">
                  <c:v>12244</c:v>
                </c:pt>
                <c:pt idx="40">
                  <c:v>12244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04-4645-9F3A-03BF792F3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764832"/>
        <c:axId val="1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Active!$H$20:$H$20</c15:sqref>
                        </c15:formulaRef>
                      </c:ext>
                    </c:extLst>
                    <c:strCache>
                      <c:ptCount val="1"/>
                      <c:pt idx="0">
                        <c:v>pg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5"/>
                  <c:spPr>
                    <a:solidFill>
                      <a:srgbClr val="00FF00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Active!$D$21:$D$238</c15:sqref>
                          </c15:formulaRef>
                        </c:ext>
                      </c:extLst>
                      <c:numCache>
                        <c:formatCode>General</c:formatCode>
                        <c:ptCount val="218"/>
                        <c:pt idx="0">
                          <c:v>1.4E-3</c:v>
                        </c:pt>
                        <c:pt idx="1">
                          <c:v>1.9E-3</c:v>
                        </c:pt>
                        <c:pt idx="2">
                          <c:v>0</c:v>
                        </c:pt>
                        <c:pt idx="3">
                          <c:v>5.9999999999999995E-4</c:v>
                        </c:pt>
                        <c:pt idx="4">
                          <c:v>5.0000000000000001E-4</c:v>
                        </c:pt>
                        <c:pt idx="5">
                          <c:v>5.0000000000000001E-3</c:v>
                        </c:pt>
                        <c:pt idx="6">
                          <c:v>8.0000000000000004E-4</c:v>
                        </c:pt>
                        <c:pt idx="7">
                          <c:v>3.0999999999999999E-3</c:v>
                        </c:pt>
                        <c:pt idx="8">
                          <c:v>1.1000000000000001E-3</c:v>
                        </c:pt>
                        <c:pt idx="9">
                          <c:v>2.3E-3</c:v>
                        </c:pt>
                        <c:pt idx="10">
                          <c:v>4.5999999999999999E-3</c:v>
                        </c:pt>
                        <c:pt idx="11">
                          <c:v>2.9999999999999997E-4</c:v>
                        </c:pt>
                        <c:pt idx="12">
                          <c:v>1.2999999999999999E-3</c:v>
                        </c:pt>
                        <c:pt idx="13">
                          <c:v>4.0000000000000002E-4</c:v>
                        </c:pt>
                        <c:pt idx="14">
                          <c:v>0</c:v>
                        </c:pt>
                        <c:pt idx="15">
                          <c:v>2.0000000000000001E-4</c:v>
                        </c:pt>
                        <c:pt idx="16">
                          <c:v>2.0000000000000001E-4</c:v>
                        </c:pt>
                        <c:pt idx="17">
                          <c:v>1E-4</c:v>
                        </c:pt>
                        <c:pt idx="18">
                          <c:v>1E-4</c:v>
                        </c:pt>
                        <c:pt idx="19">
                          <c:v>1E-4</c:v>
                        </c:pt>
                        <c:pt idx="20">
                          <c:v>5.9999999999999995E-4</c:v>
                        </c:pt>
                        <c:pt idx="21">
                          <c:v>0</c:v>
                        </c:pt>
                        <c:pt idx="23">
                          <c:v>1.8E-3</c:v>
                        </c:pt>
                        <c:pt idx="24">
                          <c:v>2.0000000000000001E-4</c:v>
                        </c:pt>
                        <c:pt idx="25">
                          <c:v>5.9999999999999995E-4</c:v>
                        </c:pt>
                        <c:pt idx="26">
                          <c:v>2.8E-3</c:v>
                        </c:pt>
                        <c:pt idx="27">
                          <c:v>1E-4</c:v>
                        </c:pt>
                        <c:pt idx="28">
                          <c:v>8.0000000000000004E-4</c:v>
                        </c:pt>
                        <c:pt idx="29">
                          <c:v>2.7000000000000001E-3</c:v>
                        </c:pt>
                        <c:pt idx="30">
                          <c:v>2.0000000000000001E-4</c:v>
                        </c:pt>
                        <c:pt idx="31">
                          <c:v>2.0000000000000001E-4</c:v>
                        </c:pt>
                        <c:pt idx="32">
                          <c:v>5.9999999999999995E-4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Active!$D$21:$D$238</c15:sqref>
                          </c15:formulaRef>
                        </c:ext>
                      </c:extLst>
                      <c:numCache>
                        <c:formatCode>General</c:formatCode>
                        <c:ptCount val="218"/>
                        <c:pt idx="0">
                          <c:v>1.4E-3</c:v>
                        </c:pt>
                        <c:pt idx="1">
                          <c:v>1.9E-3</c:v>
                        </c:pt>
                        <c:pt idx="2">
                          <c:v>0</c:v>
                        </c:pt>
                        <c:pt idx="3">
                          <c:v>5.9999999999999995E-4</c:v>
                        </c:pt>
                        <c:pt idx="4">
                          <c:v>5.0000000000000001E-4</c:v>
                        </c:pt>
                        <c:pt idx="5">
                          <c:v>5.0000000000000001E-3</c:v>
                        </c:pt>
                        <c:pt idx="6">
                          <c:v>8.0000000000000004E-4</c:v>
                        </c:pt>
                        <c:pt idx="7">
                          <c:v>3.0999999999999999E-3</c:v>
                        </c:pt>
                        <c:pt idx="8">
                          <c:v>1.1000000000000001E-3</c:v>
                        </c:pt>
                        <c:pt idx="9">
                          <c:v>2.3E-3</c:v>
                        </c:pt>
                        <c:pt idx="10">
                          <c:v>4.5999999999999999E-3</c:v>
                        </c:pt>
                        <c:pt idx="11">
                          <c:v>2.9999999999999997E-4</c:v>
                        </c:pt>
                        <c:pt idx="12">
                          <c:v>1.2999999999999999E-3</c:v>
                        </c:pt>
                        <c:pt idx="13">
                          <c:v>4.0000000000000002E-4</c:v>
                        </c:pt>
                        <c:pt idx="14">
                          <c:v>0</c:v>
                        </c:pt>
                        <c:pt idx="15">
                          <c:v>2.0000000000000001E-4</c:v>
                        </c:pt>
                        <c:pt idx="16">
                          <c:v>2.0000000000000001E-4</c:v>
                        </c:pt>
                        <c:pt idx="17">
                          <c:v>1E-4</c:v>
                        </c:pt>
                        <c:pt idx="18">
                          <c:v>1E-4</c:v>
                        </c:pt>
                        <c:pt idx="19">
                          <c:v>1E-4</c:v>
                        </c:pt>
                        <c:pt idx="20">
                          <c:v>5.9999999999999995E-4</c:v>
                        </c:pt>
                        <c:pt idx="21">
                          <c:v>0</c:v>
                        </c:pt>
                        <c:pt idx="23">
                          <c:v>1.8E-3</c:v>
                        </c:pt>
                        <c:pt idx="24">
                          <c:v>2.0000000000000001E-4</c:v>
                        </c:pt>
                        <c:pt idx="25">
                          <c:v>5.9999999999999995E-4</c:v>
                        </c:pt>
                        <c:pt idx="26">
                          <c:v>2.8E-3</c:v>
                        </c:pt>
                        <c:pt idx="27">
                          <c:v>1E-4</c:v>
                        </c:pt>
                        <c:pt idx="28">
                          <c:v>8.0000000000000004E-4</c:v>
                        </c:pt>
                        <c:pt idx="29">
                          <c:v>2.7000000000000001E-3</c:v>
                        </c:pt>
                        <c:pt idx="30">
                          <c:v>2.0000000000000001E-4</c:v>
                        </c:pt>
                        <c:pt idx="31">
                          <c:v>2.0000000000000001E-4</c:v>
                        </c:pt>
                        <c:pt idx="32">
                          <c:v>5.9999999999999995E-4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-8439</c:v>
                      </c:pt>
                      <c:pt idx="1">
                        <c:v>-8406</c:v>
                      </c:pt>
                      <c:pt idx="2">
                        <c:v>-8406</c:v>
                      </c:pt>
                      <c:pt idx="3">
                        <c:v>-8405.5</c:v>
                      </c:pt>
                      <c:pt idx="4">
                        <c:v>-8389.5</c:v>
                      </c:pt>
                      <c:pt idx="5">
                        <c:v>-8362.5</c:v>
                      </c:pt>
                      <c:pt idx="6">
                        <c:v>-8299.5</c:v>
                      </c:pt>
                      <c:pt idx="7">
                        <c:v>-8296.5</c:v>
                      </c:pt>
                      <c:pt idx="8">
                        <c:v>-8296</c:v>
                      </c:pt>
                      <c:pt idx="9">
                        <c:v>-8290</c:v>
                      </c:pt>
                      <c:pt idx="10">
                        <c:v>-8289.5</c:v>
                      </c:pt>
                      <c:pt idx="11">
                        <c:v>-7227.5</c:v>
                      </c:pt>
                      <c:pt idx="12">
                        <c:v>-7227</c:v>
                      </c:pt>
                      <c:pt idx="13">
                        <c:v>-4951.5</c:v>
                      </c:pt>
                      <c:pt idx="14">
                        <c:v>-4823.5</c:v>
                      </c:pt>
                      <c:pt idx="15">
                        <c:v>-3136.5</c:v>
                      </c:pt>
                      <c:pt idx="16">
                        <c:v>-2498.5</c:v>
                      </c:pt>
                      <c:pt idx="17">
                        <c:v>-2417</c:v>
                      </c:pt>
                      <c:pt idx="18">
                        <c:v>-2237.5</c:v>
                      </c:pt>
                      <c:pt idx="19">
                        <c:v>-2237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2520.5</c:v>
                      </c:pt>
                      <c:pt idx="24">
                        <c:v>5822</c:v>
                      </c:pt>
                      <c:pt idx="25">
                        <c:v>6232</c:v>
                      </c:pt>
                      <c:pt idx="26">
                        <c:v>6232.5</c:v>
                      </c:pt>
                      <c:pt idx="27">
                        <c:v>9504</c:v>
                      </c:pt>
                      <c:pt idx="28">
                        <c:v>9821</c:v>
                      </c:pt>
                      <c:pt idx="29">
                        <c:v>9821.5</c:v>
                      </c:pt>
                      <c:pt idx="30">
                        <c:v>10898</c:v>
                      </c:pt>
                      <c:pt idx="31">
                        <c:v>10898</c:v>
                      </c:pt>
                      <c:pt idx="32">
                        <c:v>10913.5</c:v>
                      </c:pt>
                      <c:pt idx="33">
                        <c:v>12217</c:v>
                      </c:pt>
                      <c:pt idx="34">
                        <c:v>12217</c:v>
                      </c:pt>
                      <c:pt idx="35">
                        <c:v>12217.5</c:v>
                      </c:pt>
                      <c:pt idx="36">
                        <c:v>12217.5</c:v>
                      </c:pt>
                      <c:pt idx="37">
                        <c:v>12243.5</c:v>
                      </c:pt>
                      <c:pt idx="38">
                        <c:v>12243.5</c:v>
                      </c:pt>
                      <c:pt idx="39">
                        <c:v>12244</c:v>
                      </c:pt>
                      <c:pt idx="40">
                        <c:v>12244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Active!$H$21:$H$998</c15:sqref>
                        </c15:formulaRef>
                      </c:ext>
                    </c:extLst>
                    <c:numCache>
                      <c:formatCode>General</c:formatCode>
                      <c:ptCount val="97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A504-4645-9F3A-03BF792F3135}"/>
                  </c:ext>
                </c:extLst>
              </c15:ser>
            </c15:filteredScatterSeries>
            <c15:filteredScatterSeries>
              <c15:ser>
                <c:idx val="2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Active!$D$21:$D$998</c15:sqref>
                          </c15:formulaRef>
                        </c:ext>
                      </c:extLst>
                      <c:numCache>
                        <c:formatCode>General</c:formatCode>
                        <c:ptCount val="978"/>
                        <c:pt idx="0">
                          <c:v>1.4E-3</c:v>
                        </c:pt>
                        <c:pt idx="1">
                          <c:v>1.9E-3</c:v>
                        </c:pt>
                        <c:pt idx="2">
                          <c:v>0</c:v>
                        </c:pt>
                        <c:pt idx="3">
                          <c:v>5.9999999999999995E-4</c:v>
                        </c:pt>
                        <c:pt idx="4">
                          <c:v>5.0000000000000001E-4</c:v>
                        </c:pt>
                        <c:pt idx="5">
                          <c:v>5.0000000000000001E-3</c:v>
                        </c:pt>
                        <c:pt idx="6">
                          <c:v>8.0000000000000004E-4</c:v>
                        </c:pt>
                        <c:pt idx="7">
                          <c:v>3.0999999999999999E-3</c:v>
                        </c:pt>
                        <c:pt idx="8">
                          <c:v>1.1000000000000001E-3</c:v>
                        </c:pt>
                        <c:pt idx="9">
                          <c:v>2.3E-3</c:v>
                        </c:pt>
                        <c:pt idx="10">
                          <c:v>4.5999999999999999E-3</c:v>
                        </c:pt>
                        <c:pt idx="11">
                          <c:v>2.9999999999999997E-4</c:v>
                        </c:pt>
                        <c:pt idx="12">
                          <c:v>1.2999999999999999E-3</c:v>
                        </c:pt>
                        <c:pt idx="13">
                          <c:v>4.0000000000000002E-4</c:v>
                        </c:pt>
                        <c:pt idx="14">
                          <c:v>0</c:v>
                        </c:pt>
                        <c:pt idx="15">
                          <c:v>2.0000000000000001E-4</c:v>
                        </c:pt>
                        <c:pt idx="16">
                          <c:v>2.0000000000000001E-4</c:v>
                        </c:pt>
                        <c:pt idx="17">
                          <c:v>1E-4</c:v>
                        </c:pt>
                        <c:pt idx="18">
                          <c:v>1E-4</c:v>
                        </c:pt>
                        <c:pt idx="19">
                          <c:v>1E-4</c:v>
                        </c:pt>
                        <c:pt idx="20">
                          <c:v>5.9999999999999995E-4</c:v>
                        </c:pt>
                        <c:pt idx="21">
                          <c:v>0</c:v>
                        </c:pt>
                        <c:pt idx="23">
                          <c:v>1.8E-3</c:v>
                        </c:pt>
                        <c:pt idx="24">
                          <c:v>2.0000000000000001E-4</c:v>
                        </c:pt>
                        <c:pt idx="25">
                          <c:v>5.9999999999999995E-4</c:v>
                        </c:pt>
                        <c:pt idx="26">
                          <c:v>2.8E-3</c:v>
                        </c:pt>
                        <c:pt idx="27">
                          <c:v>1E-4</c:v>
                        </c:pt>
                        <c:pt idx="28">
                          <c:v>8.0000000000000004E-4</c:v>
                        </c:pt>
                        <c:pt idx="29">
                          <c:v>2.7000000000000001E-3</c:v>
                        </c:pt>
                        <c:pt idx="30">
                          <c:v>2.0000000000000001E-4</c:v>
                        </c:pt>
                        <c:pt idx="31">
                          <c:v>2.0000000000000001E-4</c:v>
                        </c:pt>
                        <c:pt idx="32">
                          <c:v>5.9999999999999995E-4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Active!$D$21:$D$998</c15:sqref>
                          </c15:formulaRef>
                        </c:ext>
                      </c:extLst>
                      <c:numCache>
                        <c:formatCode>General</c:formatCode>
                        <c:ptCount val="978"/>
                        <c:pt idx="0">
                          <c:v>1.4E-3</c:v>
                        </c:pt>
                        <c:pt idx="1">
                          <c:v>1.9E-3</c:v>
                        </c:pt>
                        <c:pt idx="2">
                          <c:v>0</c:v>
                        </c:pt>
                        <c:pt idx="3">
                          <c:v>5.9999999999999995E-4</c:v>
                        </c:pt>
                        <c:pt idx="4">
                          <c:v>5.0000000000000001E-4</c:v>
                        </c:pt>
                        <c:pt idx="5">
                          <c:v>5.0000000000000001E-3</c:v>
                        </c:pt>
                        <c:pt idx="6">
                          <c:v>8.0000000000000004E-4</c:v>
                        </c:pt>
                        <c:pt idx="7">
                          <c:v>3.0999999999999999E-3</c:v>
                        </c:pt>
                        <c:pt idx="8">
                          <c:v>1.1000000000000001E-3</c:v>
                        </c:pt>
                        <c:pt idx="9">
                          <c:v>2.3E-3</c:v>
                        </c:pt>
                        <c:pt idx="10">
                          <c:v>4.5999999999999999E-3</c:v>
                        </c:pt>
                        <c:pt idx="11">
                          <c:v>2.9999999999999997E-4</c:v>
                        </c:pt>
                        <c:pt idx="12">
                          <c:v>1.2999999999999999E-3</c:v>
                        </c:pt>
                        <c:pt idx="13">
                          <c:v>4.0000000000000002E-4</c:v>
                        </c:pt>
                        <c:pt idx="14">
                          <c:v>0</c:v>
                        </c:pt>
                        <c:pt idx="15">
                          <c:v>2.0000000000000001E-4</c:v>
                        </c:pt>
                        <c:pt idx="16">
                          <c:v>2.0000000000000001E-4</c:v>
                        </c:pt>
                        <c:pt idx="17">
                          <c:v>1E-4</c:v>
                        </c:pt>
                        <c:pt idx="18">
                          <c:v>1E-4</c:v>
                        </c:pt>
                        <c:pt idx="19">
                          <c:v>1E-4</c:v>
                        </c:pt>
                        <c:pt idx="20">
                          <c:v>5.9999999999999995E-4</c:v>
                        </c:pt>
                        <c:pt idx="21">
                          <c:v>0</c:v>
                        </c:pt>
                        <c:pt idx="23">
                          <c:v>1.8E-3</c:v>
                        </c:pt>
                        <c:pt idx="24">
                          <c:v>2.0000000000000001E-4</c:v>
                        </c:pt>
                        <c:pt idx="25">
                          <c:v>5.9999999999999995E-4</c:v>
                        </c:pt>
                        <c:pt idx="26">
                          <c:v>2.8E-3</c:v>
                        </c:pt>
                        <c:pt idx="27">
                          <c:v>1E-4</c:v>
                        </c:pt>
                        <c:pt idx="28">
                          <c:v>8.0000000000000004E-4</c:v>
                        </c:pt>
                        <c:pt idx="29">
                          <c:v>2.7000000000000001E-3</c:v>
                        </c:pt>
                        <c:pt idx="30">
                          <c:v>2.0000000000000001E-4</c:v>
                        </c:pt>
                        <c:pt idx="31">
                          <c:v>2.0000000000000001E-4</c:v>
                        </c:pt>
                        <c:pt idx="32">
                          <c:v>5.9999999999999995E-4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-8439</c:v>
                      </c:pt>
                      <c:pt idx="1">
                        <c:v>-8406</c:v>
                      </c:pt>
                      <c:pt idx="2">
                        <c:v>-8406</c:v>
                      </c:pt>
                      <c:pt idx="3">
                        <c:v>-8405.5</c:v>
                      </c:pt>
                      <c:pt idx="4">
                        <c:v>-8389.5</c:v>
                      </c:pt>
                      <c:pt idx="5">
                        <c:v>-8362.5</c:v>
                      </c:pt>
                      <c:pt idx="6">
                        <c:v>-8299.5</c:v>
                      </c:pt>
                      <c:pt idx="7">
                        <c:v>-8296.5</c:v>
                      </c:pt>
                      <c:pt idx="8">
                        <c:v>-8296</c:v>
                      </c:pt>
                      <c:pt idx="9">
                        <c:v>-8290</c:v>
                      </c:pt>
                      <c:pt idx="10">
                        <c:v>-8289.5</c:v>
                      </c:pt>
                      <c:pt idx="11">
                        <c:v>-7227.5</c:v>
                      </c:pt>
                      <c:pt idx="12">
                        <c:v>-7227</c:v>
                      </c:pt>
                      <c:pt idx="13">
                        <c:v>-4951.5</c:v>
                      </c:pt>
                      <c:pt idx="14">
                        <c:v>-4823.5</c:v>
                      </c:pt>
                      <c:pt idx="15">
                        <c:v>-3136.5</c:v>
                      </c:pt>
                      <c:pt idx="16">
                        <c:v>-2498.5</c:v>
                      </c:pt>
                      <c:pt idx="17">
                        <c:v>-2417</c:v>
                      </c:pt>
                      <c:pt idx="18">
                        <c:v>-2237.5</c:v>
                      </c:pt>
                      <c:pt idx="19">
                        <c:v>-2237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2520.5</c:v>
                      </c:pt>
                      <c:pt idx="24">
                        <c:v>5822</c:v>
                      </c:pt>
                      <c:pt idx="25">
                        <c:v>6232</c:v>
                      </c:pt>
                      <c:pt idx="26">
                        <c:v>6232.5</c:v>
                      </c:pt>
                      <c:pt idx="27">
                        <c:v>9504</c:v>
                      </c:pt>
                      <c:pt idx="28">
                        <c:v>9821</c:v>
                      </c:pt>
                      <c:pt idx="29">
                        <c:v>9821.5</c:v>
                      </c:pt>
                      <c:pt idx="30">
                        <c:v>10898</c:v>
                      </c:pt>
                      <c:pt idx="31">
                        <c:v>10898</c:v>
                      </c:pt>
                      <c:pt idx="32">
                        <c:v>10913.5</c:v>
                      </c:pt>
                      <c:pt idx="33">
                        <c:v>12217</c:v>
                      </c:pt>
                      <c:pt idx="34">
                        <c:v>12217</c:v>
                      </c:pt>
                      <c:pt idx="35">
                        <c:v>12217.5</c:v>
                      </c:pt>
                      <c:pt idx="36">
                        <c:v>12217.5</c:v>
                      </c:pt>
                      <c:pt idx="37">
                        <c:v>12243.5</c:v>
                      </c:pt>
                      <c:pt idx="38">
                        <c:v>12243.5</c:v>
                      </c:pt>
                      <c:pt idx="39">
                        <c:v>12244</c:v>
                      </c:pt>
                      <c:pt idx="40">
                        <c:v>12244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Active!$L$21:$L$998</c15:sqref>
                        </c15:formulaRef>
                      </c:ext>
                    </c:extLst>
                    <c:numCache>
                      <c:formatCode>General</c:formatCode>
                      <c:ptCount val="978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504-4645-9F3A-03BF792F3135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Active!$D$21:$D$998</c15:sqref>
                          </c15:formulaRef>
                        </c:ext>
                      </c:extLst>
                      <c:numCache>
                        <c:formatCode>General</c:formatCode>
                        <c:ptCount val="978"/>
                        <c:pt idx="0">
                          <c:v>1.4E-3</c:v>
                        </c:pt>
                        <c:pt idx="1">
                          <c:v>1.9E-3</c:v>
                        </c:pt>
                        <c:pt idx="2">
                          <c:v>0</c:v>
                        </c:pt>
                        <c:pt idx="3">
                          <c:v>5.9999999999999995E-4</c:v>
                        </c:pt>
                        <c:pt idx="4">
                          <c:v>5.0000000000000001E-4</c:v>
                        </c:pt>
                        <c:pt idx="5">
                          <c:v>5.0000000000000001E-3</c:v>
                        </c:pt>
                        <c:pt idx="6">
                          <c:v>8.0000000000000004E-4</c:v>
                        </c:pt>
                        <c:pt idx="7">
                          <c:v>3.0999999999999999E-3</c:v>
                        </c:pt>
                        <c:pt idx="8">
                          <c:v>1.1000000000000001E-3</c:v>
                        </c:pt>
                        <c:pt idx="9">
                          <c:v>2.3E-3</c:v>
                        </c:pt>
                        <c:pt idx="10">
                          <c:v>4.5999999999999999E-3</c:v>
                        </c:pt>
                        <c:pt idx="11">
                          <c:v>2.9999999999999997E-4</c:v>
                        </c:pt>
                        <c:pt idx="12">
                          <c:v>1.2999999999999999E-3</c:v>
                        </c:pt>
                        <c:pt idx="13">
                          <c:v>4.0000000000000002E-4</c:v>
                        </c:pt>
                        <c:pt idx="14">
                          <c:v>0</c:v>
                        </c:pt>
                        <c:pt idx="15">
                          <c:v>2.0000000000000001E-4</c:v>
                        </c:pt>
                        <c:pt idx="16">
                          <c:v>2.0000000000000001E-4</c:v>
                        </c:pt>
                        <c:pt idx="17">
                          <c:v>1E-4</c:v>
                        </c:pt>
                        <c:pt idx="18">
                          <c:v>1E-4</c:v>
                        </c:pt>
                        <c:pt idx="19">
                          <c:v>1E-4</c:v>
                        </c:pt>
                        <c:pt idx="20">
                          <c:v>5.9999999999999995E-4</c:v>
                        </c:pt>
                        <c:pt idx="21">
                          <c:v>0</c:v>
                        </c:pt>
                        <c:pt idx="23">
                          <c:v>1.8E-3</c:v>
                        </c:pt>
                        <c:pt idx="24">
                          <c:v>2.0000000000000001E-4</c:v>
                        </c:pt>
                        <c:pt idx="25">
                          <c:v>5.9999999999999995E-4</c:v>
                        </c:pt>
                        <c:pt idx="26">
                          <c:v>2.8E-3</c:v>
                        </c:pt>
                        <c:pt idx="27">
                          <c:v>1E-4</c:v>
                        </c:pt>
                        <c:pt idx="28">
                          <c:v>8.0000000000000004E-4</c:v>
                        </c:pt>
                        <c:pt idx="29">
                          <c:v>2.7000000000000001E-3</c:v>
                        </c:pt>
                        <c:pt idx="30">
                          <c:v>2.0000000000000001E-4</c:v>
                        </c:pt>
                        <c:pt idx="31">
                          <c:v>2.0000000000000001E-4</c:v>
                        </c:pt>
                        <c:pt idx="32">
                          <c:v>5.9999999999999995E-4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Active!$D$21:$D$998</c15:sqref>
                          </c15:formulaRef>
                        </c:ext>
                      </c:extLst>
                      <c:numCache>
                        <c:formatCode>General</c:formatCode>
                        <c:ptCount val="978"/>
                        <c:pt idx="0">
                          <c:v>1.4E-3</c:v>
                        </c:pt>
                        <c:pt idx="1">
                          <c:v>1.9E-3</c:v>
                        </c:pt>
                        <c:pt idx="2">
                          <c:v>0</c:v>
                        </c:pt>
                        <c:pt idx="3">
                          <c:v>5.9999999999999995E-4</c:v>
                        </c:pt>
                        <c:pt idx="4">
                          <c:v>5.0000000000000001E-4</c:v>
                        </c:pt>
                        <c:pt idx="5">
                          <c:v>5.0000000000000001E-3</c:v>
                        </c:pt>
                        <c:pt idx="6">
                          <c:v>8.0000000000000004E-4</c:v>
                        </c:pt>
                        <c:pt idx="7">
                          <c:v>3.0999999999999999E-3</c:v>
                        </c:pt>
                        <c:pt idx="8">
                          <c:v>1.1000000000000001E-3</c:v>
                        </c:pt>
                        <c:pt idx="9">
                          <c:v>2.3E-3</c:v>
                        </c:pt>
                        <c:pt idx="10">
                          <c:v>4.5999999999999999E-3</c:v>
                        </c:pt>
                        <c:pt idx="11">
                          <c:v>2.9999999999999997E-4</c:v>
                        </c:pt>
                        <c:pt idx="12">
                          <c:v>1.2999999999999999E-3</c:v>
                        </c:pt>
                        <c:pt idx="13">
                          <c:v>4.0000000000000002E-4</c:v>
                        </c:pt>
                        <c:pt idx="14">
                          <c:v>0</c:v>
                        </c:pt>
                        <c:pt idx="15">
                          <c:v>2.0000000000000001E-4</c:v>
                        </c:pt>
                        <c:pt idx="16">
                          <c:v>2.0000000000000001E-4</c:v>
                        </c:pt>
                        <c:pt idx="17">
                          <c:v>1E-4</c:v>
                        </c:pt>
                        <c:pt idx="18">
                          <c:v>1E-4</c:v>
                        </c:pt>
                        <c:pt idx="19">
                          <c:v>1E-4</c:v>
                        </c:pt>
                        <c:pt idx="20">
                          <c:v>5.9999999999999995E-4</c:v>
                        </c:pt>
                        <c:pt idx="21">
                          <c:v>0</c:v>
                        </c:pt>
                        <c:pt idx="23">
                          <c:v>1.8E-3</c:v>
                        </c:pt>
                        <c:pt idx="24">
                          <c:v>2.0000000000000001E-4</c:v>
                        </c:pt>
                        <c:pt idx="25">
                          <c:v>5.9999999999999995E-4</c:v>
                        </c:pt>
                        <c:pt idx="26">
                          <c:v>2.8E-3</c:v>
                        </c:pt>
                        <c:pt idx="27">
                          <c:v>1E-4</c:v>
                        </c:pt>
                        <c:pt idx="28">
                          <c:v>8.0000000000000004E-4</c:v>
                        </c:pt>
                        <c:pt idx="29">
                          <c:v>2.7000000000000001E-3</c:v>
                        </c:pt>
                        <c:pt idx="30">
                          <c:v>2.0000000000000001E-4</c:v>
                        </c:pt>
                        <c:pt idx="31">
                          <c:v>2.0000000000000001E-4</c:v>
                        </c:pt>
                        <c:pt idx="32">
                          <c:v>5.9999999999999995E-4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-8439</c:v>
                      </c:pt>
                      <c:pt idx="1">
                        <c:v>-8406</c:v>
                      </c:pt>
                      <c:pt idx="2">
                        <c:v>-8406</c:v>
                      </c:pt>
                      <c:pt idx="3">
                        <c:v>-8405.5</c:v>
                      </c:pt>
                      <c:pt idx="4">
                        <c:v>-8389.5</c:v>
                      </c:pt>
                      <c:pt idx="5">
                        <c:v>-8362.5</c:v>
                      </c:pt>
                      <c:pt idx="6">
                        <c:v>-8299.5</c:v>
                      </c:pt>
                      <c:pt idx="7">
                        <c:v>-8296.5</c:v>
                      </c:pt>
                      <c:pt idx="8">
                        <c:v>-8296</c:v>
                      </c:pt>
                      <c:pt idx="9">
                        <c:v>-8290</c:v>
                      </c:pt>
                      <c:pt idx="10">
                        <c:v>-8289.5</c:v>
                      </c:pt>
                      <c:pt idx="11">
                        <c:v>-7227.5</c:v>
                      </c:pt>
                      <c:pt idx="12">
                        <c:v>-7227</c:v>
                      </c:pt>
                      <c:pt idx="13">
                        <c:v>-4951.5</c:v>
                      </c:pt>
                      <c:pt idx="14">
                        <c:v>-4823.5</c:v>
                      </c:pt>
                      <c:pt idx="15">
                        <c:v>-3136.5</c:v>
                      </c:pt>
                      <c:pt idx="16">
                        <c:v>-2498.5</c:v>
                      </c:pt>
                      <c:pt idx="17">
                        <c:v>-2417</c:v>
                      </c:pt>
                      <c:pt idx="18">
                        <c:v>-2237.5</c:v>
                      </c:pt>
                      <c:pt idx="19">
                        <c:v>-2237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2520.5</c:v>
                      </c:pt>
                      <c:pt idx="24">
                        <c:v>5822</c:v>
                      </c:pt>
                      <c:pt idx="25">
                        <c:v>6232</c:v>
                      </c:pt>
                      <c:pt idx="26">
                        <c:v>6232.5</c:v>
                      </c:pt>
                      <c:pt idx="27">
                        <c:v>9504</c:v>
                      </c:pt>
                      <c:pt idx="28">
                        <c:v>9821</c:v>
                      </c:pt>
                      <c:pt idx="29">
                        <c:v>9821.5</c:v>
                      </c:pt>
                      <c:pt idx="30">
                        <c:v>10898</c:v>
                      </c:pt>
                      <c:pt idx="31">
                        <c:v>10898</c:v>
                      </c:pt>
                      <c:pt idx="32">
                        <c:v>10913.5</c:v>
                      </c:pt>
                      <c:pt idx="33">
                        <c:v>12217</c:v>
                      </c:pt>
                      <c:pt idx="34">
                        <c:v>12217</c:v>
                      </c:pt>
                      <c:pt idx="35">
                        <c:v>12217.5</c:v>
                      </c:pt>
                      <c:pt idx="36">
                        <c:v>12217.5</c:v>
                      </c:pt>
                      <c:pt idx="37">
                        <c:v>12243.5</c:v>
                      </c:pt>
                      <c:pt idx="38">
                        <c:v>12243.5</c:v>
                      </c:pt>
                      <c:pt idx="39">
                        <c:v>12244</c:v>
                      </c:pt>
                      <c:pt idx="40">
                        <c:v>12244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Active!$M$21:$M$998</c15:sqref>
                        </c15:formulaRef>
                      </c:ext>
                    </c:extLst>
                    <c:numCache>
                      <c:formatCode>General</c:formatCode>
                      <c:ptCount val="978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504-4645-9F3A-03BF792F3135}"/>
                  </c:ext>
                </c:extLst>
              </c15:ser>
            </c15:filteredScatterSeries>
          </c:ext>
        </c:extLst>
      </c:scatterChart>
      <c:valAx>
        <c:axId val="886764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764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29991854466467"/>
          <c:y val="0.9239794426894243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18</xdr:col>
      <xdr:colOff>142875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BD35463-E241-8F38-C22E-FE0726F7D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39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42578125" customWidth="1"/>
    <col min="4" max="4" width="9.42578125" customWidth="1"/>
    <col min="5" max="5" width="12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22" customFormat="1" ht="20.25" x14ac:dyDescent="0.2">
      <c r="A1" s="66" t="s">
        <v>44</v>
      </c>
      <c r="E1" s="24"/>
      <c r="F1" s="67" t="s">
        <v>41</v>
      </c>
      <c r="G1" s="2">
        <v>0</v>
      </c>
      <c r="H1" s="7"/>
      <c r="I1" s="8" t="s">
        <v>42</v>
      </c>
      <c r="J1" s="68" t="s">
        <v>41</v>
      </c>
      <c r="K1" s="4">
        <v>19.535</v>
      </c>
      <c r="L1" s="5">
        <v>23.303999999999998</v>
      </c>
      <c r="M1" s="6">
        <v>56111.318300978004</v>
      </c>
      <c r="N1" s="6">
        <v>0.30120178504103112</v>
      </c>
      <c r="O1" s="3" t="s">
        <v>43</v>
      </c>
    </row>
    <row r="2" spans="1:15" s="22" customFormat="1" ht="12.95" customHeight="1" x14ac:dyDescent="0.2">
      <c r="A2" s="22" t="s">
        <v>24</v>
      </c>
      <c r="B2" s="22" t="s">
        <v>43</v>
      </c>
      <c r="C2" s="23"/>
    </row>
    <row r="3" spans="1:15" s="22" customFormat="1" ht="12.95" customHeight="1" thickBot="1" x14ac:dyDescent="0.25"/>
    <row r="4" spans="1:15" s="22" customFormat="1" ht="12.95" customHeight="1" thickTop="1" thickBot="1" x14ac:dyDescent="0.25">
      <c r="A4" s="25" t="s">
        <v>1</v>
      </c>
      <c r="C4" s="26">
        <v>53579.415999999997</v>
      </c>
      <c r="D4" s="27">
        <v>0.301201</v>
      </c>
    </row>
    <row r="5" spans="1:15" s="22" customFormat="1" ht="12.95" customHeight="1" thickTop="1" x14ac:dyDescent="0.2">
      <c r="A5" s="28" t="s">
        <v>29</v>
      </c>
      <c r="C5" s="29">
        <v>-9.5</v>
      </c>
      <c r="D5" s="22" t="s">
        <v>30</v>
      </c>
    </row>
    <row r="6" spans="1:15" s="22" customFormat="1" ht="12.95" customHeight="1" x14ac:dyDescent="0.2">
      <c r="A6" s="25" t="s">
        <v>2</v>
      </c>
    </row>
    <row r="7" spans="1:15" s="22" customFormat="1" ht="12.95" customHeight="1" x14ac:dyDescent="0.2">
      <c r="A7" s="22" t="s">
        <v>3</v>
      </c>
      <c r="C7" s="69">
        <v>56111.319199999998</v>
      </c>
      <c r="D7" s="3" t="s">
        <v>67</v>
      </c>
    </row>
    <row r="8" spans="1:15" s="22" customFormat="1" ht="12.95" customHeight="1" x14ac:dyDescent="0.2">
      <c r="A8" s="22" t="s">
        <v>4</v>
      </c>
      <c r="C8" s="69">
        <v>0.30120202000000001</v>
      </c>
      <c r="D8" s="3" t="s">
        <v>67</v>
      </c>
    </row>
    <row r="9" spans="1:15" s="22" customFormat="1" ht="12.95" customHeight="1" x14ac:dyDescent="0.2">
      <c r="A9" s="31" t="s">
        <v>32</v>
      </c>
      <c r="B9" s="32">
        <v>44</v>
      </c>
      <c r="C9" s="33" t="str">
        <f>"F"&amp;B9</f>
        <v>F44</v>
      </c>
      <c r="D9" s="34" t="str">
        <f>"G"&amp;B9</f>
        <v>G44</v>
      </c>
    </row>
    <row r="10" spans="1:15" s="22" customFormat="1" ht="12.95" customHeight="1" thickBot="1" x14ac:dyDescent="0.25">
      <c r="C10" s="35" t="s">
        <v>20</v>
      </c>
      <c r="D10" s="35" t="s">
        <v>21</v>
      </c>
    </row>
    <row r="11" spans="1:15" s="22" customFormat="1" ht="12.95" customHeight="1" x14ac:dyDescent="0.2">
      <c r="A11" s="22" t="s">
        <v>16</v>
      </c>
      <c r="C11" s="34">
        <f ca="1">INTERCEPT(INDIRECT($D$9):G991,INDIRECT($C$9):F991)</f>
        <v>2.0537850579414544E-3</v>
      </c>
      <c r="D11" s="24"/>
    </row>
    <row r="12" spans="1:15" s="22" customFormat="1" ht="12.95" customHeight="1" x14ac:dyDescent="0.2">
      <c r="A12" s="22" t="s">
        <v>17</v>
      </c>
      <c r="C12" s="34">
        <f ca="1">SLOPE(INDIRECT($D$9):G991,INDIRECT($C$9):F991)</f>
        <v>-1.2292723873849251E-6</v>
      </c>
      <c r="D12" s="24"/>
      <c r="E12" s="70" t="s">
        <v>65</v>
      </c>
      <c r="F12" s="71" t="s">
        <v>66</v>
      </c>
    </row>
    <row r="13" spans="1:15" s="22" customFormat="1" ht="12.95" customHeight="1" x14ac:dyDescent="0.2">
      <c r="A13" s="22" t="s">
        <v>19</v>
      </c>
      <c r="C13" s="24" t="s">
        <v>14</v>
      </c>
      <c r="E13" s="72" t="s">
        <v>34</v>
      </c>
      <c r="F13" s="73">
        <v>1</v>
      </c>
    </row>
    <row r="14" spans="1:15" s="22" customFormat="1" ht="12.95" customHeight="1" x14ac:dyDescent="0.2">
      <c r="E14" s="72" t="s">
        <v>31</v>
      </c>
      <c r="F14" s="74">
        <f ca="1">NOW()+15018.5+$C$5/24</f>
        <v>60518.830052430552</v>
      </c>
    </row>
    <row r="15" spans="1:15" s="22" customFormat="1" ht="12.95" customHeight="1" x14ac:dyDescent="0.2">
      <c r="A15" s="36" t="s">
        <v>18</v>
      </c>
      <c r="C15" s="37">
        <f ca="1">(C7+C11)+(C8+C12)*INT(MAX(F21:F3532))</f>
        <v>59799.223735453947</v>
      </c>
      <c r="E15" s="72" t="s">
        <v>35</v>
      </c>
      <c r="F15" s="74">
        <f ca="1">ROUND(2*(F14-$C$7)/$C$8,0)/2+F13</f>
        <v>14634</v>
      </c>
    </row>
    <row r="16" spans="1:15" s="22" customFormat="1" ht="12.95" customHeight="1" x14ac:dyDescent="0.2">
      <c r="A16" s="25" t="s">
        <v>5</v>
      </c>
      <c r="C16" s="39">
        <f ca="1">+C8+C12</f>
        <v>0.30120079072761263</v>
      </c>
      <c r="E16" s="72" t="s">
        <v>36</v>
      </c>
      <c r="F16" s="75">
        <f ca="1">ROUND(2*(F14-$C$15)/$C$16,0)/2+F13</f>
        <v>2390</v>
      </c>
    </row>
    <row r="17" spans="1:21" s="22" customFormat="1" ht="12.95" customHeight="1" thickBot="1" x14ac:dyDescent="0.25">
      <c r="A17" s="38" t="s">
        <v>28</v>
      </c>
      <c r="C17" s="22">
        <f>COUNT(C21:C2190)</f>
        <v>41</v>
      </c>
      <c r="E17" s="76" t="s">
        <v>63</v>
      </c>
      <c r="F17" s="77">
        <f ca="1">+($C$15+$C$16*$F$16)-15018.5-$C$5/24</f>
        <v>45500.989458626274</v>
      </c>
    </row>
    <row r="18" spans="1:21" s="22" customFormat="1" ht="12.95" customHeight="1" thickTop="1" thickBot="1" x14ac:dyDescent="0.25">
      <c r="A18" s="25" t="s">
        <v>6</v>
      </c>
      <c r="C18" s="40">
        <f ca="1">+C15</f>
        <v>59799.223735453947</v>
      </c>
      <c r="D18" s="41">
        <f ca="1">+C16</f>
        <v>0.30120079072761263</v>
      </c>
      <c r="E18" s="79" t="s">
        <v>64</v>
      </c>
      <c r="F18" s="78">
        <f ca="1">+($C$15+$C$16*$F$16)-($C$16/2)-15018.5-$C$5/24</f>
        <v>45500.838858230913</v>
      </c>
    </row>
    <row r="19" spans="1:21" s="22" customFormat="1" ht="12.95" customHeight="1" thickTop="1" x14ac:dyDescent="0.2"/>
    <row r="20" spans="1:21" s="22" customFormat="1" ht="12.95" customHeight="1" thickBot="1" x14ac:dyDescent="0.25">
      <c r="A20" s="35" t="s">
        <v>7</v>
      </c>
      <c r="B20" s="35" t="s">
        <v>8</v>
      </c>
      <c r="C20" s="35" t="s">
        <v>9</v>
      </c>
      <c r="D20" s="35" t="s">
        <v>13</v>
      </c>
      <c r="E20" s="35" t="s">
        <v>10</v>
      </c>
      <c r="F20" s="35" t="s">
        <v>11</v>
      </c>
      <c r="G20" s="35" t="s">
        <v>12</v>
      </c>
      <c r="H20" s="42" t="s">
        <v>37</v>
      </c>
      <c r="I20" s="42" t="s">
        <v>38</v>
      </c>
      <c r="J20" s="42" t="s">
        <v>39</v>
      </c>
      <c r="K20" s="42" t="s">
        <v>40</v>
      </c>
      <c r="L20" s="42" t="s">
        <v>25</v>
      </c>
      <c r="M20" s="42" t="s">
        <v>26</v>
      </c>
      <c r="N20" s="42" t="s">
        <v>27</v>
      </c>
      <c r="O20" s="42" t="s">
        <v>23</v>
      </c>
      <c r="P20" s="43" t="s">
        <v>22</v>
      </c>
      <c r="Q20" s="35" t="s">
        <v>15</v>
      </c>
      <c r="U20" s="44" t="s">
        <v>33</v>
      </c>
    </row>
    <row r="21" spans="1:21" s="22" customFormat="1" ht="12.95" customHeight="1" x14ac:dyDescent="0.2">
      <c r="A21" s="11" t="s">
        <v>50</v>
      </c>
      <c r="B21" s="45"/>
      <c r="C21" s="11">
        <v>53569.474600000001</v>
      </c>
      <c r="D21" s="11">
        <v>1.4E-3</v>
      </c>
      <c r="E21" s="22">
        <f t="shared" ref="E21:E61" si="0">+(C21-C$7)/C$8</f>
        <v>-8439.0025007136301</v>
      </c>
      <c r="F21" s="22">
        <f t="shared" ref="F21:F61" si="1">ROUND(2*E21,0)/2</f>
        <v>-8439</v>
      </c>
      <c r="G21" s="22">
        <f t="shared" ref="G21:G61" si="2">+C21-(C$7+F21*C$8)</f>
        <v>-7.5321999611333013E-4</v>
      </c>
      <c r="J21" s="22">
        <f>+G21</f>
        <v>-7.5321999611333013E-4</v>
      </c>
      <c r="O21" s="22">
        <f t="shared" ref="O21:O61" ca="1" si="3">+C$11+C$12*$F21</f>
        <v>1.2427614735082838E-2</v>
      </c>
      <c r="Q21" s="46">
        <f t="shared" ref="Q21:Q61" si="4">+C21-15018.5</f>
        <v>38550.974600000001</v>
      </c>
    </row>
    <row r="22" spans="1:21" s="22" customFormat="1" ht="12.95" customHeight="1" x14ac:dyDescent="0.2">
      <c r="A22" s="11" t="s">
        <v>50</v>
      </c>
      <c r="B22" s="45"/>
      <c r="C22" s="11">
        <v>53579.414900000003</v>
      </c>
      <c r="D22" s="11">
        <v>1.9E-3</v>
      </c>
      <c r="E22" s="22">
        <f t="shared" si="0"/>
        <v>-8406.0003980052807</v>
      </c>
      <c r="F22" s="22">
        <f t="shared" si="1"/>
        <v>-8406</v>
      </c>
      <c r="G22" s="22">
        <f t="shared" si="2"/>
        <v>-1.1987999459961429E-4</v>
      </c>
      <c r="J22" s="22">
        <f>+G22</f>
        <v>-1.1987999459961429E-4</v>
      </c>
      <c r="O22" s="22">
        <f t="shared" ca="1" si="3"/>
        <v>1.2387048746299135E-2</v>
      </c>
      <c r="Q22" s="46">
        <f t="shared" si="4"/>
        <v>38560.914900000003</v>
      </c>
    </row>
    <row r="23" spans="1:21" ht="12.95" customHeight="1" x14ac:dyDescent="0.2">
      <c r="A23" s="65" t="s">
        <v>45</v>
      </c>
      <c r="B23" s="65"/>
      <c r="C23" s="62">
        <v>53579.415999999997</v>
      </c>
      <c r="D23" s="62" t="s">
        <v>14</v>
      </c>
      <c r="E23">
        <f t="shared" si="0"/>
        <v>-8405.9967459713607</v>
      </c>
      <c r="F23">
        <f t="shared" si="1"/>
        <v>-8406</v>
      </c>
      <c r="G23">
        <f t="shared" si="2"/>
        <v>9.8011999943992123E-4</v>
      </c>
      <c r="I23">
        <f>+G23</f>
        <v>9.8011999943992123E-4</v>
      </c>
      <c r="O23">
        <f t="shared" ca="1" si="3"/>
        <v>1.2387048746299135E-2</v>
      </c>
      <c r="Q23" s="64">
        <f t="shared" si="4"/>
        <v>38560.915999999997</v>
      </c>
    </row>
    <row r="24" spans="1:21" ht="12.95" customHeight="1" x14ac:dyDescent="0.2">
      <c r="A24" s="62" t="s">
        <v>50</v>
      </c>
      <c r="B24" s="63"/>
      <c r="C24" s="62">
        <v>53579.568399999996</v>
      </c>
      <c r="D24" s="62">
        <v>5.9999999999999995E-4</v>
      </c>
      <c r="E24">
        <f t="shared" si="0"/>
        <v>-8405.4907732690554</v>
      </c>
      <c r="F24">
        <f t="shared" si="1"/>
        <v>-8405.5</v>
      </c>
      <c r="G24">
        <f t="shared" si="2"/>
        <v>2.7791100001195446E-3</v>
      </c>
      <c r="J24">
        <f t="shared" ref="J24:J33" si="5">+G24</f>
        <v>2.7791100001195446E-3</v>
      </c>
      <c r="O24">
        <f t="shared" ca="1" si="3"/>
        <v>1.2386434110105442E-2</v>
      </c>
      <c r="Q24" s="64">
        <f t="shared" si="4"/>
        <v>38561.068399999996</v>
      </c>
    </row>
    <row r="25" spans="1:21" ht="12.95" customHeight="1" x14ac:dyDescent="0.2">
      <c r="A25" s="62" t="s">
        <v>50</v>
      </c>
      <c r="B25" s="63"/>
      <c r="C25" s="62">
        <v>53584.386400000003</v>
      </c>
      <c r="D25" s="62">
        <v>5.0000000000000001E-4</v>
      </c>
      <c r="E25">
        <f t="shared" si="0"/>
        <v>-8389.4948646094563</v>
      </c>
      <c r="F25">
        <f t="shared" si="1"/>
        <v>-8389.5</v>
      </c>
      <c r="G25">
        <f t="shared" si="2"/>
        <v>1.5467900084331632E-3</v>
      </c>
      <c r="J25">
        <f t="shared" si="5"/>
        <v>1.5467900084331632E-3</v>
      </c>
      <c r="O25">
        <f t="shared" ca="1" si="3"/>
        <v>1.2366765751907285E-2</v>
      </c>
      <c r="Q25" s="64">
        <f t="shared" si="4"/>
        <v>38565.886400000003</v>
      </c>
    </row>
    <row r="26" spans="1:21" ht="12.95" customHeight="1" x14ac:dyDescent="0.2">
      <c r="A26" s="62" t="s">
        <v>50</v>
      </c>
      <c r="B26" s="63"/>
      <c r="C26" s="62">
        <v>53592.52</v>
      </c>
      <c r="D26" s="62">
        <v>5.0000000000000001E-3</v>
      </c>
      <c r="E26">
        <f t="shared" si="0"/>
        <v>-8362.4910616469351</v>
      </c>
      <c r="F26">
        <f t="shared" si="1"/>
        <v>-8362.5</v>
      </c>
      <c r="G26">
        <f t="shared" si="2"/>
        <v>2.6922499964712188E-3</v>
      </c>
      <c r="J26">
        <f t="shared" si="5"/>
        <v>2.6922499964712188E-3</v>
      </c>
      <c r="O26">
        <f t="shared" ca="1" si="3"/>
        <v>1.2333575397447892E-2</v>
      </c>
      <c r="Q26" s="64">
        <f t="shared" si="4"/>
        <v>38574.019999999997</v>
      </c>
    </row>
    <row r="27" spans="1:21" s="22" customFormat="1" ht="12.95" customHeight="1" x14ac:dyDescent="0.2">
      <c r="A27" s="11" t="s">
        <v>50</v>
      </c>
      <c r="B27" s="45"/>
      <c r="C27" s="11">
        <v>53611.495000000003</v>
      </c>
      <c r="D27" s="11">
        <v>8.0000000000000004E-4</v>
      </c>
      <c r="E27" s="22">
        <f t="shared" si="0"/>
        <v>-8299.4934761725544</v>
      </c>
      <c r="F27" s="22">
        <f t="shared" si="1"/>
        <v>-8299.5</v>
      </c>
      <c r="G27" s="22">
        <f t="shared" si="2"/>
        <v>1.9649900059448555E-3</v>
      </c>
      <c r="J27" s="22">
        <f t="shared" si="5"/>
        <v>1.9649900059448555E-3</v>
      </c>
      <c r="O27" s="22">
        <f t="shared" ca="1" si="3"/>
        <v>1.2256131237042641E-2</v>
      </c>
      <c r="Q27" s="46">
        <f t="shared" si="4"/>
        <v>38592.995000000003</v>
      </c>
    </row>
    <row r="28" spans="1:21" s="22" customFormat="1" ht="12.95" customHeight="1" x14ac:dyDescent="0.2">
      <c r="A28" s="11" t="s">
        <v>50</v>
      </c>
      <c r="B28" s="45"/>
      <c r="C28" s="11">
        <v>53612.397799999999</v>
      </c>
      <c r="D28" s="11">
        <v>3.0999999999999999E-3</v>
      </c>
      <c r="E28" s="22">
        <f t="shared" si="0"/>
        <v>-8296.4961523166385</v>
      </c>
      <c r="F28" s="22">
        <f t="shared" si="1"/>
        <v>-8296.5</v>
      </c>
      <c r="G28" s="22">
        <f t="shared" si="2"/>
        <v>1.1589299974730238E-3</v>
      </c>
      <c r="J28" s="22">
        <f t="shared" si="5"/>
        <v>1.1589299974730238E-3</v>
      </c>
      <c r="O28" s="22">
        <f t="shared" ca="1" si="3"/>
        <v>1.2252443419880486E-2</v>
      </c>
      <c r="Q28" s="46">
        <f t="shared" si="4"/>
        <v>38593.897799999999</v>
      </c>
    </row>
    <row r="29" spans="1:21" s="22" customFormat="1" ht="12.95" customHeight="1" x14ac:dyDescent="0.2">
      <c r="A29" s="11" t="s">
        <v>50</v>
      </c>
      <c r="B29" s="45"/>
      <c r="C29" s="11">
        <v>53612.5481</v>
      </c>
      <c r="D29" s="11">
        <v>1.1000000000000001E-3</v>
      </c>
      <c r="E29" s="22">
        <f t="shared" si="0"/>
        <v>-8295.9971516791229</v>
      </c>
      <c r="F29" s="22">
        <f t="shared" si="1"/>
        <v>-8296</v>
      </c>
      <c r="G29" s="22">
        <f t="shared" si="2"/>
        <v>8.5792000027140602E-4</v>
      </c>
      <c r="J29" s="22">
        <f t="shared" si="5"/>
        <v>8.5792000027140602E-4</v>
      </c>
      <c r="O29" s="22">
        <f t="shared" ca="1" si="3"/>
        <v>1.2251828783686794E-2</v>
      </c>
      <c r="Q29" s="46">
        <f t="shared" si="4"/>
        <v>38594.0481</v>
      </c>
    </row>
    <row r="30" spans="1:21" s="22" customFormat="1" ht="12.95" customHeight="1" x14ac:dyDescent="0.2">
      <c r="A30" s="11" t="s">
        <v>50</v>
      </c>
      <c r="B30" s="45"/>
      <c r="C30" s="11">
        <v>53614.354399999997</v>
      </c>
      <c r="D30" s="11">
        <v>2.3E-3</v>
      </c>
      <c r="E30" s="22">
        <f t="shared" si="0"/>
        <v>-8290.0001799456768</v>
      </c>
      <c r="F30" s="22">
        <f t="shared" si="1"/>
        <v>-8290</v>
      </c>
      <c r="G30" s="22">
        <f t="shared" si="2"/>
        <v>-5.4200005251914263E-5</v>
      </c>
      <c r="J30" s="22">
        <f t="shared" si="5"/>
        <v>-5.4200005251914263E-5</v>
      </c>
      <c r="O30" s="22">
        <f t="shared" ca="1" si="3"/>
        <v>1.2244453149362483E-2</v>
      </c>
      <c r="Q30" s="46">
        <f t="shared" si="4"/>
        <v>38595.854399999997</v>
      </c>
    </row>
    <row r="31" spans="1:21" s="22" customFormat="1" ht="12.95" customHeight="1" x14ac:dyDescent="0.2">
      <c r="A31" s="11" t="s">
        <v>50</v>
      </c>
      <c r="B31" s="45"/>
      <c r="C31" s="11">
        <v>53614.507400000002</v>
      </c>
      <c r="D31" s="11">
        <v>4.5999999999999999E-3</v>
      </c>
      <c r="E31" s="22">
        <f t="shared" si="0"/>
        <v>-8289.4922152248364</v>
      </c>
      <c r="F31" s="22">
        <f t="shared" si="1"/>
        <v>-8289.5</v>
      </c>
      <c r="G31" s="22">
        <f t="shared" si="2"/>
        <v>2.344790002098307E-3</v>
      </c>
      <c r="J31" s="22">
        <f t="shared" si="5"/>
        <v>2.344790002098307E-3</v>
      </c>
      <c r="O31" s="22">
        <f t="shared" ca="1" si="3"/>
        <v>1.2243838513168792E-2</v>
      </c>
      <c r="Q31" s="46">
        <f t="shared" si="4"/>
        <v>38596.007400000002</v>
      </c>
    </row>
    <row r="32" spans="1:21" s="22" customFormat="1" ht="12.95" customHeight="1" x14ac:dyDescent="0.2">
      <c r="A32" s="11" t="s">
        <v>47</v>
      </c>
      <c r="B32" s="18"/>
      <c r="C32" s="11">
        <v>53934.381200000003</v>
      </c>
      <c r="D32" s="11">
        <v>2.9999999999999997E-4</v>
      </c>
      <c r="E32" s="22">
        <f t="shared" si="0"/>
        <v>-7227.5013295063382</v>
      </c>
      <c r="F32" s="22">
        <f t="shared" si="1"/>
        <v>-7227.5</v>
      </c>
      <c r="G32" s="22">
        <f t="shared" si="2"/>
        <v>-4.0044999332167208E-4</v>
      </c>
      <c r="J32" s="22">
        <f t="shared" si="5"/>
        <v>-4.0044999332167208E-4</v>
      </c>
      <c r="O32" s="22">
        <f t="shared" ca="1" si="3"/>
        <v>1.0938351237766E-2</v>
      </c>
      <c r="Q32" s="46">
        <f t="shared" si="4"/>
        <v>38915.881200000003</v>
      </c>
    </row>
    <row r="33" spans="1:17" s="22" customFormat="1" ht="12.95" customHeight="1" x14ac:dyDescent="0.2">
      <c r="A33" s="11" t="s">
        <v>47</v>
      </c>
      <c r="B33" s="18"/>
      <c r="C33" s="11">
        <v>53934.531600000002</v>
      </c>
      <c r="D33" s="11">
        <v>1.2999999999999999E-3</v>
      </c>
      <c r="E33" s="22">
        <f t="shared" si="0"/>
        <v>-7227.0019968657443</v>
      </c>
      <c r="F33" s="22">
        <f t="shared" si="1"/>
        <v>-7227</v>
      </c>
      <c r="G33" s="22">
        <f t="shared" si="2"/>
        <v>-6.0145999304950237E-4</v>
      </c>
      <c r="J33" s="22">
        <f t="shared" si="5"/>
        <v>-6.0145999304950237E-4</v>
      </c>
      <c r="O33" s="22">
        <f t="shared" ca="1" si="3"/>
        <v>1.0937736601572308E-2</v>
      </c>
      <c r="Q33" s="46">
        <f t="shared" si="4"/>
        <v>38916.031600000002</v>
      </c>
    </row>
    <row r="34" spans="1:17" s="22" customFormat="1" ht="12.95" customHeight="1" x14ac:dyDescent="0.2">
      <c r="A34" s="47" t="s">
        <v>51</v>
      </c>
      <c r="B34" s="18"/>
      <c r="C34" s="11">
        <v>54619.916499999999</v>
      </c>
      <c r="D34" s="11">
        <v>4.0000000000000002E-4</v>
      </c>
      <c r="E34" s="22">
        <f t="shared" si="0"/>
        <v>-4951.5029812881021</v>
      </c>
      <c r="F34" s="22">
        <f t="shared" si="1"/>
        <v>-4951.5</v>
      </c>
      <c r="G34" s="22">
        <f t="shared" si="2"/>
        <v>-8.979699996416457E-4</v>
      </c>
      <c r="K34" s="22">
        <f>+G34</f>
        <v>-8.979699996416457E-4</v>
      </c>
      <c r="O34" s="22">
        <f t="shared" ca="1" si="3"/>
        <v>8.1405272840779121E-3</v>
      </c>
      <c r="Q34" s="46">
        <f t="shared" si="4"/>
        <v>39601.416499999999</v>
      </c>
    </row>
    <row r="35" spans="1:17" s="22" customFormat="1" ht="12.95" customHeight="1" x14ac:dyDescent="0.2">
      <c r="A35" s="11" t="s">
        <v>52</v>
      </c>
      <c r="B35" s="12" t="s">
        <v>48</v>
      </c>
      <c r="C35" s="11">
        <v>54658.471799999999</v>
      </c>
      <c r="D35" s="11" t="s">
        <v>53</v>
      </c>
      <c r="E35" s="22">
        <f t="shared" si="0"/>
        <v>-4823.4981956628271</v>
      </c>
      <c r="F35" s="22">
        <f t="shared" si="1"/>
        <v>-4823.5</v>
      </c>
      <c r="G35" s="22">
        <f t="shared" si="2"/>
        <v>5.4346999968402088E-4</v>
      </c>
      <c r="J35" s="22">
        <f>+G35</f>
        <v>5.4346999968402088E-4</v>
      </c>
      <c r="O35" s="22">
        <f t="shared" ca="1" si="3"/>
        <v>7.983180418492641E-3</v>
      </c>
      <c r="Q35" s="46">
        <f t="shared" si="4"/>
        <v>39639.971799999999</v>
      </c>
    </row>
    <row r="36" spans="1:17" s="22" customFormat="1" ht="12.95" customHeight="1" x14ac:dyDescent="0.2">
      <c r="A36" s="47" t="s">
        <v>54</v>
      </c>
      <c r="B36" s="18"/>
      <c r="C36" s="11">
        <v>55166.600100000003</v>
      </c>
      <c r="D36" s="11">
        <v>2.0000000000000001E-4</v>
      </c>
      <c r="E36" s="22">
        <f t="shared" si="0"/>
        <v>-3136.4965613444251</v>
      </c>
      <c r="F36" s="22">
        <f t="shared" si="1"/>
        <v>-3136.5</v>
      </c>
      <c r="G36" s="22">
        <f t="shared" si="2"/>
        <v>1.0357300052419305E-3</v>
      </c>
      <c r="K36" s="22">
        <f>+G36</f>
        <v>1.0357300052419305E-3</v>
      </c>
      <c r="O36" s="22">
        <f t="shared" ca="1" si="3"/>
        <v>5.909397900974272E-3</v>
      </c>
      <c r="Q36" s="46">
        <f t="shared" si="4"/>
        <v>40148.100100000003</v>
      </c>
    </row>
    <row r="37" spans="1:17" s="22" customFormat="1" ht="12.95" customHeight="1" x14ac:dyDescent="0.2">
      <c r="A37" s="11" t="s">
        <v>55</v>
      </c>
      <c r="B37" s="12" t="s">
        <v>56</v>
      </c>
      <c r="C37" s="11">
        <v>55358.766499999998</v>
      </c>
      <c r="D37" s="11">
        <v>2.0000000000000001E-4</v>
      </c>
      <c r="E37" s="22">
        <f t="shared" si="0"/>
        <v>-2498.4981840427236</v>
      </c>
      <c r="F37" s="22">
        <f t="shared" si="1"/>
        <v>-2498.5</v>
      </c>
      <c r="G37" s="22">
        <f t="shared" si="2"/>
        <v>5.4696999723091722E-4</v>
      </c>
      <c r="K37" s="22">
        <f>+G37</f>
        <v>5.4696999723091722E-4</v>
      </c>
      <c r="O37" s="22">
        <f t="shared" ca="1" si="3"/>
        <v>5.1251221178226902E-3</v>
      </c>
      <c r="Q37" s="46">
        <f t="shared" si="4"/>
        <v>40340.266499999998</v>
      </c>
    </row>
    <row r="38" spans="1:17" s="22" customFormat="1" ht="12.95" customHeight="1" x14ac:dyDescent="0.2">
      <c r="A38" s="48" t="s">
        <v>57</v>
      </c>
      <c r="B38" s="45" t="s">
        <v>48</v>
      </c>
      <c r="C38" s="49">
        <v>55383.3148</v>
      </c>
      <c r="D38" s="49">
        <v>1E-4</v>
      </c>
      <c r="E38" s="22">
        <f t="shared" si="0"/>
        <v>-2416.9970706039685</v>
      </c>
      <c r="F38" s="22">
        <f t="shared" si="1"/>
        <v>-2417</v>
      </c>
      <c r="G38" s="22">
        <f t="shared" si="2"/>
        <v>8.8233999849762768E-4</v>
      </c>
      <c r="K38" s="22">
        <f>+G38</f>
        <v>8.8233999849762768E-4</v>
      </c>
      <c r="O38" s="22">
        <f t="shared" ca="1" si="3"/>
        <v>5.0249364182508183E-3</v>
      </c>
      <c r="Q38" s="46">
        <f t="shared" si="4"/>
        <v>40364.8148</v>
      </c>
    </row>
    <row r="39" spans="1:17" s="22" customFormat="1" ht="12.95" customHeight="1" x14ac:dyDescent="0.2">
      <c r="A39" s="48" t="s">
        <v>57</v>
      </c>
      <c r="B39" s="45" t="s">
        <v>56</v>
      </c>
      <c r="C39" s="49">
        <v>55437.379099999998</v>
      </c>
      <c r="D39" s="49">
        <v>1E-4</v>
      </c>
      <c r="E39" s="22">
        <f t="shared" si="0"/>
        <v>-2237.5019264479029</v>
      </c>
      <c r="F39" s="22">
        <f t="shared" si="1"/>
        <v>-2237.5</v>
      </c>
      <c r="G39" s="22">
        <f t="shared" si="2"/>
        <v>-5.8025000180350617E-4</v>
      </c>
      <c r="K39" s="22">
        <f>+G39</f>
        <v>-5.8025000180350617E-4</v>
      </c>
      <c r="O39" s="22">
        <f t="shared" ca="1" si="3"/>
        <v>4.8042820247152247E-3</v>
      </c>
      <c r="Q39" s="46">
        <f t="shared" si="4"/>
        <v>40418.879099999998</v>
      </c>
    </row>
    <row r="40" spans="1:17" s="22" customFormat="1" ht="12.95" customHeight="1" x14ac:dyDescent="0.2">
      <c r="A40" s="48" t="s">
        <v>57</v>
      </c>
      <c r="B40" s="45" t="s">
        <v>48</v>
      </c>
      <c r="C40" s="50">
        <v>55437.530200000001</v>
      </c>
      <c r="D40" s="49">
        <v>1E-4</v>
      </c>
      <c r="E40" s="22">
        <f t="shared" si="0"/>
        <v>-2237.0002697856971</v>
      </c>
      <c r="F40" s="22">
        <f t="shared" si="1"/>
        <v>-2237</v>
      </c>
      <c r="G40" s="22">
        <f t="shared" si="2"/>
        <v>-8.1259997386950999E-5</v>
      </c>
      <c r="K40" s="22">
        <f>+G40</f>
        <v>-8.1259997386950999E-5</v>
      </c>
      <c r="O40" s="22">
        <f t="shared" ca="1" si="3"/>
        <v>4.803667388521532E-3</v>
      </c>
      <c r="Q40" s="46">
        <f t="shared" si="4"/>
        <v>40419.030200000001</v>
      </c>
    </row>
    <row r="41" spans="1:17" s="22" customFormat="1" ht="12.95" customHeight="1" x14ac:dyDescent="0.2">
      <c r="A41" s="9" t="s">
        <v>47</v>
      </c>
      <c r="B41" s="10" t="s">
        <v>48</v>
      </c>
      <c r="C41" s="9">
        <v>56111.316700000003</v>
      </c>
      <c r="D41" s="9">
        <v>5.9999999999999995E-4</v>
      </c>
      <c r="E41" s="22">
        <f t="shared" si="0"/>
        <v>-8.3000771211705314E-3</v>
      </c>
      <c r="F41" s="22">
        <f t="shared" si="1"/>
        <v>0</v>
      </c>
      <c r="G41" s="22">
        <f t="shared" si="2"/>
        <v>-2.4999999950523488E-3</v>
      </c>
      <c r="J41" s="22">
        <f>+G41</f>
        <v>-2.4999999950523488E-3</v>
      </c>
      <c r="O41" s="22">
        <f t="shared" ca="1" si="3"/>
        <v>2.0537850579414544E-3</v>
      </c>
      <c r="Q41" s="46">
        <f t="shared" si="4"/>
        <v>41092.816700000003</v>
      </c>
    </row>
    <row r="42" spans="1:17" s="22" customFormat="1" ht="12.95" customHeight="1" x14ac:dyDescent="0.2">
      <c r="A42" s="22" t="s">
        <v>45</v>
      </c>
      <c r="C42" s="30">
        <v>56111.318300978004</v>
      </c>
      <c r="D42" s="30" t="s">
        <v>14</v>
      </c>
      <c r="E42" s="22">
        <f t="shared" si="0"/>
        <v>-2.984780759349796E-3</v>
      </c>
      <c r="F42" s="22">
        <f t="shared" si="1"/>
        <v>0</v>
      </c>
      <c r="G42" s="22">
        <f t="shared" si="2"/>
        <v>-8.9902199397329241E-4</v>
      </c>
      <c r="K42" s="22">
        <f>+G42</f>
        <v>-8.9902199397329241E-4</v>
      </c>
      <c r="O42" s="22">
        <f t="shared" ca="1" si="3"/>
        <v>2.0537850579414544E-3</v>
      </c>
      <c r="Q42" s="46">
        <f t="shared" si="4"/>
        <v>41092.818300978004</v>
      </c>
    </row>
    <row r="43" spans="1:17" s="22" customFormat="1" ht="12.95" customHeight="1" x14ac:dyDescent="0.2">
      <c r="A43" s="61" t="str">
        <f>+$D$7</f>
        <v>VSX</v>
      </c>
      <c r="B43" s="61"/>
      <c r="C43" s="59">
        <f>$C$7</f>
        <v>56111.319199999998</v>
      </c>
      <c r="D43" s="59"/>
      <c r="E43" s="22">
        <f t="shared" si="0"/>
        <v>0</v>
      </c>
      <c r="F43" s="22">
        <f t="shared" si="1"/>
        <v>0</v>
      </c>
      <c r="G43" s="22">
        <f t="shared" si="2"/>
        <v>0</v>
      </c>
      <c r="K43" s="22">
        <f>+G43</f>
        <v>0</v>
      </c>
      <c r="O43" s="22">
        <f t="shared" ca="1" si="3"/>
        <v>2.0537850579414544E-3</v>
      </c>
      <c r="Q43" s="46">
        <f t="shared" si="4"/>
        <v>41092.819199999998</v>
      </c>
    </row>
    <row r="44" spans="1:17" s="22" customFormat="1" ht="12.95" customHeight="1" x14ac:dyDescent="0.2">
      <c r="A44" s="9" t="s">
        <v>46</v>
      </c>
      <c r="B44" s="10" t="s">
        <v>48</v>
      </c>
      <c r="C44" s="9">
        <v>56870.497499999998</v>
      </c>
      <c r="D44" s="9">
        <v>1.8E-3</v>
      </c>
      <c r="E44" s="22">
        <f t="shared" si="0"/>
        <v>2520.4953804758666</v>
      </c>
      <c r="F44" s="22">
        <f t="shared" si="1"/>
        <v>2520.5</v>
      </c>
      <c r="G44" s="22">
        <f t="shared" si="2"/>
        <v>-1.3914099981775507E-3</v>
      </c>
      <c r="J44" s="22">
        <f>+G44</f>
        <v>-1.3914099981775507E-3</v>
      </c>
      <c r="O44" s="22">
        <f t="shared" ca="1" si="3"/>
        <v>-1.0445959944622493E-3</v>
      </c>
      <c r="Q44" s="46">
        <f t="shared" si="4"/>
        <v>41851.997499999998</v>
      </c>
    </row>
    <row r="45" spans="1:17" s="22" customFormat="1" ht="12.95" customHeight="1" x14ac:dyDescent="0.2">
      <c r="A45" s="51" t="s">
        <v>49</v>
      </c>
      <c r="B45" s="52"/>
      <c r="C45" s="53">
        <v>57864.9113</v>
      </c>
      <c r="D45" s="53">
        <v>2.0000000000000001E-4</v>
      </c>
      <c r="E45" s="22">
        <f t="shared" si="0"/>
        <v>5821.9798791522098</v>
      </c>
      <c r="F45" s="22">
        <f t="shared" si="1"/>
        <v>5822</v>
      </c>
      <c r="G45" s="22">
        <f t="shared" si="2"/>
        <v>-6.0604399986914359E-3</v>
      </c>
      <c r="K45" s="22">
        <f t="shared" ref="K45:K61" si="6">+G45</f>
        <v>-6.0604399986914359E-3</v>
      </c>
      <c r="O45" s="22">
        <f t="shared" ca="1" si="3"/>
        <v>-5.1030387814135795E-3</v>
      </c>
      <c r="Q45" s="46">
        <f t="shared" si="4"/>
        <v>42846.4113</v>
      </c>
    </row>
    <row r="46" spans="1:17" s="22" customFormat="1" ht="12.95" customHeight="1" x14ac:dyDescent="0.2">
      <c r="A46" s="54" t="s">
        <v>0</v>
      </c>
      <c r="B46" s="55" t="s">
        <v>48</v>
      </c>
      <c r="C46" s="56">
        <v>57988.404399999999</v>
      </c>
      <c r="D46" s="56">
        <v>5.9999999999999995E-4</v>
      </c>
      <c r="E46" s="22">
        <f t="shared" si="0"/>
        <v>6231.9807815365957</v>
      </c>
      <c r="F46" s="22">
        <f t="shared" si="1"/>
        <v>6232</v>
      </c>
      <c r="G46" s="22">
        <f t="shared" si="2"/>
        <v>-5.7886399954441004E-3</v>
      </c>
      <c r="K46" s="22">
        <f t="shared" si="6"/>
        <v>-5.7886399954441004E-3</v>
      </c>
      <c r="O46" s="22">
        <f t="shared" ca="1" si="3"/>
        <v>-5.6070404602413994E-3</v>
      </c>
      <c r="Q46" s="46">
        <f t="shared" si="4"/>
        <v>42969.904399999999</v>
      </c>
    </row>
    <row r="47" spans="1:17" s="22" customFormat="1" ht="12.95" customHeight="1" x14ac:dyDescent="0.2">
      <c r="A47" s="54" t="s">
        <v>0</v>
      </c>
      <c r="B47" s="55" t="s">
        <v>48</v>
      </c>
      <c r="C47" s="56">
        <v>57988.557399999998</v>
      </c>
      <c r="D47" s="56">
        <v>2.8E-3</v>
      </c>
      <c r="E47" s="22">
        <f t="shared" si="0"/>
        <v>6232.4887462574115</v>
      </c>
      <c r="F47" s="22">
        <f t="shared" si="1"/>
        <v>6232.5</v>
      </c>
      <c r="G47" s="22">
        <f t="shared" si="2"/>
        <v>-3.3896500026457943E-3</v>
      </c>
      <c r="K47" s="22">
        <f t="shared" si="6"/>
        <v>-3.3896500026457943E-3</v>
      </c>
      <c r="O47" s="22">
        <f t="shared" ca="1" si="3"/>
        <v>-5.6076550964350913E-3</v>
      </c>
      <c r="Q47" s="46">
        <f t="shared" si="4"/>
        <v>42970.057399999998</v>
      </c>
    </row>
    <row r="48" spans="1:17" s="22" customFormat="1" ht="12.95" customHeight="1" x14ac:dyDescent="0.2">
      <c r="A48" s="25" t="s">
        <v>59</v>
      </c>
      <c r="C48" s="30">
        <v>58973.933100000002</v>
      </c>
      <c r="D48" s="30">
        <v>1E-4</v>
      </c>
      <c r="E48" s="22">
        <f t="shared" si="0"/>
        <v>9503.9664740628359</v>
      </c>
      <c r="F48" s="22">
        <f t="shared" si="1"/>
        <v>9504</v>
      </c>
      <c r="G48" s="22">
        <f t="shared" si="2"/>
        <v>-1.0098079997987952E-2</v>
      </c>
      <c r="K48" s="22">
        <f t="shared" si="6"/>
        <v>-1.0098079997987952E-2</v>
      </c>
      <c r="O48" s="22">
        <f t="shared" ca="1" si="3"/>
        <v>-9.6292197117648741E-3</v>
      </c>
      <c r="Q48" s="46">
        <f t="shared" si="4"/>
        <v>43955.433100000002</v>
      </c>
    </row>
    <row r="49" spans="1:17" s="22" customFormat="1" ht="12.95" customHeight="1" x14ac:dyDescent="0.2">
      <c r="A49" s="13" t="s">
        <v>60</v>
      </c>
      <c r="B49" s="14" t="s">
        <v>48</v>
      </c>
      <c r="C49" s="19">
        <v>59069.413500000002</v>
      </c>
      <c r="D49" s="20">
        <v>8.0000000000000004E-4</v>
      </c>
      <c r="E49" s="22">
        <f t="shared" si="0"/>
        <v>9820.9643481142793</v>
      </c>
      <c r="F49" s="22">
        <f t="shared" si="1"/>
        <v>9821</v>
      </c>
      <c r="G49" s="22">
        <f t="shared" si="2"/>
        <v>-1.0738419994595461E-2</v>
      </c>
      <c r="K49" s="22">
        <f t="shared" si="6"/>
        <v>-1.0738419994595461E-2</v>
      </c>
      <c r="O49" s="22">
        <f t="shared" ca="1" si="3"/>
        <v>-1.0018899058565895E-2</v>
      </c>
      <c r="Q49" s="46">
        <f t="shared" si="4"/>
        <v>44050.913500000002</v>
      </c>
    </row>
    <row r="50" spans="1:17" s="22" customFormat="1" ht="12.95" customHeight="1" x14ac:dyDescent="0.2">
      <c r="A50" s="13" t="s">
        <v>60</v>
      </c>
      <c r="B50" s="14" t="s">
        <v>48</v>
      </c>
      <c r="C50" s="19">
        <v>59069.565000000002</v>
      </c>
      <c r="D50" s="20">
        <v>2.7000000000000001E-3</v>
      </c>
      <c r="E50" s="22">
        <f t="shared" si="0"/>
        <v>9821.4673327888177</v>
      </c>
      <c r="F50" s="22">
        <f t="shared" si="1"/>
        <v>9821.5</v>
      </c>
      <c r="G50" s="22">
        <f t="shared" si="2"/>
        <v>-9.8394299930077977E-3</v>
      </c>
      <c r="K50" s="22">
        <f t="shared" si="6"/>
        <v>-9.8394299930077977E-3</v>
      </c>
      <c r="O50" s="22">
        <f t="shared" ca="1" si="3"/>
        <v>-1.0019513694759587E-2</v>
      </c>
      <c r="Q50" s="46">
        <f t="shared" si="4"/>
        <v>44051.065000000002</v>
      </c>
    </row>
    <row r="51" spans="1:17" s="22" customFormat="1" ht="12.95" customHeight="1" x14ac:dyDescent="0.2">
      <c r="A51" s="25" t="s">
        <v>58</v>
      </c>
      <c r="C51" s="30">
        <v>59393.808199999999</v>
      </c>
      <c r="D51" s="30">
        <v>2.0000000000000001E-4</v>
      </c>
      <c r="E51" s="22">
        <f t="shared" si="0"/>
        <v>10897.964761325309</v>
      </c>
      <c r="F51" s="22">
        <f t="shared" si="1"/>
        <v>10898</v>
      </c>
      <c r="G51" s="22">
        <f t="shared" si="2"/>
        <v>-1.0613959995680489E-2</v>
      </c>
      <c r="K51" s="22">
        <f t="shared" si="6"/>
        <v>-1.0613959995680489E-2</v>
      </c>
      <c r="O51" s="22">
        <f t="shared" ca="1" si="3"/>
        <v>-1.134282541977946E-2</v>
      </c>
      <c r="Q51" s="46">
        <f t="shared" si="4"/>
        <v>44375.308199999999</v>
      </c>
    </row>
    <row r="52" spans="1:17" s="22" customFormat="1" ht="12.95" customHeight="1" x14ac:dyDescent="0.2">
      <c r="A52" s="15" t="s">
        <v>62</v>
      </c>
      <c r="B52" s="60" t="s">
        <v>48</v>
      </c>
      <c r="C52" s="16">
        <v>59393.808199999999</v>
      </c>
      <c r="D52" s="17">
        <v>2.0000000000000001E-4</v>
      </c>
      <c r="E52" s="22">
        <f t="shared" si="0"/>
        <v>10897.964761325309</v>
      </c>
      <c r="F52" s="22">
        <f t="shared" si="1"/>
        <v>10898</v>
      </c>
      <c r="G52" s="22">
        <f t="shared" si="2"/>
        <v>-1.0613959995680489E-2</v>
      </c>
      <c r="K52" s="22">
        <f t="shared" si="6"/>
        <v>-1.0613959995680489E-2</v>
      </c>
      <c r="O52" s="22">
        <f t="shared" ca="1" si="3"/>
        <v>-1.134282541977946E-2</v>
      </c>
      <c r="Q52" s="46">
        <f t="shared" si="4"/>
        <v>44375.308199999999</v>
      </c>
    </row>
    <row r="53" spans="1:17" s="22" customFormat="1" ht="12.95" customHeight="1" x14ac:dyDescent="0.2">
      <c r="A53" s="13" t="s">
        <v>60</v>
      </c>
      <c r="B53" s="14" t="s">
        <v>48</v>
      </c>
      <c r="C53" s="19">
        <v>59398.474499999997</v>
      </c>
      <c r="D53" s="20">
        <v>5.9999999999999995E-4</v>
      </c>
      <c r="E53" s="22">
        <f t="shared" si="0"/>
        <v>10913.457021304168</v>
      </c>
      <c r="F53" s="22">
        <f t="shared" si="1"/>
        <v>10913.5</v>
      </c>
      <c r="G53" s="22">
        <f t="shared" si="2"/>
        <v>-1.2945269998454023E-2</v>
      </c>
      <c r="K53" s="22">
        <f t="shared" si="6"/>
        <v>-1.2945269998454023E-2</v>
      </c>
      <c r="O53" s="22">
        <f t="shared" ca="1" si="3"/>
        <v>-1.1361879141783927E-2</v>
      </c>
      <c r="Q53" s="46">
        <f t="shared" si="4"/>
        <v>44379.974499999997</v>
      </c>
    </row>
    <row r="54" spans="1:17" s="22" customFormat="1" ht="12.95" customHeight="1" x14ac:dyDescent="0.2">
      <c r="A54" s="57" t="s">
        <v>61</v>
      </c>
      <c r="B54" s="58" t="s">
        <v>48</v>
      </c>
      <c r="C54" s="21">
        <v>59791.092000000179</v>
      </c>
      <c r="D54" s="59"/>
      <c r="E54" s="22">
        <f t="shared" si="0"/>
        <v>12216.959235532951</v>
      </c>
      <c r="F54" s="22">
        <f t="shared" si="1"/>
        <v>12217</v>
      </c>
      <c r="G54" s="22">
        <f t="shared" si="2"/>
        <v>-1.2278339818294626E-2</v>
      </c>
      <c r="K54" s="22">
        <f t="shared" si="6"/>
        <v>-1.2278339818294626E-2</v>
      </c>
      <c r="O54" s="22">
        <f t="shared" ca="1" si="3"/>
        <v>-1.2964235698740176E-2</v>
      </c>
      <c r="Q54" s="46">
        <f t="shared" si="4"/>
        <v>44772.592000000179</v>
      </c>
    </row>
    <row r="55" spans="1:17" s="22" customFormat="1" ht="12.95" customHeight="1" x14ac:dyDescent="0.2">
      <c r="A55" s="57" t="s">
        <v>61</v>
      </c>
      <c r="B55" s="58" t="s">
        <v>48</v>
      </c>
      <c r="C55" s="21">
        <v>59791.092999999877</v>
      </c>
      <c r="D55" s="59"/>
      <c r="E55" s="22">
        <f t="shared" si="0"/>
        <v>12216.962555562804</v>
      </c>
      <c r="F55" s="22">
        <f t="shared" si="1"/>
        <v>12217</v>
      </c>
      <c r="G55" s="22">
        <f t="shared" si="2"/>
        <v>-1.127834012004314E-2</v>
      </c>
      <c r="K55" s="22">
        <f t="shared" si="6"/>
        <v>-1.127834012004314E-2</v>
      </c>
      <c r="O55" s="22">
        <f t="shared" ca="1" si="3"/>
        <v>-1.2964235698740176E-2</v>
      </c>
      <c r="Q55" s="46">
        <f t="shared" si="4"/>
        <v>44772.592999999877</v>
      </c>
    </row>
    <row r="56" spans="1:17" s="22" customFormat="1" ht="12.95" customHeight="1" x14ac:dyDescent="0.2">
      <c r="A56" s="57" t="s">
        <v>61</v>
      </c>
      <c r="B56" s="58" t="s">
        <v>56</v>
      </c>
      <c r="C56" s="21">
        <v>59791.240999999922</v>
      </c>
      <c r="D56" s="59"/>
      <c r="E56" s="22">
        <f t="shared" si="0"/>
        <v>12217.453920129497</v>
      </c>
      <c r="F56" s="22">
        <f t="shared" si="1"/>
        <v>12217.5</v>
      </c>
      <c r="G56" s="22">
        <f t="shared" si="2"/>
        <v>-1.3879350073693786E-2</v>
      </c>
      <c r="K56" s="22">
        <f t="shared" si="6"/>
        <v>-1.3879350073693786E-2</v>
      </c>
      <c r="O56" s="22">
        <f t="shared" ca="1" si="3"/>
        <v>-1.2964850334933869E-2</v>
      </c>
      <c r="Q56" s="46">
        <f t="shared" si="4"/>
        <v>44772.740999999922</v>
      </c>
    </row>
    <row r="57" spans="1:17" s="22" customFormat="1" ht="12.95" customHeight="1" x14ac:dyDescent="0.2">
      <c r="A57" s="57" t="s">
        <v>61</v>
      </c>
      <c r="B57" s="58" t="s">
        <v>56</v>
      </c>
      <c r="C57" s="21">
        <v>59791.240999999922</v>
      </c>
      <c r="D57" s="59"/>
      <c r="E57" s="22">
        <f t="shared" si="0"/>
        <v>12217.453920129497</v>
      </c>
      <c r="F57" s="22">
        <f t="shared" si="1"/>
        <v>12217.5</v>
      </c>
      <c r="G57" s="22">
        <f t="shared" si="2"/>
        <v>-1.3879350073693786E-2</v>
      </c>
      <c r="K57" s="22">
        <f t="shared" si="6"/>
        <v>-1.3879350073693786E-2</v>
      </c>
      <c r="O57" s="22">
        <f t="shared" ca="1" si="3"/>
        <v>-1.2964850334933869E-2</v>
      </c>
      <c r="Q57" s="46">
        <f t="shared" si="4"/>
        <v>44772.740999999922</v>
      </c>
    </row>
    <row r="58" spans="1:17" s="22" customFormat="1" ht="12.95" customHeight="1" x14ac:dyDescent="0.2">
      <c r="A58" s="57" t="s">
        <v>61</v>
      </c>
      <c r="B58" s="58" t="s">
        <v>56</v>
      </c>
      <c r="C58" s="21">
        <v>59799.072600000072</v>
      </c>
      <c r="D58" s="59"/>
      <c r="E58" s="22">
        <f t="shared" si="0"/>
        <v>12243.455073774319</v>
      </c>
      <c r="F58" s="22">
        <f t="shared" si="1"/>
        <v>12243.5</v>
      </c>
      <c r="G58" s="22">
        <f t="shared" si="2"/>
        <v>-1.3531869924918283E-2</v>
      </c>
      <c r="K58" s="22">
        <f t="shared" si="6"/>
        <v>-1.3531869924918283E-2</v>
      </c>
      <c r="O58" s="22">
        <f t="shared" ca="1" si="3"/>
        <v>-1.2996811417005876E-2</v>
      </c>
      <c r="Q58" s="46">
        <f t="shared" si="4"/>
        <v>44780.572600000072</v>
      </c>
    </row>
    <row r="59" spans="1:17" s="22" customFormat="1" ht="12.95" customHeight="1" x14ac:dyDescent="0.2">
      <c r="A59" s="57" t="s">
        <v>61</v>
      </c>
      <c r="B59" s="58" t="s">
        <v>56</v>
      </c>
      <c r="C59" s="21">
        <v>59799.073199999984</v>
      </c>
      <c r="D59" s="59"/>
      <c r="E59" s="22">
        <f t="shared" si="0"/>
        <v>12243.45706579254</v>
      </c>
      <c r="F59" s="22">
        <f t="shared" si="1"/>
        <v>12243.5</v>
      </c>
      <c r="G59" s="22">
        <f t="shared" si="2"/>
        <v>-1.2931870012835134E-2</v>
      </c>
      <c r="K59" s="22">
        <f t="shared" si="6"/>
        <v>-1.2931870012835134E-2</v>
      </c>
      <c r="O59" s="22">
        <f t="shared" ca="1" si="3"/>
        <v>-1.2996811417005876E-2</v>
      </c>
      <c r="Q59" s="46">
        <f t="shared" si="4"/>
        <v>44780.573199999984</v>
      </c>
    </row>
    <row r="60" spans="1:17" s="22" customFormat="1" ht="12.95" customHeight="1" x14ac:dyDescent="0.2">
      <c r="A60" s="57" t="s">
        <v>61</v>
      </c>
      <c r="B60" s="58" t="s">
        <v>48</v>
      </c>
      <c r="C60" s="21">
        <v>59799.223400000017</v>
      </c>
      <c r="D60" s="59"/>
      <c r="E60" s="22">
        <f t="shared" si="0"/>
        <v>12243.955734427076</v>
      </c>
      <c r="F60" s="22">
        <f t="shared" si="1"/>
        <v>12244</v>
      </c>
      <c r="G60" s="22">
        <f t="shared" si="2"/>
        <v>-1.3332879978406709E-2</v>
      </c>
      <c r="K60" s="22">
        <f t="shared" si="6"/>
        <v>-1.3332879978406709E-2</v>
      </c>
      <c r="O60" s="22">
        <f t="shared" ca="1" si="3"/>
        <v>-1.2997426053199569E-2</v>
      </c>
      <c r="Q60" s="46">
        <f t="shared" si="4"/>
        <v>44780.723400000017</v>
      </c>
    </row>
    <row r="61" spans="1:17" s="22" customFormat="1" ht="12.95" customHeight="1" x14ac:dyDescent="0.2">
      <c r="A61" s="57" t="s">
        <v>61</v>
      </c>
      <c r="B61" s="58" t="s">
        <v>48</v>
      </c>
      <c r="C61" s="21">
        <v>59799.224400000181</v>
      </c>
      <c r="D61" s="59"/>
      <c r="E61" s="22">
        <f t="shared" si="0"/>
        <v>12243.959054458475</v>
      </c>
      <c r="F61" s="22">
        <f t="shared" si="1"/>
        <v>12244</v>
      </c>
      <c r="G61" s="22">
        <f t="shared" si="2"/>
        <v>-1.2332879814493936E-2</v>
      </c>
      <c r="K61" s="22">
        <f t="shared" si="6"/>
        <v>-1.2332879814493936E-2</v>
      </c>
      <c r="O61" s="22">
        <f t="shared" ca="1" si="3"/>
        <v>-1.2997426053199569E-2</v>
      </c>
      <c r="Q61" s="46">
        <f t="shared" si="4"/>
        <v>44780.724400000181</v>
      </c>
    </row>
    <row r="62" spans="1:17" s="22" customFormat="1" ht="12.95" customHeight="1" x14ac:dyDescent="0.2">
      <c r="A62" s="61"/>
      <c r="B62" s="61"/>
      <c r="C62" s="59"/>
      <c r="D62" s="59"/>
    </row>
    <row r="63" spans="1:17" s="22" customFormat="1" ht="12.95" customHeight="1" x14ac:dyDescent="0.2">
      <c r="A63" s="61"/>
      <c r="B63" s="61"/>
      <c r="C63" s="59"/>
      <c r="D63" s="59"/>
    </row>
    <row r="64" spans="1:17" s="22" customFormat="1" ht="12.95" customHeight="1" x14ac:dyDescent="0.2">
      <c r="A64" s="61"/>
      <c r="B64" s="61"/>
      <c r="C64" s="59"/>
      <c r="D64" s="59"/>
    </row>
    <row r="65" spans="1:4" s="22" customFormat="1" ht="12.95" customHeight="1" x14ac:dyDescent="0.2">
      <c r="A65" s="61"/>
      <c r="B65" s="61"/>
      <c r="C65" s="59"/>
      <c r="D65" s="59"/>
    </row>
    <row r="66" spans="1:4" s="22" customFormat="1" ht="12.95" customHeight="1" x14ac:dyDescent="0.2">
      <c r="C66" s="30"/>
      <c r="D66" s="30"/>
    </row>
    <row r="67" spans="1:4" s="22" customFormat="1" ht="12.95" customHeight="1" x14ac:dyDescent="0.2">
      <c r="C67" s="30"/>
      <c r="D67" s="30"/>
    </row>
    <row r="68" spans="1:4" s="22" customFormat="1" ht="12.95" customHeight="1" x14ac:dyDescent="0.2">
      <c r="C68" s="30"/>
      <c r="D68" s="30"/>
    </row>
    <row r="69" spans="1:4" s="22" customFormat="1" ht="12.95" customHeight="1" x14ac:dyDescent="0.2">
      <c r="C69" s="30"/>
      <c r="D69" s="30"/>
    </row>
    <row r="70" spans="1:4" s="22" customFormat="1" ht="12.95" customHeight="1" x14ac:dyDescent="0.2">
      <c r="C70" s="30"/>
      <c r="D70" s="30"/>
    </row>
    <row r="71" spans="1:4" s="22" customFormat="1" ht="12.95" customHeight="1" x14ac:dyDescent="0.2">
      <c r="C71" s="30"/>
      <c r="D71" s="30"/>
    </row>
    <row r="72" spans="1:4" s="22" customFormat="1" ht="12.95" customHeight="1" x14ac:dyDescent="0.2">
      <c r="C72" s="30"/>
      <c r="D72" s="30"/>
    </row>
    <row r="73" spans="1:4" s="22" customFormat="1" ht="12.95" customHeight="1" x14ac:dyDescent="0.2">
      <c r="C73" s="30"/>
      <c r="D73" s="30"/>
    </row>
    <row r="74" spans="1:4" s="22" customFormat="1" ht="12.95" customHeight="1" x14ac:dyDescent="0.2">
      <c r="C74" s="30"/>
      <c r="D74" s="30"/>
    </row>
    <row r="75" spans="1:4" s="22" customFormat="1" ht="12.95" customHeight="1" x14ac:dyDescent="0.2">
      <c r="C75" s="30"/>
      <c r="D75" s="30"/>
    </row>
    <row r="76" spans="1:4" s="22" customFormat="1" ht="12.95" customHeight="1" x14ac:dyDescent="0.2">
      <c r="C76" s="30"/>
      <c r="D76" s="30"/>
    </row>
    <row r="77" spans="1:4" s="22" customFormat="1" ht="12.95" customHeight="1" x14ac:dyDescent="0.2">
      <c r="C77" s="30"/>
      <c r="D77" s="30"/>
    </row>
    <row r="78" spans="1:4" s="22" customFormat="1" ht="12.95" customHeight="1" x14ac:dyDescent="0.2">
      <c r="C78" s="30"/>
      <c r="D78" s="30"/>
    </row>
    <row r="79" spans="1:4" s="22" customFormat="1" ht="12.95" customHeight="1" x14ac:dyDescent="0.2">
      <c r="C79" s="30"/>
      <c r="D79" s="30"/>
    </row>
    <row r="80" spans="1:4" s="22" customFormat="1" ht="12.95" customHeight="1" x14ac:dyDescent="0.2">
      <c r="C80" s="30"/>
      <c r="D80" s="30"/>
    </row>
    <row r="81" spans="3:4" s="22" customFormat="1" ht="12.95" customHeight="1" x14ac:dyDescent="0.2">
      <c r="C81" s="30"/>
      <c r="D81" s="30"/>
    </row>
    <row r="82" spans="3:4" s="22" customFormat="1" ht="12.95" customHeight="1" x14ac:dyDescent="0.2">
      <c r="C82" s="30"/>
      <c r="D82" s="30"/>
    </row>
    <row r="83" spans="3:4" s="22" customFormat="1" ht="12.95" customHeight="1" x14ac:dyDescent="0.2">
      <c r="C83" s="30"/>
      <c r="D83" s="30"/>
    </row>
    <row r="84" spans="3:4" s="22" customFormat="1" ht="12.95" customHeight="1" x14ac:dyDescent="0.2">
      <c r="C84" s="30"/>
      <c r="D84" s="30"/>
    </row>
    <row r="85" spans="3:4" s="22" customFormat="1" ht="12.95" customHeight="1" x14ac:dyDescent="0.2">
      <c r="C85" s="30"/>
      <c r="D85" s="30"/>
    </row>
    <row r="86" spans="3:4" s="22" customFormat="1" ht="12.95" customHeight="1" x14ac:dyDescent="0.2">
      <c r="C86" s="30"/>
      <c r="D86" s="30"/>
    </row>
    <row r="87" spans="3:4" s="22" customFormat="1" ht="12.95" customHeight="1" x14ac:dyDescent="0.2">
      <c r="C87" s="30"/>
      <c r="D87" s="30"/>
    </row>
    <row r="88" spans="3:4" s="22" customFormat="1" ht="12.95" customHeight="1" x14ac:dyDescent="0.2">
      <c r="C88" s="30"/>
      <c r="D88" s="30"/>
    </row>
    <row r="89" spans="3:4" s="22" customFormat="1" ht="12.95" customHeight="1" x14ac:dyDescent="0.2">
      <c r="C89" s="30"/>
      <c r="D89" s="30"/>
    </row>
    <row r="90" spans="3:4" s="22" customFormat="1" ht="12.95" customHeight="1" x14ac:dyDescent="0.2">
      <c r="C90" s="30"/>
      <c r="D90" s="30"/>
    </row>
    <row r="91" spans="3:4" s="22" customFormat="1" ht="12.95" customHeight="1" x14ac:dyDescent="0.2">
      <c r="C91" s="30"/>
      <c r="D91" s="30"/>
    </row>
    <row r="92" spans="3:4" s="22" customFormat="1" ht="12.95" customHeight="1" x14ac:dyDescent="0.2">
      <c r="C92" s="30"/>
      <c r="D92" s="30"/>
    </row>
    <row r="93" spans="3:4" s="22" customFormat="1" ht="12.95" customHeight="1" x14ac:dyDescent="0.2">
      <c r="C93" s="30"/>
      <c r="D93" s="30"/>
    </row>
    <row r="94" spans="3:4" s="22" customFormat="1" ht="12.95" customHeight="1" x14ac:dyDescent="0.2">
      <c r="C94" s="30"/>
      <c r="D94" s="30"/>
    </row>
    <row r="95" spans="3:4" s="22" customFormat="1" ht="12.95" customHeight="1" x14ac:dyDescent="0.2">
      <c r="C95" s="30"/>
      <c r="D95" s="30"/>
    </row>
    <row r="96" spans="3:4" s="22" customFormat="1" ht="12.95" customHeight="1" x14ac:dyDescent="0.2">
      <c r="C96" s="30"/>
      <c r="D96" s="30"/>
    </row>
    <row r="97" spans="3:4" s="22" customFormat="1" ht="12.95" customHeight="1" x14ac:dyDescent="0.2">
      <c r="C97" s="30"/>
      <c r="D97" s="30"/>
    </row>
    <row r="98" spans="3:4" s="22" customFormat="1" ht="12.95" customHeight="1" x14ac:dyDescent="0.2">
      <c r="C98" s="30"/>
      <c r="D98" s="30"/>
    </row>
    <row r="99" spans="3:4" s="22" customFormat="1" ht="12.95" customHeight="1" x14ac:dyDescent="0.2">
      <c r="C99" s="30"/>
      <c r="D99" s="30"/>
    </row>
    <row r="100" spans="3:4" s="22" customFormat="1" ht="12.95" customHeight="1" x14ac:dyDescent="0.2">
      <c r="C100" s="30"/>
      <c r="D100" s="30"/>
    </row>
    <row r="101" spans="3:4" s="22" customFormat="1" ht="12.95" customHeight="1" x14ac:dyDescent="0.2">
      <c r="C101" s="30"/>
      <c r="D101" s="30"/>
    </row>
    <row r="102" spans="3:4" s="22" customFormat="1" ht="12.95" customHeight="1" x14ac:dyDescent="0.2">
      <c r="C102" s="30"/>
      <c r="D102" s="30"/>
    </row>
    <row r="103" spans="3:4" s="22" customFormat="1" ht="12.95" customHeight="1" x14ac:dyDescent="0.2">
      <c r="C103" s="30"/>
      <c r="D103" s="30"/>
    </row>
    <row r="104" spans="3:4" s="22" customFormat="1" ht="12.95" customHeight="1" x14ac:dyDescent="0.2">
      <c r="C104" s="30"/>
      <c r="D104" s="30"/>
    </row>
    <row r="105" spans="3:4" s="22" customFormat="1" ht="12.95" customHeight="1" x14ac:dyDescent="0.2">
      <c r="C105" s="30"/>
      <c r="D105" s="30"/>
    </row>
    <row r="106" spans="3:4" s="22" customFormat="1" ht="12.95" customHeight="1" x14ac:dyDescent="0.2">
      <c r="C106" s="30"/>
      <c r="D106" s="30"/>
    </row>
    <row r="107" spans="3:4" s="22" customFormat="1" ht="12.95" customHeight="1" x14ac:dyDescent="0.2">
      <c r="C107" s="30"/>
      <c r="D107" s="30"/>
    </row>
    <row r="108" spans="3:4" s="22" customFormat="1" ht="12.95" customHeight="1" x14ac:dyDescent="0.2">
      <c r="C108" s="30"/>
      <c r="D108" s="30"/>
    </row>
    <row r="109" spans="3:4" s="22" customFormat="1" ht="12.95" customHeight="1" x14ac:dyDescent="0.2">
      <c r="C109" s="30"/>
      <c r="D109" s="30"/>
    </row>
    <row r="110" spans="3:4" s="22" customFormat="1" ht="12.95" customHeight="1" x14ac:dyDescent="0.2">
      <c r="C110" s="30"/>
      <c r="D110" s="30"/>
    </row>
    <row r="111" spans="3:4" s="22" customFormat="1" ht="12.95" customHeight="1" x14ac:dyDescent="0.2">
      <c r="C111" s="30"/>
      <c r="D111" s="30"/>
    </row>
    <row r="112" spans="3:4" s="22" customFormat="1" ht="12.95" customHeight="1" x14ac:dyDescent="0.2">
      <c r="C112" s="30"/>
      <c r="D112" s="30"/>
    </row>
    <row r="113" spans="3:4" s="22" customFormat="1" ht="12.95" customHeight="1" x14ac:dyDescent="0.2">
      <c r="C113" s="30"/>
      <c r="D113" s="30"/>
    </row>
    <row r="114" spans="3:4" s="22" customFormat="1" ht="12.95" customHeight="1" x14ac:dyDescent="0.2">
      <c r="C114" s="30"/>
      <c r="D114" s="30"/>
    </row>
    <row r="115" spans="3:4" s="22" customFormat="1" ht="12.95" customHeight="1" x14ac:dyDescent="0.2">
      <c r="C115" s="30"/>
      <c r="D115" s="30"/>
    </row>
    <row r="116" spans="3:4" s="22" customFormat="1" ht="12.95" customHeight="1" x14ac:dyDescent="0.2">
      <c r="C116" s="30"/>
      <c r="D116" s="30"/>
    </row>
    <row r="117" spans="3:4" s="22" customFormat="1" ht="12.95" customHeight="1" x14ac:dyDescent="0.2">
      <c r="C117" s="30"/>
      <c r="D117" s="30"/>
    </row>
    <row r="118" spans="3:4" s="22" customFormat="1" ht="12.95" customHeight="1" x14ac:dyDescent="0.2">
      <c r="C118" s="30"/>
      <c r="D118" s="30"/>
    </row>
    <row r="119" spans="3:4" s="22" customFormat="1" ht="12.95" customHeight="1" x14ac:dyDescent="0.2">
      <c r="C119" s="30"/>
      <c r="D119" s="30"/>
    </row>
    <row r="120" spans="3:4" s="22" customFormat="1" ht="12.95" customHeight="1" x14ac:dyDescent="0.2">
      <c r="C120" s="30"/>
      <c r="D120" s="30"/>
    </row>
    <row r="121" spans="3:4" s="22" customFormat="1" ht="12.95" customHeight="1" x14ac:dyDescent="0.2">
      <c r="C121" s="30"/>
      <c r="D121" s="30"/>
    </row>
    <row r="122" spans="3:4" s="22" customFormat="1" ht="12.95" customHeight="1" x14ac:dyDescent="0.2">
      <c r="C122" s="30"/>
      <c r="D122" s="30"/>
    </row>
    <row r="123" spans="3:4" s="22" customFormat="1" ht="12.95" customHeight="1" x14ac:dyDescent="0.2">
      <c r="C123" s="30"/>
      <c r="D123" s="30"/>
    </row>
    <row r="124" spans="3:4" s="22" customFormat="1" ht="12.95" customHeight="1" x14ac:dyDescent="0.2">
      <c r="C124" s="30"/>
      <c r="D124" s="30"/>
    </row>
    <row r="125" spans="3:4" s="22" customFormat="1" ht="12.95" customHeight="1" x14ac:dyDescent="0.2">
      <c r="C125" s="30"/>
      <c r="D125" s="30"/>
    </row>
    <row r="126" spans="3:4" s="22" customFormat="1" ht="12.95" customHeight="1" x14ac:dyDescent="0.2">
      <c r="C126" s="30"/>
      <c r="D126" s="30"/>
    </row>
    <row r="127" spans="3:4" s="22" customFormat="1" ht="12.95" customHeight="1" x14ac:dyDescent="0.2">
      <c r="C127" s="30"/>
      <c r="D127" s="30"/>
    </row>
    <row r="128" spans="3:4" s="22" customFormat="1" ht="12.95" customHeight="1" x14ac:dyDescent="0.2">
      <c r="C128" s="30"/>
      <c r="D128" s="30"/>
    </row>
    <row r="129" spans="3:4" s="22" customFormat="1" ht="12.95" customHeight="1" x14ac:dyDescent="0.2">
      <c r="C129" s="30"/>
      <c r="D129" s="30"/>
    </row>
    <row r="130" spans="3:4" s="22" customFormat="1" ht="12.95" customHeight="1" x14ac:dyDescent="0.2">
      <c r="C130" s="30"/>
      <c r="D130" s="30"/>
    </row>
    <row r="131" spans="3:4" s="22" customFormat="1" ht="12.95" customHeight="1" x14ac:dyDescent="0.2">
      <c r="C131" s="30"/>
      <c r="D131" s="30"/>
    </row>
    <row r="132" spans="3:4" s="22" customFormat="1" ht="12.95" customHeight="1" x14ac:dyDescent="0.2">
      <c r="C132" s="30"/>
      <c r="D132" s="30"/>
    </row>
    <row r="133" spans="3:4" s="22" customFormat="1" ht="12.95" customHeight="1" x14ac:dyDescent="0.2">
      <c r="C133" s="30"/>
      <c r="D133" s="30"/>
    </row>
    <row r="134" spans="3:4" s="22" customFormat="1" ht="12.95" customHeight="1" x14ac:dyDescent="0.2">
      <c r="C134" s="30"/>
      <c r="D134" s="30"/>
    </row>
    <row r="135" spans="3:4" s="22" customFormat="1" ht="12.95" customHeight="1" x14ac:dyDescent="0.2">
      <c r="C135" s="30"/>
      <c r="D135" s="30"/>
    </row>
    <row r="136" spans="3:4" s="22" customFormat="1" ht="12.95" customHeight="1" x14ac:dyDescent="0.2">
      <c r="C136" s="30"/>
      <c r="D136" s="30"/>
    </row>
    <row r="137" spans="3:4" s="22" customFormat="1" ht="12.95" customHeight="1" x14ac:dyDescent="0.2">
      <c r="C137" s="30"/>
      <c r="D137" s="30"/>
    </row>
    <row r="138" spans="3:4" s="22" customFormat="1" ht="12.95" customHeight="1" x14ac:dyDescent="0.2">
      <c r="C138" s="30"/>
      <c r="D138" s="30"/>
    </row>
    <row r="139" spans="3:4" s="22" customFormat="1" ht="12.95" customHeight="1" x14ac:dyDescent="0.2">
      <c r="C139" s="30"/>
      <c r="D139" s="30"/>
    </row>
    <row r="140" spans="3:4" s="22" customFormat="1" ht="12.95" customHeight="1" x14ac:dyDescent="0.2">
      <c r="C140" s="30"/>
      <c r="D140" s="30"/>
    </row>
    <row r="141" spans="3:4" s="22" customFormat="1" ht="12.95" customHeight="1" x14ac:dyDescent="0.2">
      <c r="C141" s="30"/>
      <c r="D141" s="30"/>
    </row>
    <row r="142" spans="3:4" s="22" customFormat="1" ht="12.95" customHeight="1" x14ac:dyDescent="0.2">
      <c r="C142" s="30"/>
      <c r="D142" s="30"/>
    </row>
    <row r="143" spans="3:4" s="22" customFormat="1" ht="12.95" customHeight="1" x14ac:dyDescent="0.2">
      <c r="C143" s="30"/>
      <c r="D143" s="30"/>
    </row>
    <row r="144" spans="3:4" s="22" customFormat="1" ht="12.95" customHeight="1" x14ac:dyDescent="0.2">
      <c r="C144" s="30"/>
      <c r="D144" s="30"/>
    </row>
    <row r="145" spans="3:4" s="22" customFormat="1" ht="12.95" customHeight="1" x14ac:dyDescent="0.2">
      <c r="C145" s="30"/>
      <c r="D145" s="30"/>
    </row>
    <row r="146" spans="3:4" s="22" customFormat="1" ht="12.95" customHeight="1" x14ac:dyDescent="0.2">
      <c r="C146" s="30"/>
      <c r="D146" s="30"/>
    </row>
    <row r="147" spans="3:4" s="22" customFormat="1" ht="12.95" customHeight="1" x14ac:dyDescent="0.2">
      <c r="C147" s="30"/>
      <c r="D147" s="30"/>
    </row>
    <row r="148" spans="3:4" s="22" customFormat="1" ht="12.95" customHeight="1" x14ac:dyDescent="0.2">
      <c r="C148" s="30"/>
      <c r="D148" s="30"/>
    </row>
    <row r="149" spans="3:4" s="22" customFormat="1" ht="12.95" customHeight="1" x14ac:dyDescent="0.2">
      <c r="C149" s="30"/>
      <c r="D149" s="30"/>
    </row>
    <row r="150" spans="3:4" s="22" customFormat="1" ht="12.95" customHeight="1" x14ac:dyDescent="0.2">
      <c r="C150" s="30"/>
      <c r="D150" s="30"/>
    </row>
    <row r="151" spans="3:4" s="22" customFormat="1" ht="12.95" customHeight="1" x14ac:dyDescent="0.2">
      <c r="C151" s="30"/>
      <c r="D151" s="30"/>
    </row>
    <row r="152" spans="3:4" s="22" customFormat="1" ht="12.95" customHeight="1" x14ac:dyDescent="0.2">
      <c r="C152" s="30"/>
      <c r="D152" s="30"/>
    </row>
    <row r="153" spans="3:4" s="22" customFormat="1" ht="12.95" customHeight="1" x14ac:dyDescent="0.2">
      <c r="C153" s="30"/>
      <c r="D153" s="30"/>
    </row>
    <row r="154" spans="3:4" s="22" customFormat="1" ht="12.95" customHeight="1" x14ac:dyDescent="0.2">
      <c r="C154" s="30"/>
      <c r="D154" s="30"/>
    </row>
    <row r="155" spans="3:4" s="22" customFormat="1" ht="12.95" customHeight="1" x14ac:dyDescent="0.2">
      <c r="C155" s="30"/>
      <c r="D155" s="30"/>
    </row>
    <row r="156" spans="3:4" s="22" customFormat="1" ht="12.95" customHeight="1" x14ac:dyDescent="0.2">
      <c r="C156" s="30"/>
      <c r="D156" s="30"/>
    </row>
    <row r="157" spans="3:4" s="22" customFormat="1" ht="12.95" customHeight="1" x14ac:dyDescent="0.2">
      <c r="C157" s="30"/>
      <c r="D157" s="30"/>
    </row>
    <row r="158" spans="3:4" s="22" customFormat="1" ht="12.95" customHeight="1" x14ac:dyDescent="0.2">
      <c r="C158" s="30"/>
      <c r="D158" s="30"/>
    </row>
    <row r="159" spans="3:4" s="22" customFormat="1" ht="12.95" customHeight="1" x14ac:dyDescent="0.2">
      <c r="C159" s="30"/>
      <c r="D159" s="30"/>
    </row>
    <row r="160" spans="3:4" s="22" customFormat="1" ht="12.95" customHeight="1" x14ac:dyDescent="0.2">
      <c r="C160" s="30"/>
      <c r="D160" s="30"/>
    </row>
    <row r="161" spans="3:4" s="22" customFormat="1" ht="12.95" customHeight="1" x14ac:dyDescent="0.2">
      <c r="C161" s="30"/>
      <c r="D161" s="30"/>
    </row>
    <row r="162" spans="3:4" s="22" customFormat="1" ht="12.95" customHeight="1" x14ac:dyDescent="0.2">
      <c r="C162" s="30"/>
      <c r="D162" s="30"/>
    </row>
    <row r="163" spans="3:4" s="22" customFormat="1" ht="12.95" customHeight="1" x14ac:dyDescent="0.2">
      <c r="C163" s="30"/>
      <c r="D163" s="30"/>
    </row>
    <row r="164" spans="3:4" s="22" customFormat="1" ht="12.95" customHeight="1" x14ac:dyDescent="0.2">
      <c r="C164" s="30"/>
      <c r="D164" s="30"/>
    </row>
    <row r="165" spans="3:4" s="22" customFormat="1" ht="12.95" customHeight="1" x14ac:dyDescent="0.2">
      <c r="C165" s="30"/>
      <c r="D165" s="30"/>
    </row>
    <row r="166" spans="3:4" s="22" customFormat="1" ht="12.95" customHeight="1" x14ac:dyDescent="0.2">
      <c r="C166" s="30"/>
      <c r="D166" s="30"/>
    </row>
    <row r="167" spans="3:4" s="22" customFormat="1" ht="12.95" customHeight="1" x14ac:dyDescent="0.2">
      <c r="C167" s="30"/>
      <c r="D167" s="30"/>
    </row>
    <row r="168" spans="3:4" s="22" customFormat="1" ht="12.95" customHeight="1" x14ac:dyDescent="0.2">
      <c r="C168" s="30"/>
      <c r="D168" s="30"/>
    </row>
    <row r="169" spans="3:4" s="22" customFormat="1" ht="12.95" customHeight="1" x14ac:dyDescent="0.2">
      <c r="C169" s="30"/>
      <c r="D169" s="30"/>
    </row>
    <row r="170" spans="3:4" s="22" customFormat="1" ht="12.95" customHeight="1" x14ac:dyDescent="0.2">
      <c r="C170" s="30"/>
      <c r="D170" s="30"/>
    </row>
    <row r="171" spans="3:4" s="22" customFormat="1" ht="12.95" customHeight="1" x14ac:dyDescent="0.2">
      <c r="C171" s="30"/>
      <c r="D171" s="30"/>
    </row>
    <row r="172" spans="3:4" s="22" customFormat="1" ht="12.95" customHeight="1" x14ac:dyDescent="0.2">
      <c r="C172" s="30"/>
      <c r="D172" s="30"/>
    </row>
    <row r="173" spans="3:4" s="22" customFormat="1" ht="12.95" customHeight="1" x14ac:dyDescent="0.2">
      <c r="C173" s="30"/>
      <c r="D173" s="30"/>
    </row>
    <row r="174" spans="3:4" s="22" customFormat="1" ht="12.95" customHeight="1" x14ac:dyDescent="0.2">
      <c r="C174" s="30"/>
      <c r="D174" s="30"/>
    </row>
    <row r="175" spans="3:4" s="22" customFormat="1" ht="12.95" customHeight="1" x14ac:dyDescent="0.2">
      <c r="C175" s="30"/>
      <c r="D175" s="30"/>
    </row>
    <row r="176" spans="3:4" s="22" customFormat="1" ht="12.95" customHeight="1" x14ac:dyDescent="0.2">
      <c r="C176" s="30"/>
      <c r="D176" s="30"/>
    </row>
    <row r="177" spans="3:4" s="22" customFormat="1" ht="12.95" customHeight="1" x14ac:dyDescent="0.2">
      <c r="C177" s="30"/>
      <c r="D177" s="30"/>
    </row>
    <row r="178" spans="3:4" s="22" customFormat="1" ht="12.95" customHeight="1" x14ac:dyDescent="0.2">
      <c r="C178" s="30"/>
      <c r="D178" s="30"/>
    </row>
    <row r="179" spans="3:4" s="22" customFormat="1" ht="12.95" customHeight="1" x14ac:dyDescent="0.2">
      <c r="C179" s="30"/>
      <c r="D179" s="30"/>
    </row>
    <row r="180" spans="3:4" s="22" customFormat="1" ht="12.95" customHeight="1" x14ac:dyDescent="0.2">
      <c r="C180" s="30"/>
      <c r="D180" s="30"/>
    </row>
    <row r="181" spans="3:4" s="22" customFormat="1" ht="12.95" customHeight="1" x14ac:dyDescent="0.2">
      <c r="C181" s="30"/>
      <c r="D181" s="30"/>
    </row>
    <row r="182" spans="3:4" s="22" customFormat="1" ht="12.95" customHeight="1" x14ac:dyDescent="0.2">
      <c r="C182" s="30"/>
      <c r="D182" s="30"/>
    </row>
    <row r="183" spans="3:4" s="22" customFormat="1" ht="12.95" customHeight="1" x14ac:dyDescent="0.2">
      <c r="C183" s="30"/>
      <c r="D183" s="30"/>
    </row>
    <row r="184" spans="3:4" s="22" customFormat="1" ht="12.95" customHeight="1" x14ac:dyDescent="0.2">
      <c r="C184" s="30"/>
      <c r="D184" s="30"/>
    </row>
    <row r="185" spans="3:4" s="22" customFormat="1" ht="12.95" customHeight="1" x14ac:dyDescent="0.2">
      <c r="C185" s="30"/>
      <c r="D185" s="30"/>
    </row>
    <row r="186" spans="3:4" s="22" customFormat="1" ht="12.95" customHeight="1" x14ac:dyDescent="0.2">
      <c r="C186" s="30"/>
      <c r="D186" s="30"/>
    </row>
    <row r="187" spans="3:4" s="22" customFormat="1" ht="12.95" customHeight="1" x14ac:dyDescent="0.2">
      <c r="C187" s="30"/>
      <c r="D187" s="30"/>
    </row>
    <row r="188" spans="3:4" s="22" customFormat="1" ht="12.95" customHeight="1" x14ac:dyDescent="0.2">
      <c r="C188" s="30"/>
      <c r="D188" s="30"/>
    </row>
    <row r="189" spans="3:4" s="22" customFormat="1" ht="12.95" customHeight="1" x14ac:dyDescent="0.2">
      <c r="C189" s="30"/>
      <c r="D189" s="30"/>
    </row>
    <row r="190" spans="3:4" s="22" customFormat="1" ht="12.95" customHeight="1" x14ac:dyDescent="0.2">
      <c r="C190" s="30"/>
      <c r="D190" s="30"/>
    </row>
    <row r="191" spans="3:4" s="22" customFormat="1" ht="12.95" customHeight="1" x14ac:dyDescent="0.2">
      <c r="C191" s="30"/>
      <c r="D191" s="30"/>
    </row>
    <row r="192" spans="3:4" s="22" customFormat="1" ht="12.95" customHeight="1" x14ac:dyDescent="0.2">
      <c r="C192" s="30"/>
      <c r="D192" s="30"/>
    </row>
    <row r="193" spans="3:4" s="22" customFormat="1" ht="12.95" customHeight="1" x14ac:dyDescent="0.2">
      <c r="C193" s="30"/>
      <c r="D193" s="30"/>
    </row>
    <row r="194" spans="3:4" s="22" customFormat="1" ht="12.95" customHeight="1" x14ac:dyDescent="0.2">
      <c r="C194" s="30"/>
      <c r="D194" s="30"/>
    </row>
    <row r="195" spans="3:4" s="22" customFormat="1" ht="12.95" customHeight="1" x14ac:dyDescent="0.2">
      <c r="C195" s="30"/>
      <c r="D195" s="30"/>
    </row>
    <row r="196" spans="3:4" s="22" customFormat="1" ht="12.95" customHeight="1" x14ac:dyDescent="0.2">
      <c r="C196" s="30"/>
      <c r="D196" s="30"/>
    </row>
    <row r="197" spans="3:4" s="22" customFormat="1" ht="12.95" customHeight="1" x14ac:dyDescent="0.2">
      <c r="C197" s="30"/>
      <c r="D197" s="30"/>
    </row>
    <row r="198" spans="3:4" s="22" customFormat="1" ht="12.95" customHeight="1" x14ac:dyDescent="0.2">
      <c r="C198" s="30"/>
      <c r="D198" s="30"/>
    </row>
    <row r="199" spans="3:4" s="22" customFormat="1" ht="12.95" customHeight="1" x14ac:dyDescent="0.2">
      <c r="C199" s="30"/>
      <c r="D199" s="30"/>
    </row>
    <row r="200" spans="3:4" s="22" customFormat="1" ht="12.95" customHeight="1" x14ac:dyDescent="0.2">
      <c r="C200" s="30"/>
      <c r="D200" s="30"/>
    </row>
    <row r="201" spans="3:4" s="22" customFormat="1" ht="12.95" customHeight="1" x14ac:dyDescent="0.2">
      <c r="C201" s="30"/>
      <c r="D201" s="30"/>
    </row>
    <row r="202" spans="3:4" s="22" customFormat="1" ht="12.95" customHeight="1" x14ac:dyDescent="0.2">
      <c r="C202" s="30"/>
      <c r="D202" s="30"/>
    </row>
    <row r="203" spans="3:4" s="22" customFormat="1" ht="12.95" customHeight="1" x14ac:dyDescent="0.2">
      <c r="C203" s="30"/>
      <c r="D203" s="30"/>
    </row>
    <row r="204" spans="3:4" s="22" customFormat="1" ht="12.95" customHeight="1" x14ac:dyDescent="0.2">
      <c r="C204" s="30"/>
      <c r="D204" s="30"/>
    </row>
    <row r="205" spans="3:4" s="22" customFormat="1" ht="12.95" customHeight="1" x14ac:dyDescent="0.2">
      <c r="C205" s="30"/>
      <c r="D205" s="30"/>
    </row>
    <row r="206" spans="3:4" s="22" customFormat="1" ht="12.95" customHeight="1" x14ac:dyDescent="0.2">
      <c r="C206" s="30"/>
      <c r="D206" s="30"/>
    </row>
    <row r="207" spans="3:4" s="22" customFormat="1" ht="12.95" customHeight="1" x14ac:dyDescent="0.2">
      <c r="C207" s="30"/>
      <c r="D207" s="30"/>
    </row>
    <row r="208" spans="3:4" s="22" customFormat="1" ht="12.95" customHeight="1" x14ac:dyDescent="0.2">
      <c r="C208" s="30"/>
      <c r="D208" s="30"/>
    </row>
    <row r="209" spans="3:4" s="22" customFormat="1" ht="12.95" customHeight="1" x14ac:dyDescent="0.2">
      <c r="C209" s="30"/>
      <c r="D209" s="30"/>
    </row>
    <row r="210" spans="3:4" s="22" customFormat="1" ht="12.95" customHeight="1" x14ac:dyDescent="0.2">
      <c r="C210" s="30"/>
      <c r="D210" s="30"/>
    </row>
    <row r="211" spans="3:4" s="22" customFormat="1" ht="12.95" customHeight="1" x14ac:dyDescent="0.2">
      <c r="C211" s="30"/>
      <c r="D211" s="30"/>
    </row>
    <row r="212" spans="3:4" s="22" customFormat="1" ht="12.95" customHeight="1" x14ac:dyDescent="0.2">
      <c r="C212" s="30"/>
      <c r="D212" s="30"/>
    </row>
    <row r="213" spans="3:4" s="22" customFormat="1" ht="12.95" customHeight="1" x14ac:dyDescent="0.2">
      <c r="C213" s="30"/>
      <c r="D213" s="30"/>
    </row>
    <row r="214" spans="3:4" s="22" customFormat="1" ht="12.95" customHeight="1" x14ac:dyDescent="0.2">
      <c r="C214" s="30"/>
      <c r="D214" s="30"/>
    </row>
    <row r="215" spans="3:4" s="22" customFormat="1" ht="12.95" customHeight="1" x14ac:dyDescent="0.2">
      <c r="C215" s="30"/>
      <c r="D215" s="30"/>
    </row>
    <row r="216" spans="3:4" s="22" customFormat="1" ht="12.95" customHeight="1" x14ac:dyDescent="0.2">
      <c r="C216" s="30"/>
      <c r="D216" s="30"/>
    </row>
    <row r="217" spans="3:4" s="22" customFormat="1" ht="12.95" customHeight="1" x14ac:dyDescent="0.2">
      <c r="C217" s="30"/>
      <c r="D217" s="30"/>
    </row>
    <row r="218" spans="3:4" s="22" customFormat="1" ht="12.95" customHeight="1" x14ac:dyDescent="0.2">
      <c r="C218" s="30"/>
      <c r="D218" s="30"/>
    </row>
    <row r="219" spans="3:4" s="22" customFormat="1" ht="12.95" customHeight="1" x14ac:dyDescent="0.2">
      <c r="C219" s="30"/>
      <c r="D219" s="30"/>
    </row>
    <row r="220" spans="3:4" s="22" customFormat="1" ht="12.95" customHeight="1" x14ac:dyDescent="0.2">
      <c r="C220" s="30"/>
      <c r="D220" s="30"/>
    </row>
    <row r="221" spans="3:4" s="22" customFormat="1" ht="12.95" customHeight="1" x14ac:dyDescent="0.2">
      <c r="C221" s="30"/>
      <c r="D221" s="30"/>
    </row>
    <row r="222" spans="3:4" s="22" customFormat="1" ht="12.95" customHeight="1" x14ac:dyDescent="0.2">
      <c r="C222" s="30"/>
      <c r="D222" s="30"/>
    </row>
    <row r="223" spans="3:4" s="22" customFormat="1" ht="12.95" customHeight="1" x14ac:dyDescent="0.2">
      <c r="C223" s="30"/>
      <c r="D223" s="30"/>
    </row>
    <row r="224" spans="3:4" s="22" customFormat="1" ht="12.95" customHeight="1" x14ac:dyDescent="0.2">
      <c r="C224" s="30"/>
      <c r="D224" s="30"/>
    </row>
    <row r="225" spans="3:4" s="22" customFormat="1" ht="12.95" customHeight="1" x14ac:dyDescent="0.2">
      <c r="C225" s="30"/>
      <c r="D225" s="30"/>
    </row>
    <row r="226" spans="3:4" s="22" customFormat="1" ht="12.95" customHeight="1" x14ac:dyDescent="0.2">
      <c r="C226" s="30"/>
      <c r="D226" s="30"/>
    </row>
    <row r="227" spans="3:4" s="22" customFormat="1" ht="12.95" customHeight="1" x14ac:dyDescent="0.2">
      <c r="C227" s="30"/>
      <c r="D227" s="30"/>
    </row>
    <row r="228" spans="3:4" s="22" customFormat="1" ht="12.95" customHeight="1" x14ac:dyDescent="0.2">
      <c r="C228" s="30"/>
      <c r="D228" s="30"/>
    </row>
    <row r="229" spans="3:4" s="22" customFormat="1" ht="12.95" customHeight="1" x14ac:dyDescent="0.2">
      <c r="C229" s="30"/>
      <c r="D229" s="30"/>
    </row>
    <row r="230" spans="3:4" s="22" customFormat="1" ht="12.95" customHeight="1" x14ac:dyDescent="0.2">
      <c r="C230" s="30"/>
      <c r="D230" s="30"/>
    </row>
    <row r="231" spans="3:4" s="22" customFormat="1" ht="12.95" customHeight="1" x14ac:dyDescent="0.2">
      <c r="C231" s="30"/>
      <c r="D231" s="30"/>
    </row>
    <row r="232" spans="3:4" s="22" customFormat="1" ht="12.95" customHeight="1" x14ac:dyDescent="0.2">
      <c r="C232" s="30"/>
      <c r="D232" s="30"/>
    </row>
    <row r="233" spans="3:4" s="22" customFormat="1" ht="12.95" customHeight="1" x14ac:dyDescent="0.2">
      <c r="C233" s="30"/>
      <c r="D233" s="30"/>
    </row>
    <row r="234" spans="3:4" s="22" customFormat="1" ht="12.95" customHeight="1" x14ac:dyDescent="0.2">
      <c r="C234" s="30"/>
      <c r="D234" s="30"/>
    </row>
    <row r="235" spans="3:4" s="22" customFormat="1" ht="12.95" customHeight="1" x14ac:dyDescent="0.2">
      <c r="C235" s="30"/>
      <c r="D235" s="30"/>
    </row>
    <row r="236" spans="3:4" s="22" customFormat="1" ht="12.95" customHeight="1" x14ac:dyDescent="0.2">
      <c r="C236" s="30"/>
      <c r="D236" s="30"/>
    </row>
    <row r="237" spans="3:4" s="22" customFormat="1" ht="12.95" customHeight="1" x14ac:dyDescent="0.2">
      <c r="C237" s="30"/>
      <c r="D237" s="30"/>
    </row>
    <row r="238" spans="3:4" s="22" customFormat="1" ht="12.95" customHeight="1" x14ac:dyDescent="0.2">
      <c r="C238" s="30"/>
      <c r="D238" s="30"/>
    </row>
    <row r="239" spans="3:4" s="22" customFormat="1" ht="12.95" customHeight="1" x14ac:dyDescent="0.2">
      <c r="C239" s="30"/>
      <c r="D239" s="30"/>
    </row>
    <row r="240" spans="3:4" s="22" customFormat="1" ht="12.95" customHeight="1" x14ac:dyDescent="0.2">
      <c r="C240" s="30"/>
      <c r="D240" s="30"/>
    </row>
    <row r="241" spans="3:4" s="22" customFormat="1" ht="12.95" customHeight="1" x14ac:dyDescent="0.2">
      <c r="C241" s="30"/>
      <c r="D241" s="30"/>
    </row>
    <row r="242" spans="3:4" s="22" customFormat="1" ht="12.95" customHeight="1" x14ac:dyDescent="0.2">
      <c r="C242" s="30"/>
      <c r="D242" s="30"/>
    </row>
    <row r="243" spans="3:4" s="22" customFormat="1" ht="12.95" customHeight="1" x14ac:dyDescent="0.2">
      <c r="C243" s="30"/>
      <c r="D243" s="30"/>
    </row>
    <row r="244" spans="3:4" s="22" customFormat="1" ht="12.95" customHeight="1" x14ac:dyDescent="0.2">
      <c r="C244" s="30"/>
      <c r="D244" s="30"/>
    </row>
    <row r="245" spans="3:4" s="22" customFormat="1" ht="12.95" customHeight="1" x14ac:dyDescent="0.2">
      <c r="C245" s="30"/>
      <c r="D245" s="30"/>
    </row>
    <row r="246" spans="3:4" s="22" customFormat="1" ht="12.95" customHeight="1" x14ac:dyDescent="0.2">
      <c r="C246" s="30"/>
      <c r="D246" s="30"/>
    </row>
    <row r="247" spans="3:4" s="22" customFormat="1" ht="12.95" customHeight="1" x14ac:dyDescent="0.2">
      <c r="C247" s="30"/>
      <c r="D247" s="30"/>
    </row>
    <row r="248" spans="3:4" s="22" customFormat="1" ht="12.95" customHeight="1" x14ac:dyDescent="0.2">
      <c r="C248" s="30"/>
      <c r="D248" s="30"/>
    </row>
    <row r="249" spans="3:4" s="22" customFormat="1" ht="12.95" customHeight="1" x14ac:dyDescent="0.2">
      <c r="C249" s="30"/>
      <c r="D249" s="30"/>
    </row>
    <row r="250" spans="3:4" s="22" customFormat="1" ht="12.95" customHeight="1" x14ac:dyDescent="0.2">
      <c r="C250" s="30"/>
      <c r="D250" s="30"/>
    </row>
    <row r="251" spans="3:4" s="22" customFormat="1" ht="12.95" customHeight="1" x14ac:dyDescent="0.2">
      <c r="C251" s="30"/>
      <c r="D251" s="30"/>
    </row>
    <row r="252" spans="3:4" s="22" customFormat="1" ht="12.95" customHeight="1" x14ac:dyDescent="0.2">
      <c r="C252" s="30"/>
      <c r="D252" s="30"/>
    </row>
    <row r="253" spans="3:4" s="22" customFormat="1" ht="12.95" customHeight="1" x14ac:dyDescent="0.2">
      <c r="C253" s="30"/>
      <c r="D253" s="30"/>
    </row>
    <row r="254" spans="3:4" s="22" customFormat="1" ht="12.95" customHeight="1" x14ac:dyDescent="0.2">
      <c r="C254" s="30"/>
      <c r="D254" s="30"/>
    </row>
    <row r="255" spans="3:4" s="22" customFormat="1" ht="12.95" customHeight="1" x14ac:dyDescent="0.2">
      <c r="C255" s="30"/>
      <c r="D255" s="30"/>
    </row>
    <row r="256" spans="3:4" s="22" customFormat="1" ht="12.95" customHeight="1" x14ac:dyDescent="0.2">
      <c r="C256" s="30"/>
      <c r="D256" s="30"/>
    </row>
    <row r="257" spans="3:4" s="22" customFormat="1" ht="12.95" customHeight="1" x14ac:dyDescent="0.2">
      <c r="C257" s="30"/>
      <c r="D257" s="30"/>
    </row>
    <row r="258" spans="3:4" s="22" customFormat="1" ht="12.95" customHeight="1" x14ac:dyDescent="0.2">
      <c r="C258" s="30"/>
      <c r="D258" s="30"/>
    </row>
    <row r="259" spans="3:4" s="22" customFormat="1" ht="12.95" customHeight="1" x14ac:dyDescent="0.2">
      <c r="C259" s="30"/>
      <c r="D259" s="30"/>
    </row>
    <row r="260" spans="3:4" s="22" customFormat="1" ht="12.95" customHeight="1" x14ac:dyDescent="0.2">
      <c r="C260" s="30"/>
      <c r="D260" s="30"/>
    </row>
    <row r="261" spans="3:4" s="22" customFormat="1" ht="12.95" customHeight="1" x14ac:dyDescent="0.2">
      <c r="C261" s="30"/>
      <c r="D261" s="30"/>
    </row>
    <row r="262" spans="3:4" s="22" customFormat="1" ht="12.95" customHeight="1" x14ac:dyDescent="0.2">
      <c r="C262" s="30"/>
      <c r="D262" s="30"/>
    </row>
    <row r="263" spans="3:4" s="22" customFormat="1" ht="12.95" customHeight="1" x14ac:dyDescent="0.2">
      <c r="C263" s="30"/>
      <c r="D263" s="30"/>
    </row>
    <row r="264" spans="3:4" s="22" customFormat="1" ht="12.95" customHeight="1" x14ac:dyDescent="0.2">
      <c r="C264" s="30"/>
      <c r="D264" s="30"/>
    </row>
    <row r="265" spans="3:4" s="22" customFormat="1" ht="12.95" customHeight="1" x14ac:dyDescent="0.2">
      <c r="C265" s="30"/>
      <c r="D265" s="30"/>
    </row>
    <row r="266" spans="3:4" s="22" customFormat="1" ht="12.95" customHeight="1" x14ac:dyDescent="0.2">
      <c r="C266" s="30"/>
      <c r="D266" s="30"/>
    </row>
    <row r="267" spans="3:4" s="22" customFormat="1" ht="12.95" customHeight="1" x14ac:dyDescent="0.2">
      <c r="C267" s="30"/>
      <c r="D267" s="30"/>
    </row>
    <row r="268" spans="3:4" s="22" customFormat="1" ht="12.95" customHeight="1" x14ac:dyDescent="0.2">
      <c r="C268" s="30"/>
      <c r="D268" s="30"/>
    </row>
    <row r="269" spans="3:4" s="22" customFormat="1" ht="12.95" customHeight="1" x14ac:dyDescent="0.2">
      <c r="C269" s="30"/>
      <c r="D269" s="30"/>
    </row>
    <row r="270" spans="3:4" s="22" customFormat="1" ht="12.95" customHeight="1" x14ac:dyDescent="0.2">
      <c r="C270" s="30"/>
      <c r="D270" s="30"/>
    </row>
    <row r="271" spans="3:4" s="22" customFormat="1" ht="12.95" customHeight="1" x14ac:dyDescent="0.2">
      <c r="C271" s="30"/>
      <c r="D271" s="30"/>
    </row>
    <row r="272" spans="3:4" s="22" customFormat="1" ht="12.95" customHeight="1" x14ac:dyDescent="0.2">
      <c r="C272" s="30"/>
      <c r="D272" s="30"/>
    </row>
    <row r="273" spans="3:4" s="22" customFormat="1" ht="12.95" customHeight="1" x14ac:dyDescent="0.2">
      <c r="C273" s="30"/>
      <c r="D273" s="30"/>
    </row>
    <row r="274" spans="3:4" s="22" customFormat="1" ht="12.95" customHeight="1" x14ac:dyDescent="0.2">
      <c r="C274" s="30"/>
      <c r="D274" s="30"/>
    </row>
    <row r="275" spans="3:4" s="22" customFormat="1" ht="12.95" customHeight="1" x14ac:dyDescent="0.2">
      <c r="C275" s="30"/>
      <c r="D275" s="30"/>
    </row>
    <row r="276" spans="3:4" s="22" customFormat="1" ht="12.95" customHeight="1" x14ac:dyDescent="0.2">
      <c r="C276" s="30"/>
      <c r="D276" s="30"/>
    </row>
    <row r="277" spans="3:4" s="22" customFormat="1" ht="12.95" customHeight="1" x14ac:dyDescent="0.2">
      <c r="C277" s="30"/>
      <c r="D277" s="30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</sheetData>
  <sortState xmlns:xlrd2="http://schemas.microsoft.com/office/spreadsheetml/2017/richdata2" ref="A21:V64">
    <sortCondition ref="C21:C64"/>
  </sortState>
  <phoneticPr fontId="6" type="noConversion"/>
  <hyperlinks>
    <hyperlink ref="H61941" r:id="rId1" display="http://vsolj.cetus-net.org/bulletin.html" xr:uid="{00000000-0004-0000-0000-000000000000}"/>
    <hyperlink ref="H61934" r:id="rId2" display="https://www.aavso.org/ejaavso" xr:uid="{00000000-0004-0000-0000-000001000000}"/>
    <hyperlink ref="I61941" r:id="rId3" display="http://vsolj.cetus-net.org/bulletin.html" xr:uid="{00000000-0004-0000-0000-000002000000}"/>
    <hyperlink ref="AQ55584" r:id="rId4" display="http://cdsbib.u-strasbg.fr/cgi-bin/cdsbib?1990RMxAA..21..381G" xr:uid="{00000000-0004-0000-0000-000003000000}"/>
    <hyperlink ref="H61938" r:id="rId5" display="https://www.aavso.org/ejaavso" xr:uid="{00000000-0004-0000-0000-000004000000}"/>
    <hyperlink ref="AP2948" r:id="rId6" display="http://cdsbib.u-strasbg.fr/cgi-bin/cdsbib?1990RMxAA..21..381G" xr:uid="{00000000-0004-0000-0000-000005000000}"/>
    <hyperlink ref="AP2951" r:id="rId7" display="http://cdsbib.u-strasbg.fr/cgi-bin/cdsbib?1990RMxAA..21..381G" xr:uid="{00000000-0004-0000-0000-000006000000}"/>
    <hyperlink ref="AP2949" r:id="rId8" display="http://cdsbib.u-strasbg.fr/cgi-bin/cdsbib?1990RMxAA..21..381G" xr:uid="{00000000-0004-0000-0000-000007000000}"/>
    <hyperlink ref="AP2933" r:id="rId9" display="http://cdsbib.u-strasbg.fr/cgi-bin/cdsbib?1990RMxAA..21..381G" xr:uid="{00000000-0004-0000-0000-000008000000}"/>
    <hyperlink ref="AQ3162" r:id="rId10" display="http://cdsbib.u-strasbg.fr/cgi-bin/cdsbib?1990RMxAA..21..381G" xr:uid="{00000000-0004-0000-0000-000009000000}"/>
    <hyperlink ref="AQ3166" r:id="rId11" display="http://cdsbib.u-strasbg.fr/cgi-bin/cdsbib?1990RMxAA..21..381G" xr:uid="{00000000-0004-0000-0000-00000A000000}"/>
    <hyperlink ref="AQ62854" r:id="rId12" display="http://cdsbib.u-strasbg.fr/cgi-bin/cdsbib?1990RMxAA..21..381G" xr:uid="{00000000-0004-0000-0000-00000B000000}"/>
    <hyperlink ref="AQ63515" r:id="rId13" display="http://cdsbib.u-strasbg.fr/cgi-bin/cdsbib?1990RMxAA..21..381G" xr:uid="{00000000-0004-0000-0000-00000E000000}"/>
    <hyperlink ref="AQ63514" r:id="rId14" display="http://cdsbib.u-strasbg.fr/cgi-bin/cdsbib?1990RMxAA..21..381G" xr:uid="{00000000-0004-0000-0000-00000F000000}"/>
    <hyperlink ref="AP1224" r:id="rId15" display="http://cdsbib.u-strasbg.fr/cgi-bin/cdsbib?1990RMxAA..21..381G" xr:uid="{00000000-0004-0000-0000-000010000000}"/>
    <hyperlink ref="AP1242" r:id="rId16" display="http://cdsbib.u-strasbg.fr/cgi-bin/cdsbib?1990RMxAA..21..381G" xr:uid="{00000000-0004-0000-0000-000011000000}"/>
    <hyperlink ref="AP1243" r:id="rId17" display="http://cdsbib.u-strasbg.fr/cgi-bin/cdsbib?1990RMxAA..21..381G" xr:uid="{00000000-0004-0000-0000-000012000000}"/>
    <hyperlink ref="AP1239" r:id="rId18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2024-07-27T07:55:16Z</dcterms:modified>
</cp:coreProperties>
</file>