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B3A3143-0D30-4363-ABFF-E79C968DC0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514" i="1" l="1"/>
  <c r="F514" i="1" s="1"/>
  <c r="G514" i="1" s="1"/>
  <c r="K514" i="1" s="1"/>
  <c r="Q514" i="1"/>
  <c r="E513" i="1"/>
  <c r="F513" i="1" s="1"/>
  <c r="G513" i="1" s="1"/>
  <c r="K513" i="1" s="1"/>
  <c r="Q513" i="1"/>
  <c r="E512" i="1"/>
  <c r="F512" i="1" s="1"/>
  <c r="G512" i="1" s="1"/>
  <c r="K512" i="1" s="1"/>
  <c r="Q512" i="1"/>
  <c r="Q508" i="1"/>
  <c r="Q509" i="1"/>
  <c r="Q510" i="1"/>
  <c r="E511" i="1"/>
  <c r="F511" i="1" s="1"/>
  <c r="Q511" i="1"/>
  <c r="C7" i="1"/>
  <c r="E508" i="1" s="1"/>
  <c r="F508" i="1" s="1"/>
  <c r="G508" i="1" s="1"/>
  <c r="K508" i="1" s="1"/>
  <c r="E21" i="1"/>
  <c r="C9" i="1"/>
  <c r="D9" i="1"/>
  <c r="F14" i="1"/>
  <c r="F15" i="1" s="1"/>
  <c r="C17" i="1"/>
  <c r="E22" i="1"/>
  <c r="F22" i="1" s="1"/>
  <c r="G22" i="1" s="1"/>
  <c r="H22" i="1" s="1"/>
  <c r="E23" i="1"/>
  <c r="F23" i="1" s="1"/>
  <c r="G23" i="1" s="1"/>
  <c r="H23" i="1" s="1"/>
  <c r="Q24" i="1"/>
  <c r="E25" i="1"/>
  <c r="F25" i="1" s="1"/>
  <c r="G25" i="1" s="1"/>
  <c r="H25" i="1" s="1"/>
  <c r="Q25" i="1"/>
  <c r="E26" i="1"/>
  <c r="F26" i="1" s="1"/>
  <c r="G26" i="1" s="1"/>
  <c r="H26" i="1" s="1"/>
  <c r="Q26" i="1"/>
  <c r="E27" i="1"/>
  <c r="F27" i="1" s="1"/>
  <c r="G27" i="1" s="1"/>
  <c r="H27" i="1" s="1"/>
  <c r="Q27" i="1"/>
  <c r="E28" i="1"/>
  <c r="F28" i="1" s="1"/>
  <c r="G28" i="1" s="1"/>
  <c r="H28" i="1" s="1"/>
  <c r="Q28" i="1"/>
  <c r="E29" i="1"/>
  <c r="F29" i="1" s="1"/>
  <c r="G29" i="1" s="1"/>
  <c r="H29" i="1" s="1"/>
  <c r="Q29" i="1"/>
  <c r="E30" i="1"/>
  <c r="F30" i="1" s="1"/>
  <c r="G30" i="1" s="1"/>
  <c r="H30" i="1" s="1"/>
  <c r="Q30" i="1"/>
  <c r="E31" i="1"/>
  <c r="F31" i="1" s="1"/>
  <c r="G31" i="1" s="1"/>
  <c r="H31" i="1" s="1"/>
  <c r="Q31" i="1"/>
  <c r="E32" i="1"/>
  <c r="F32" i="1" s="1"/>
  <c r="G32" i="1" s="1"/>
  <c r="H32" i="1" s="1"/>
  <c r="Q32" i="1"/>
  <c r="E33" i="1"/>
  <c r="F33" i="1" s="1"/>
  <c r="G33" i="1" s="1"/>
  <c r="H33" i="1" s="1"/>
  <c r="Q33" i="1"/>
  <c r="E34" i="1"/>
  <c r="F34" i="1"/>
  <c r="G34" i="1" s="1"/>
  <c r="H34" i="1" s="1"/>
  <c r="Q34" i="1"/>
  <c r="E35" i="1"/>
  <c r="F35" i="1" s="1"/>
  <c r="G35" i="1" s="1"/>
  <c r="H35" i="1" s="1"/>
  <c r="Q35" i="1"/>
  <c r="E36" i="1"/>
  <c r="F36" i="1" s="1"/>
  <c r="G36" i="1" s="1"/>
  <c r="H36" i="1" s="1"/>
  <c r="Q36" i="1"/>
  <c r="E37" i="1"/>
  <c r="F37" i="1" s="1"/>
  <c r="G37" i="1" s="1"/>
  <c r="H37" i="1" s="1"/>
  <c r="Q37" i="1"/>
  <c r="E38" i="1"/>
  <c r="F38" i="1"/>
  <c r="G38" i="1" s="1"/>
  <c r="H38" i="1" s="1"/>
  <c r="Q38" i="1"/>
  <c r="E39" i="1"/>
  <c r="F39" i="1" s="1"/>
  <c r="G39" i="1" s="1"/>
  <c r="H39" i="1" s="1"/>
  <c r="Q39" i="1"/>
  <c r="E40" i="1"/>
  <c r="F40" i="1" s="1"/>
  <c r="G40" i="1" s="1"/>
  <c r="H40" i="1" s="1"/>
  <c r="Q40" i="1"/>
  <c r="E41" i="1"/>
  <c r="F41" i="1" s="1"/>
  <c r="G41" i="1" s="1"/>
  <c r="H41" i="1" s="1"/>
  <c r="Q41" i="1"/>
  <c r="E42" i="1"/>
  <c r="F42" i="1" s="1"/>
  <c r="G42" i="1" s="1"/>
  <c r="H42" i="1" s="1"/>
  <c r="Q42" i="1"/>
  <c r="E43" i="1"/>
  <c r="F43" i="1" s="1"/>
  <c r="G43" i="1" s="1"/>
  <c r="H43" i="1" s="1"/>
  <c r="Q43" i="1"/>
  <c r="E44" i="1"/>
  <c r="F44" i="1" s="1"/>
  <c r="G44" i="1" s="1"/>
  <c r="H44" i="1" s="1"/>
  <c r="Q44" i="1"/>
  <c r="E45" i="1"/>
  <c r="F45" i="1" s="1"/>
  <c r="G45" i="1" s="1"/>
  <c r="H45" i="1" s="1"/>
  <c r="Q45" i="1"/>
  <c r="E46" i="1"/>
  <c r="F46" i="1" s="1"/>
  <c r="G46" i="1" s="1"/>
  <c r="H46" i="1" s="1"/>
  <c r="Q46" i="1"/>
  <c r="E47" i="1"/>
  <c r="F47" i="1" s="1"/>
  <c r="G47" i="1" s="1"/>
  <c r="H47" i="1" s="1"/>
  <c r="Q47" i="1"/>
  <c r="E48" i="1"/>
  <c r="F48" i="1" s="1"/>
  <c r="G48" i="1" s="1"/>
  <c r="H48" i="1" s="1"/>
  <c r="Q48" i="1"/>
  <c r="E49" i="1"/>
  <c r="F49" i="1" s="1"/>
  <c r="G49" i="1" s="1"/>
  <c r="H49" i="1" s="1"/>
  <c r="Q49" i="1"/>
  <c r="E50" i="1"/>
  <c r="F50" i="1" s="1"/>
  <c r="G50" i="1" s="1"/>
  <c r="H50" i="1" s="1"/>
  <c r="Q50" i="1"/>
  <c r="E51" i="1"/>
  <c r="F51" i="1" s="1"/>
  <c r="G51" i="1" s="1"/>
  <c r="H51" i="1" s="1"/>
  <c r="Q51" i="1"/>
  <c r="E52" i="1"/>
  <c r="F52" i="1" s="1"/>
  <c r="G52" i="1" s="1"/>
  <c r="H52" i="1" s="1"/>
  <c r="Q52" i="1"/>
  <c r="E53" i="1"/>
  <c r="F53" i="1" s="1"/>
  <c r="G53" i="1" s="1"/>
  <c r="H53" i="1" s="1"/>
  <c r="Q53" i="1"/>
  <c r="E54" i="1"/>
  <c r="F54" i="1" s="1"/>
  <c r="G54" i="1" s="1"/>
  <c r="H54" i="1" s="1"/>
  <c r="Q54" i="1"/>
  <c r="E55" i="1"/>
  <c r="F55" i="1" s="1"/>
  <c r="G55" i="1" s="1"/>
  <c r="H55" i="1" s="1"/>
  <c r="Q55" i="1"/>
  <c r="E56" i="1"/>
  <c r="F56" i="1" s="1"/>
  <c r="G56" i="1" s="1"/>
  <c r="H56" i="1" s="1"/>
  <c r="Q56" i="1"/>
  <c r="E57" i="1"/>
  <c r="F57" i="1" s="1"/>
  <c r="U57" i="1" s="1"/>
  <c r="Q57" i="1"/>
  <c r="E58" i="1"/>
  <c r="F58" i="1"/>
  <c r="G58" i="1" s="1"/>
  <c r="H58" i="1" s="1"/>
  <c r="Q58" i="1"/>
  <c r="E59" i="1"/>
  <c r="F59" i="1" s="1"/>
  <c r="G59" i="1" s="1"/>
  <c r="H59" i="1" s="1"/>
  <c r="Q59" i="1"/>
  <c r="E60" i="1"/>
  <c r="F60" i="1" s="1"/>
  <c r="G60" i="1" s="1"/>
  <c r="H60" i="1" s="1"/>
  <c r="Q60" i="1"/>
  <c r="E61" i="1"/>
  <c r="F61" i="1" s="1"/>
  <c r="G61" i="1"/>
  <c r="H61" i="1" s="1"/>
  <c r="Q61" i="1"/>
  <c r="E62" i="1"/>
  <c r="F62" i="1" s="1"/>
  <c r="G62" i="1" s="1"/>
  <c r="H62" i="1" s="1"/>
  <c r="Q62" i="1"/>
  <c r="E63" i="1"/>
  <c r="F63" i="1" s="1"/>
  <c r="G63" i="1" s="1"/>
  <c r="H63" i="1" s="1"/>
  <c r="Q63" i="1"/>
  <c r="E64" i="1"/>
  <c r="F64" i="1"/>
  <c r="G64" i="1" s="1"/>
  <c r="H64" i="1"/>
  <c r="Q64" i="1"/>
  <c r="E65" i="1"/>
  <c r="F65" i="1" s="1"/>
  <c r="G65" i="1" s="1"/>
  <c r="H65" i="1" s="1"/>
  <c r="Q65" i="1"/>
  <c r="E66" i="1"/>
  <c r="F66" i="1" s="1"/>
  <c r="G66" i="1" s="1"/>
  <c r="H66" i="1" s="1"/>
  <c r="Q66" i="1"/>
  <c r="E67" i="1"/>
  <c r="F67" i="1" s="1"/>
  <c r="G67" i="1" s="1"/>
  <c r="H67" i="1" s="1"/>
  <c r="Q67" i="1"/>
  <c r="E68" i="1"/>
  <c r="F68" i="1" s="1"/>
  <c r="G68" i="1" s="1"/>
  <c r="H68" i="1" s="1"/>
  <c r="Q68" i="1"/>
  <c r="E69" i="1"/>
  <c r="F69" i="1" s="1"/>
  <c r="G69" i="1" s="1"/>
  <c r="H69" i="1" s="1"/>
  <c r="Q69" i="1"/>
  <c r="E70" i="1"/>
  <c r="F70" i="1" s="1"/>
  <c r="G70" i="1" s="1"/>
  <c r="H70" i="1" s="1"/>
  <c r="Q70" i="1"/>
  <c r="E71" i="1"/>
  <c r="F71" i="1" s="1"/>
  <c r="G71" i="1" s="1"/>
  <c r="H71" i="1" s="1"/>
  <c r="Q71" i="1"/>
  <c r="E72" i="1"/>
  <c r="F72" i="1" s="1"/>
  <c r="G72" i="1" s="1"/>
  <c r="H72" i="1" s="1"/>
  <c r="Q72" i="1"/>
  <c r="E73" i="1"/>
  <c r="F73" i="1" s="1"/>
  <c r="G73" i="1" s="1"/>
  <c r="H73" i="1" s="1"/>
  <c r="Q73" i="1"/>
  <c r="E74" i="1"/>
  <c r="F74" i="1" s="1"/>
  <c r="G74" i="1" s="1"/>
  <c r="H74" i="1" s="1"/>
  <c r="Q74" i="1"/>
  <c r="E75" i="1"/>
  <c r="F75" i="1"/>
  <c r="G75" i="1" s="1"/>
  <c r="H75" i="1" s="1"/>
  <c r="Q75" i="1"/>
  <c r="E76" i="1"/>
  <c r="F76" i="1" s="1"/>
  <c r="G76" i="1" s="1"/>
  <c r="H76" i="1" s="1"/>
  <c r="Q76" i="1"/>
  <c r="E77" i="1"/>
  <c r="F77" i="1" s="1"/>
  <c r="G77" i="1" s="1"/>
  <c r="H77" i="1" s="1"/>
  <c r="Q77" i="1"/>
  <c r="E78" i="1"/>
  <c r="F78" i="1" s="1"/>
  <c r="G78" i="1" s="1"/>
  <c r="H78" i="1" s="1"/>
  <c r="Q78" i="1"/>
  <c r="E79" i="1"/>
  <c r="F79" i="1" s="1"/>
  <c r="G79" i="1" s="1"/>
  <c r="H79" i="1" s="1"/>
  <c r="Q79" i="1"/>
  <c r="E80" i="1"/>
  <c r="F80" i="1" s="1"/>
  <c r="G80" i="1" s="1"/>
  <c r="H80" i="1" s="1"/>
  <c r="Q80" i="1"/>
  <c r="E81" i="1"/>
  <c r="F81" i="1" s="1"/>
  <c r="G81" i="1" s="1"/>
  <c r="H81" i="1" s="1"/>
  <c r="Q81" i="1"/>
  <c r="E82" i="1"/>
  <c r="F82" i="1" s="1"/>
  <c r="G82" i="1" s="1"/>
  <c r="H82" i="1" s="1"/>
  <c r="Q82" i="1"/>
  <c r="E83" i="1"/>
  <c r="F83" i="1"/>
  <c r="G83" i="1" s="1"/>
  <c r="H83" i="1" s="1"/>
  <c r="Q83" i="1"/>
  <c r="E84" i="1"/>
  <c r="F84" i="1" s="1"/>
  <c r="G84" i="1" s="1"/>
  <c r="H84" i="1" s="1"/>
  <c r="Q84" i="1"/>
  <c r="E85" i="1"/>
  <c r="F85" i="1" s="1"/>
  <c r="G85" i="1" s="1"/>
  <c r="H85" i="1" s="1"/>
  <c r="Q85" i="1"/>
  <c r="E86" i="1"/>
  <c r="F86" i="1" s="1"/>
  <c r="G86" i="1" s="1"/>
  <c r="H86" i="1" s="1"/>
  <c r="Q86" i="1"/>
  <c r="E87" i="1"/>
  <c r="F87" i="1" s="1"/>
  <c r="G87" i="1" s="1"/>
  <c r="H87" i="1" s="1"/>
  <c r="Q87" i="1"/>
  <c r="E88" i="1"/>
  <c r="F88" i="1" s="1"/>
  <c r="G88" i="1" s="1"/>
  <c r="H88" i="1" s="1"/>
  <c r="Q88" i="1"/>
  <c r="E89" i="1"/>
  <c r="F89" i="1" s="1"/>
  <c r="G89" i="1" s="1"/>
  <c r="H89" i="1" s="1"/>
  <c r="Q89" i="1"/>
  <c r="E90" i="1"/>
  <c r="F90" i="1" s="1"/>
  <c r="G90" i="1" s="1"/>
  <c r="H90" i="1" s="1"/>
  <c r="Q90" i="1"/>
  <c r="E91" i="1"/>
  <c r="F91" i="1" s="1"/>
  <c r="G91" i="1" s="1"/>
  <c r="H91" i="1" s="1"/>
  <c r="Q91" i="1"/>
  <c r="E92" i="1"/>
  <c r="F92" i="1" s="1"/>
  <c r="G92" i="1" s="1"/>
  <c r="H92" i="1" s="1"/>
  <c r="Q92" i="1"/>
  <c r="E93" i="1"/>
  <c r="F93" i="1" s="1"/>
  <c r="G93" i="1" s="1"/>
  <c r="H93" i="1" s="1"/>
  <c r="Q93" i="1"/>
  <c r="E94" i="1"/>
  <c r="F94" i="1" s="1"/>
  <c r="G94" i="1" s="1"/>
  <c r="H94" i="1" s="1"/>
  <c r="Q94" i="1"/>
  <c r="E95" i="1"/>
  <c r="F95" i="1" s="1"/>
  <c r="G95" i="1" s="1"/>
  <c r="H95" i="1" s="1"/>
  <c r="Q95" i="1"/>
  <c r="E96" i="1"/>
  <c r="F96" i="1" s="1"/>
  <c r="G96" i="1" s="1"/>
  <c r="H96" i="1" s="1"/>
  <c r="Q96" i="1"/>
  <c r="E97" i="1"/>
  <c r="F97" i="1" s="1"/>
  <c r="G97" i="1" s="1"/>
  <c r="H97" i="1" s="1"/>
  <c r="Q97" i="1"/>
  <c r="E98" i="1"/>
  <c r="F98" i="1" s="1"/>
  <c r="G98" i="1" s="1"/>
  <c r="H98" i="1" s="1"/>
  <c r="Q98" i="1"/>
  <c r="E99" i="1"/>
  <c r="F99" i="1" s="1"/>
  <c r="G99" i="1" s="1"/>
  <c r="H99" i="1" s="1"/>
  <c r="Q99" i="1"/>
  <c r="E100" i="1"/>
  <c r="F100" i="1" s="1"/>
  <c r="G100" i="1" s="1"/>
  <c r="H100" i="1" s="1"/>
  <c r="Q100" i="1"/>
  <c r="E101" i="1"/>
  <c r="F101" i="1" s="1"/>
  <c r="G101" i="1" s="1"/>
  <c r="H101" i="1" s="1"/>
  <c r="Q101" i="1"/>
  <c r="E102" i="1"/>
  <c r="F102" i="1" s="1"/>
  <c r="G102" i="1" s="1"/>
  <c r="H102" i="1" s="1"/>
  <c r="Q102" i="1"/>
  <c r="E103" i="1"/>
  <c r="F103" i="1" s="1"/>
  <c r="G103" i="1" s="1"/>
  <c r="H103" i="1" s="1"/>
  <c r="Q103" i="1"/>
  <c r="E104" i="1"/>
  <c r="F104" i="1"/>
  <c r="G104" i="1" s="1"/>
  <c r="H104" i="1" s="1"/>
  <c r="Q104" i="1"/>
  <c r="E105" i="1"/>
  <c r="F105" i="1" s="1"/>
  <c r="G105" i="1" s="1"/>
  <c r="H105" i="1" s="1"/>
  <c r="Q105" i="1"/>
  <c r="E106" i="1"/>
  <c r="F106" i="1" s="1"/>
  <c r="G106" i="1" s="1"/>
  <c r="H106" i="1" s="1"/>
  <c r="Q106" i="1"/>
  <c r="E107" i="1"/>
  <c r="F107" i="1" s="1"/>
  <c r="G107" i="1" s="1"/>
  <c r="H107" i="1" s="1"/>
  <c r="Q107" i="1"/>
  <c r="E108" i="1"/>
  <c r="F108" i="1" s="1"/>
  <c r="G108" i="1" s="1"/>
  <c r="H108" i="1" s="1"/>
  <c r="Q108" i="1"/>
  <c r="E109" i="1"/>
  <c r="F109" i="1" s="1"/>
  <c r="G109" i="1" s="1"/>
  <c r="H109" i="1" s="1"/>
  <c r="Q109" i="1"/>
  <c r="E110" i="1"/>
  <c r="F110" i="1" s="1"/>
  <c r="G110" i="1" s="1"/>
  <c r="H110" i="1" s="1"/>
  <c r="Q110" i="1"/>
  <c r="E111" i="1"/>
  <c r="F111" i="1" s="1"/>
  <c r="G111" i="1" s="1"/>
  <c r="H111" i="1" s="1"/>
  <c r="Q111" i="1"/>
  <c r="E112" i="1"/>
  <c r="F112" i="1" s="1"/>
  <c r="G112" i="1" s="1"/>
  <c r="H112" i="1" s="1"/>
  <c r="Q112" i="1"/>
  <c r="E113" i="1"/>
  <c r="F113" i="1" s="1"/>
  <c r="G113" i="1" s="1"/>
  <c r="H113" i="1" s="1"/>
  <c r="Q113" i="1"/>
  <c r="E114" i="1"/>
  <c r="F114" i="1"/>
  <c r="G114" i="1" s="1"/>
  <c r="H114" i="1" s="1"/>
  <c r="Q114" i="1"/>
  <c r="E115" i="1"/>
  <c r="F115" i="1" s="1"/>
  <c r="G115" i="1" s="1"/>
  <c r="H115" i="1" s="1"/>
  <c r="Q115" i="1"/>
  <c r="E116" i="1"/>
  <c r="F116" i="1" s="1"/>
  <c r="G116" i="1" s="1"/>
  <c r="H116" i="1" s="1"/>
  <c r="Q116" i="1"/>
  <c r="E117" i="1"/>
  <c r="F117" i="1" s="1"/>
  <c r="G117" i="1" s="1"/>
  <c r="H117" i="1" s="1"/>
  <c r="Q117" i="1"/>
  <c r="E118" i="1"/>
  <c r="F118" i="1"/>
  <c r="G118" i="1" s="1"/>
  <c r="H118" i="1" s="1"/>
  <c r="Q118" i="1"/>
  <c r="E119" i="1"/>
  <c r="F119" i="1" s="1"/>
  <c r="G119" i="1" s="1"/>
  <c r="H119" i="1" s="1"/>
  <c r="Q119" i="1"/>
  <c r="E120" i="1"/>
  <c r="F120" i="1" s="1"/>
  <c r="G120" i="1" s="1"/>
  <c r="H120" i="1" s="1"/>
  <c r="Q120" i="1"/>
  <c r="E121" i="1"/>
  <c r="F121" i="1" s="1"/>
  <c r="G121" i="1" s="1"/>
  <c r="H121" i="1" s="1"/>
  <c r="Q121" i="1"/>
  <c r="E122" i="1"/>
  <c r="F122" i="1" s="1"/>
  <c r="G122" i="1" s="1"/>
  <c r="H122" i="1" s="1"/>
  <c r="Q122" i="1"/>
  <c r="E123" i="1"/>
  <c r="F123" i="1" s="1"/>
  <c r="G123" i="1" s="1"/>
  <c r="H123" i="1" s="1"/>
  <c r="Q123" i="1"/>
  <c r="E124" i="1"/>
  <c r="F124" i="1" s="1"/>
  <c r="G124" i="1" s="1"/>
  <c r="H124" i="1" s="1"/>
  <c r="Q124" i="1"/>
  <c r="E125" i="1"/>
  <c r="F125" i="1" s="1"/>
  <c r="G125" i="1" s="1"/>
  <c r="H125" i="1" s="1"/>
  <c r="Q125" i="1"/>
  <c r="E126" i="1"/>
  <c r="F126" i="1" s="1"/>
  <c r="G126" i="1" s="1"/>
  <c r="H126" i="1" s="1"/>
  <c r="Q126" i="1"/>
  <c r="E127" i="1"/>
  <c r="F127" i="1"/>
  <c r="G127" i="1" s="1"/>
  <c r="H127" i="1" s="1"/>
  <c r="Q127" i="1"/>
  <c r="E128" i="1"/>
  <c r="F128" i="1" s="1"/>
  <c r="G128" i="1" s="1"/>
  <c r="H128" i="1" s="1"/>
  <c r="Q128" i="1"/>
  <c r="E129" i="1"/>
  <c r="F129" i="1" s="1"/>
  <c r="G129" i="1" s="1"/>
  <c r="H129" i="1" s="1"/>
  <c r="Q129" i="1"/>
  <c r="E130" i="1"/>
  <c r="F130" i="1" s="1"/>
  <c r="G130" i="1" s="1"/>
  <c r="H130" i="1" s="1"/>
  <c r="Q130" i="1"/>
  <c r="E131" i="1"/>
  <c r="F131" i="1" s="1"/>
  <c r="G131" i="1" s="1"/>
  <c r="H131" i="1" s="1"/>
  <c r="Q131" i="1"/>
  <c r="E132" i="1"/>
  <c r="F132" i="1" s="1"/>
  <c r="G132" i="1" s="1"/>
  <c r="H132" i="1" s="1"/>
  <c r="Q132" i="1"/>
  <c r="E133" i="1"/>
  <c r="F133" i="1" s="1"/>
  <c r="G133" i="1" s="1"/>
  <c r="H133" i="1" s="1"/>
  <c r="Q133" i="1"/>
  <c r="E134" i="1"/>
  <c r="F134" i="1"/>
  <c r="G134" i="1" s="1"/>
  <c r="H134" i="1" s="1"/>
  <c r="Q134" i="1"/>
  <c r="E135" i="1"/>
  <c r="F135" i="1" s="1"/>
  <c r="G135" i="1" s="1"/>
  <c r="H135" i="1" s="1"/>
  <c r="Q135" i="1"/>
  <c r="E136" i="1"/>
  <c r="F136" i="1" s="1"/>
  <c r="G136" i="1" s="1"/>
  <c r="H136" i="1" s="1"/>
  <c r="Q136" i="1"/>
  <c r="E137" i="1"/>
  <c r="F137" i="1" s="1"/>
  <c r="G137" i="1" s="1"/>
  <c r="H137" i="1" s="1"/>
  <c r="Q137" i="1"/>
  <c r="E138" i="1"/>
  <c r="F138" i="1" s="1"/>
  <c r="G138" i="1" s="1"/>
  <c r="H138" i="1" s="1"/>
  <c r="Q138" i="1"/>
  <c r="E139" i="1"/>
  <c r="F139" i="1" s="1"/>
  <c r="G139" i="1" s="1"/>
  <c r="H139" i="1" s="1"/>
  <c r="Q139" i="1"/>
  <c r="E140" i="1"/>
  <c r="F140" i="1" s="1"/>
  <c r="G140" i="1" s="1"/>
  <c r="H140" i="1" s="1"/>
  <c r="Q140" i="1"/>
  <c r="E141" i="1"/>
  <c r="F141" i="1" s="1"/>
  <c r="G141" i="1" s="1"/>
  <c r="H141" i="1" s="1"/>
  <c r="Q141" i="1"/>
  <c r="E142" i="1"/>
  <c r="F142" i="1" s="1"/>
  <c r="G142" i="1" s="1"/>
  <c r="H142" i="1" s="1"/>
  <c r="Q142" i="1"/>
  <c r="E143" i="1"/>
  <c r="F143" i="1" s="1"/>
  <c r="G143" i="1" s="1"/>
  <c r="H143" i="1" s="1"/>
  <c r="Q143" i="1"/>
  <c r="E144" i="1"/>
  <c r="F144" i="1" s="1"/>
  <c r="G144" i="1" s="1"/>
  <c r="H144" i="1" s="1"/>
  <c r="Q144" i="1"/>
  <c r="E145" i="1"/>
  <c r="F145" i="1" s="1"/>
  <c r="G145" i="1" s="1"/>
  <c r="H145" i="1" s="1"/>
  <c r="Q145" i="1"/>
  <c r="E146" i="1"/>
  <c r="F146" i="1"/>
  <c r="G146" i="1" s="1"/>
  <c r="H146" i="1" s="1"/>
  <c r="Q146" i="1"/>
  <c r="E147" i="1"/>
  <c r="F147" i="1" s="1"/>
  <c r="G147" i="1" s="1"/>
  <c r="I147" i="1" s="1"/>
  <c r="Q147" i="1"/>
  <c r="E148" i="1"/>
  <c r="F148" i="1" s="1"/>
  <c r="G148" i="1" s="1"/>
  <c r="H148" i="1" s="1"/>
  <c r="Q148" i="1"/>
  <c r="E149" i="1"/>
  <c r="F149" i="1" s="1"/>
  <c r="G149" i="1" s="1"/>
  <c r="H149" i="1" s="1"/>
  <c r="Q149" i="1"/>
  <c r="E150" i="1"/>
  <c r="F150" i="1" s="1"/>
  <c r="G150" i="1" s="1"/>
  <c r="I150" i="1" s="1"/>
  <c r="Q150" i="1"/>
  <c r="E151" i="1"/>
  <c r="F151" i="1" s="1"/>
  <c r="G151" i="1" s="1"/>
  <c r="H151" i="1" s="1"/>
  <c r="Q151" i="1"/>
  <c r="E152" i="1"/>
  <c r="F152" i="1"/>
  <c r="G152" i="1" s="1"/>
  <c r="H152" i="1" s="1"/>
  <c r="Q152" i="1"/>
  <c r="E153" i="1"/>
  <c r="F153" i="1" s="1"/>
  <c r="G153" i="1" s="1"/>
  <c r="H153" i="1" s="1"/>
  <c r="Q153" i="1"/>
  <c r="E154" i="1"/>
  <c r="F154" i="1" s="1"/>
  <c r="G154" i="1" s="1"/>
  <c r="H154" i="1" s="1"/>
  <c r="Q154" i="1"/>
  <c r="E155" i="1"/>
  <c r="F155" i="1" s="1"/>
  <c r="G155" i="1" s="1"/>
  <c r="H155" i="1" s="1"/>
  <c r="Q155" i="1"/>
  <c r="E156" i="1"/>
  <c r="F156" i="1"/>
  <c r="G156" i="1" s="1"/>
  <c r="H156" i="1" s="1"/>
  <c r="Q156" i="1"/>
  <c r="E157" i="1"/>
  <c r="F157" i="1" s="1"/>
  <c r="G157" i="1" s="1"/>
  <c r="H157" i="1" s="1"/>
  <c r="Q157" i="1"/>
  <c r="E158" i="1"/>
  <c r="F158" i="1" s="1"/>
  <c r="G158" i="1" s="1"/>
  <c r="H158" i="1" s="1"/>
  <c r="Q158" i="1"/>
  <c r="E159" i="1"/>
  <c r="F159" i="1" s="1"/>
  <c r="G159" i="1" s="1"/>
  <c r="H159" i="1" s="1"/>
  <c r="Q159" i="1"/>
  <c r="E160" i="1"/>
  <c r="F160" i="1" s="1"/>
  <c r="G160" i="1" s="1"/>
  <c r="H160" i="1" s="1"/>
  <c r="Q160" i="1"/>
  <c r="E161" i="1"/>
  <c r="F161" i="1" s="1"/>
  <c r="G161" i="1" s="1"/>
  <c r="H161" i="1" s="1"/>
  <c r="Q161" i="1"/>
  <c r="E162" i="1"/>
  <c r="F162" i="1" s="1"/>
  <c r="G162" i="1" s="1"/>
  <c r="H162" i="1" s="1"/>
  <c r="Q162" i="1"/>
  <c r="E163" i="1"/>
  <c r="F163" i="1" s="1"/>
  <c r="G163" i="1" s="1"/>
  <c r="H163" i="1" s="1"/>
  <c r="Q163" i="1"/>
  <c r="E164" i="1"/>
  <c r="F164" i="1" s="1"/>
  <c r="G164" i="1" s="1"/>
  <c r="H164" i="1" s="1"/>
  <c r="Q164" i="1"/>
  <c r="E165" i="1"/>
  <c r="F165" i="1" s="1"/>
  <c r="G165" i="1" s="1"/>
  <c r="I165" i="1" s="1"/>
  <c r="Q165" i="1"/>
  <c r="E166" i="1"/>
  <c r="F166" i="1" s="1"/>
  <c r="G166" i="1" s="1"/>
  <c r="I166" i="1" s="1"/>
  <c r="Q166" i="1"/>
  <c r="E167" i="1"/>
  <c r="F167" i="1" s="1"/>
  <c r="G167" i="1" s="1"/>
  <c r="H167" i="1" s="1"/>
  <c r="Q167" i="1"/>
  <c r="E168" i="1"/>
  <c r="F168" i="1" s="1"/>
  <c r="G168" i="1" s="1"/>
  <c r="I168" i="1" s="1"/>
  <c r="Q168" i="1"/>
  <c r="E169" i="1"/>
  <c r="F169" i="1" s="1"/>
  <c r="G169" i="1" s="1"/>
  <c r="H169" i="1" s="1"/>
  <c r="Q169" i="1"/>
  <c r="E170" i="1"/>
  <c r="F170" i="1" s="1"/>
  <c r="G170" i="1" s="1"/>
  <c r="I170" i="1" s="1"/>
  <c r="Q170" i="1"/>
  <c r="E171" i="1"/>
  <c r="F171" i="1"/>
  <c r="G171" i="1" s="1"/>
  <c r="I171" i="1" s="1"/>
  <c r="Q171" i="1"/>
  <c r="E172" i="1"/>
  <c r="F172" i="1" s="1"/>
  <c r="G172" i="1" s="1"/>
  <c r="H172" i="1" s="1"/>
  <c r="Q172" i="1"/>
  <c r="E173" i="1"/>
  <c r="F173" i="1" s="1"/>
  <c r="G173" i="1" s="1"/>
  <c r="H173" i="1" s="1"/>
  <c r="Q173" i="1"/>
  <c r="E174" i="1"/>
  <c r="F174" i="1"/>
  <c r="G174" i="1" s="1"/>
  <c r="H174" i="1" s="1"/>
  <c r="Q174" i="1"/>
  <c r="E175" i="1"/>
  <c r="F175" i="1"/>
  <c r="G175" i="1" s="1"/>
  <c r="H175" i="1" s="1"/>
  <c r="Q175" i="1"/>
  <c r="E176" i="1"/>
  <c r="F176" i="1"/>
  <c r="G176" i="1" s="1"/>
  <c r="H176" i="1" s="1"/>
  <c r="Q176" i="1"/>
  <c r="E177" i="1"/>
  <c r="F177" i="1" s="1"/>
  <c r="G177" i="1" s="1"/>
  <c r="H177" i="1" s="1"/>
  <c r="Q177" i="1"/>
  <c r="E178" i="1"/>
  <c r="F178" i="1" s="1"/>
  <c r="G178" i="1" s="1"/>
  <c r="H178" i="1" s="1"/>
  <c r="Q178" i="1"/>
  <c r="E179" i="1"/>
  <c r="F179" i="1" s="1"/>
  <c r="G179" i="1" s="1"/>
  <c r="H179" i="1" s="1"/>
  <c r="Q179" i="1"/>
  <c r="E180" i="1"/>
  <c r="F180" i="1" s="1"/>
  <c r="G180" i="1" s="1"/>
  <c r="H180" i="1" s="1"/>
  <c r="Q180" i="1"/>
  <c r="E181" i="1"/>
  <c r="F181" i="1" s="1"/>
  <c r="G181" i="1" s="1"/>
  <c r="H181" i="1" s="1"/>
  <c r="Q181" i="1"/>
  <c r="E182" i="1"/>
  <c r="F182" i="1"/>
  <c r="G182" i="1" s="1"/>
  <c r="H182" i="1" s="1"/>
  <c r="Q182" i="1"/>
  <c r="E183" i="1"/>
  <c r="F183" i="1" s="1"/>
  <c r="G183" i="1" s="1"/>
  <c r="I183" i="1" s="1"/>
  <c r="Q183" i="1"/>
  <c r="E184" i="1"/>
  <c r="F184" i="1"/>
  <c r="G184" i="1" s="1"/>
  <c r="I184" i="1" s="1"/>
  <c r="Q184" i="1"/>
  <c r="E185" i="1"/>
  <c r="F185" i="1" s="1"/>
  <c r="G185" i="1" s="1"/>
  <c r="I185" i="1" s="1"/>
  <c r="Q185" i="1"/>
  <c r="E186" i="1"/>
  <c r="F186" i="1" s="1"/>
  <c r="G186" i="1" s="1"/>
  <c r="I186" i="1" s="1"/>
  <c r="Q186" i="1"/>
  <c r="E187" i="1"/>
  <c r="F187" i="1" s="1"/>
  <c r="G187" i="1" s="1"/>
  <c r="H187" i="1" s="1"/>
  <c r="Q187" i="1"/>
  <c r="E188" i="1"/>
  <c r="F188" i="1" s="1"/>
  <c r="G188" i="1" s="1"/>
  <c r="I188" i="1" s="1"/>
  <c r="Q188" i="1"/>
  <c r="E189" i="1"/>
  <c r="F189" i="1" s="1"/>
  <c r="G189" i="1" s="1"/>
  <c r="I189" i="1" s="1"/>
  <c r="Q189" i="1"/>
  <c r="E190" i="1"/>
  <c r="F190" i="1" s="1"/>
  <c r="G190" i="1" s="1"/>
  <c r="H190" i="1" s="1"/>
  <c r="Q190" i="1"/>
  <c r="E191" i="1"/>
  <c r="F191" i="1"/>
  <c r="G191" i="1" s="1"/>
  <c r="I191" i="1" s="1"/>
  <c r="Q191" i="1"/>
  <c r="E192" i="1"/>
  <c r="F192" i="1" s="1"/>
  <c r="G192" i="1" s="1"/>
  <c r="I192" i="1" s="1"/>
  <c r="Q192" i="1"/>
  <c r="E193" i="1"/>
  <c r="F193" i="1" s="1"/>
  <c r="G193" i="1" s="1"/>
  <c r="I193" i="1" s="1"/>
  <c r="Q193" i="1"/>
  <c r="E194" i="1"/>
  <c r="F194" i="1" s="1"/>
  <c r="G194" i="1" s="1"/>
  <c r="I194" i="1" s="1"/>
  <c r="Q194" i="1"/>
  <c r="E195" i="1"/>
  <c r="F195" i="1"/>
  <c r="G195" i="1" s="1"/>
  <c r="H195" i="1" s="1"/>
  <c r="Q195" i="1"/>
  <c r="E196" i="1"/>
  <c r="F196" i="1" s="1"/>
  <c r="G196" i="1" s="1"/>
  <c r="I196" i="1" s="1"/>
  <c r="Q196" i="1"/>
  <c r="E197" i="1"/>
  <c r="F197" i="1"/>
  <c r="G197" i="1" s="1"/>
  <c r="I197" i="1" s="1"/>
  <c r="Q197" i="1"/>
  <c r="E198" i="1"/>
  <c r="F198" i="1" s="1"/>
  <c r="G198" i="1" s="1"/>
  <c r="I198" i="1" s="1"/>
  <c r="Q198" i="1"/>
  <c r="E199" i="1"/>
  <c r="F199" i="1"/>
  <c r="G199" i="1" s="1"/>
  <c r="I199" i="1" s="1"/>
  <c r="Q199" i="1"/>
  <c r="E200" i="1"/>
  <c r="F200" i="1" s="1"/>
  <c r="G200" i="1" s="1"/>
  <c r="I200" i="1" s="1"/>
  <c r="Q200" i="1"/>
  <c r="E201" i="1"/>
  <c r="F201" i="1" s="1"/>
  <c r="G201" i="1" s="1"/>
  <c r="H201" i="1" s="1"/>
  <c r="Q201" i="1"/>
  <c r="E202" i="1"/>
  <c r="F202" i="1" s="1"/>
  <c r="G202" i="1" s="1"/>
  <c r="I202" i="1" s="1"/>
  <c r="Q202" i="1"/>
  <c r="E203" i="1"/>
  <c r="F203" i="1" s="1"/>
  <c r="G203" i="1" s="1"/>
  <c r="H203" i="1" s="1"/>
  <c r="Q203" i="1"/>
  <c r="E204" i="1"/>
  <c r="F204" i="1" s="1"/>
  <c r="G204" i="1" s="1"/>
  <c r="I204" i="1" s="1"/>
  <c r="Q204" i="1"/>
  <c r="E205" i="1"/>
  <c r="F205" i="1" s="1"/>
  <c r="G205" i="1" s="1"/>
  <c r="I205" i="1" s="1"/>
  <c r="Q205" i="1"/>
  <c r="E206" i="1"/>
  <c r="F206" i="1"/>
  <c r="G206" i="1" s="1"/>
  <c r="I206" i="1" s="1"/>
  <c r="Q206" i="1"/>
  <c r="E207" i="1"/>
  <c r="F207" i="1" s="1"/>
  <c r="G207" i="1" s="1"/>
  <c r="I207" i="1" s="1"/>
  <c r="Q207" i="1"/>
  <c r="E208" i="1"/>
  <c r="F208" i="1" s="1"/>
  <c r="G208" i="1" s="1"/>
  <c r="I208" i="1" s="1"/>
  <c r="Q208" i="1"/>
  <c r="E209" i="1"/>
  <c r="F209" i="1" s="1"/>
  <c r="G209" i="1" s="1"/>
  <c r="I209" i="1" s="1"/>
  <c r="Q209" i="1"/>
  <c r="E210" i="1"/>
  <c r="F210" i="1" s="1"/>
  <c r="G210" i="1" s="1"/>
  <c r="H210" i="1" s="1"/>
  <c r="Q210" i="1"/>
  <c r="E211" i="1"/>
  <c r="F211" i="1"/>
  <c r="G211" i="1" s="1"/>
  <c r="I211" i="1" s="1"/>
  <c r="Q211" i="1"/>
  <c r="E212" i="1"/>
  <c r="F212" i="1" s="1"/>
  <c r="G212" i="1" s="1"/>
  <c r="I212" i="1" s="1"/>
  <c r="Q212" i="1"/>
  <c r="E213" i="1"/>
  <c r="F213" i="1" s="1"/>
  <c r="G213" i="1" s="1"/>
  <c r="I213" i="1" s="1"/>
  <c r="Q213" i="1"/>
  <c r="E214" i="1"/>
  <c r="F214" i="1" s="1"/>
  <c r="G214" i="1" s="1"/>
  <c r="I214" i="1" s="1"/>
  <c r="Q214" i="1"/>
  <c r="E215" i="1"/>
  <c r="F215" i="1" s="1"/>
  <c r="G215" i="1" s="1"/>
  <c r="I215" i="1" s="1"/>
  <c r="Q215" i="1"/>
  <c r="E216" i="1"/>
  <c r="F216" i="1" s="1"/>
  <c r="G216" i="1" s="1"/>
  <c r="I216" i="1" s="1"/>
  <c r="Q216" i="1"/>
  <c r="E217" i="1"/>
  <c r="F217" i="1" s="1"/>
  <c r="G217" i="1" s="1"/>
  <c r="I217" i="1" s="1"/>
  <c r="Q217" i="1"/>
  <c r="E218" i="1"/>
  <c r="F218" i="1" s="1"/>
  <c r="G218" i="1" s="1"/>
  <c r="I218" i="1" s="1"/>
  <c r="Q218" i="1"/>
  <c r="E219" i="1"/>
  <c r="F219" i="1" s="1"/>
  <c r="G219" i="1" s="1"/>
  <c r="I219" i="1" s="1"/>
  <c r="Q219" i="1"/>
  <c r="E220" i="1"/>
  <c r="F220" i="1"/>
  <c r="G220" i="1" s="1"/>
  <c r="I220" i="1" s="1"/>
  <c r="Q220" i="1"/>
  <c r="E221" i="1"/>
  <c r="F221" i="1" s="1"/>
  <c r="G221" i="1" s="1"/>
  <c r="I221" i="1" s="1"/>
  <c r="Q221" i="1"/>
  <c r="E222" i="1"/>
  <c r="F222" i="1" s="1"/>
  <c r="G222" i="1" s="1"/>
  <c r="I222" i="1" s="1"/>
  <c r="Q222" i="1"/>
  <c r="E223" i="1"/>
  <c r="F223" i="1" s="1"/>
  <c r="G223" i="1" s="1"/>
  <c r="I223" i="1" s="1"/>
  <c r="Q223" i="1"/>
  <c r="E224" i="1"/>
  <c r="F224" i="1" s="1"/>
  <c r="G224" i="1" s="1"/>
  <c r="I224" i="1" s="1"/>
  <c r="Q224" i="1"/>
  <c r="E225" i="1"/>
  <c r="F225" i="1" s="1"/>
  <c r="G225" i="1" s="1"/>
  <c r="I225" i="1" s="1"/>
  <c r="Q225" i="1"/>
  <c r="E226" i="1"/>
  <c r="F226" i="1" s="1"/>
  <c r="G226" i="1" s="1"/>
  <c r="I226" i="1" s="1"/>
  <c r="Q226" i="1"/>
  <c r="E227" i="1"/>
  <c r="F227" i="1"/>
  <c r="G227" i="1" s="1"/>
  <c r="I227" i="1" s="1"/>
  <c r="Q227" i="1"/>
  <c r="E228" i="1"/>
  <c r="F228" i="1" s="1"/>
  <c r="G228" i="1" s="1"/>
  <c r="I228" i="1" s="1"/>
  <c r="Q228" i="1"/>
  <c r="E229" i="1"/>
  <c r="F229" i="1" s="1"/>
  <c r="G229" i="1" s="1"/>
  <c r="I229" i="1" s="1"/>
  <c r="Q229" i="1"/>
  <c r="E230" i="1"/>
  <c r="F230" i="1" s="1"/>
  <c r="G230" i="1" s="1"/>
  <c r="I230" i="1" s="1"/>
  <c r="Q230" i="1"/>
  <c r="E231" i="1"/>
  <c r="F231" i="1" s="1"/>
  <c r="G231" i="1" s="1"/>
  <c r="I231" i="1" s="1"/>
  <c r="Q231" i="1"/>
  <c r="E232" i="1"/>
  <c r="F232" i="1" s="1"/>
  <c r="G232" i="1" s="1"/>
  <c r="I232" i="1" s="1"/>
  <c r="Q232" i="1"/>
  <c r="E233" i="1"/>
  <c r="F233" i="1" s="1"/>
  <c r="G233" i="1" s="1"/>
  <c r="I233" i="1" s="1"/>
  <c r="Q233" i="1"/>
  <c r="E234" i="1"/>
  <c r="F234" i="1"/>
  <c r="G234" i="1" s="1"/>
  <c r="J234" i="1" s="1"/>
  <c r="Q234" i="1"/>
  <c r="E235" i="1"/>
  <c r="F235" i="1" s="1"/>
  <c r="G235" i="1" s="1"/>
  <c r="J235" i="1" s="1"/>
  <c r="Q235" i="1"/>
  <c r="E236" i="1"/>
  <c r="F236" i="1" s="1"/>
  <c r="G236" i="1" s="1"/>
  <c r="J236" i="1" s="1"/>
  <c r="Q236" i="1"/>
  <c r="E237" i="1"/>
  <c r="F237" i="1" s="1"/>
  <c r="G237" i="1" s="1"/>
  <c r="I237" i="1" s="1"/>
  <c r="Q237" i="1"/>
  <c r="E238" i="1"/>
  <c r="F238" i="1" s="1"/>
  <c r="G238" i="1" s="1"/>
  <c r="I238" i="1" s="1"/>
  <c r="Q238" i="1"/>
  <c r="E239" i="1"/>
  <c r="F239" i="1" s="1"/>
  <c r="G239" i="1" s="1"/>
  <c r="I239" i="1" s="1"/>
  <c r="Q239" i="1"/>
  <c r="E240" i="1"/>
  <c r="F240" i="1"/>
  <c r="G240" i="1" s="1"/>
  <c r="I240" i="1" s="1"/>
  <c r="Q240" i="1"/>
  <c r="E241" i="1"/>
  <c r="F241" i="1" s="1"/>
  <c r="G241" i="1" s="1"/>
  <c r="I241" i="1" s="1"/>
  <c r="Q241" i="1"/>
  <c r="E242" i="1"/>
  <c r="F242" i="1" s="1"/>
  <c r="G242" i="1" s="1"/>
  <c r="I242" i="1" s="1"/>
  <c r="Q242" i="1"/>
  <c r="E243" i="1"/>
  <c r="F243" i="1" s="1"/>
  <c r="G243" i="1" s="1"/>
  <c r="I243" i="1" s="1"/>
  <c r="Q243" i="1"/>
  <c r="E244" i="1"/>
  <c r="F244" i="1" s="1"/>
  <c r="G244" i="1" s="1"/>
  <c r="I244" i="1" s="1"/>
  <c r="Q244" i="1"/>
  <c r="E245" i="1"/>
  <c r="F245" i="1" s="1"/>
  <c r="G245" i="1" s="1"/>
  <c r="I245" i="1" s="1"/>
  <c r="Q245" i="1"/>
  <c r="E246" i="1"/>
  <c r="F246" i="1"/>
  <c r="G246" i="1" s="1"/>
  <c r="I246" i="1" s="1"/>
  <c r="Q246" i="1"/>
  <c r="E247" i="1"/>
  <c r="F247" i="1" s="1"/>
  <c r="G247" i="1" s="1"/>
  <c r="J247" i="1" s="1"/>
  <c r="Q247" i="1"/>
  <c r="E248" i="1"/>
  <c r="F248" i="1" s="1"/>
  <c r="G248" i="1" s="1"/>
  <c r="I248" i="1" s="1"/>
  <c r="Q248" i="1"/>
  <c r="E249" i="1"/>
  <c r="F249" i="1" s="1"/>
  <c r="G249" i="1" s="1"/>
  <c r="I249" i="1" s="1"/>
  <c r="Q249" i="1"/>
  <c r="E250" i="1"/>
  <c r="F250" i="1" s="1"/>
  <c r="G250" i="1" s="1"/>
  <c r="I250" i="1" s="1"/>
  <c r="Q250" i="1"/>
  <c r="E251" i="1"/>
  <c r="F251" i="1"/>
  <c r="G251" i="1" s="1"/>
  <c r="I251" i="1" s="1"/>
  <c r="Q251" i="1"/>
  <c r="E252" i="1"/>
  <c r="F252" i="1" s="1"/>
  <c r="G252" i="1" s="1"/>
  <c r="I252" i="1" s="1"/>
  <c r="Q252" i="1"/>
  <c r="E253" i="1"/>
  <c r="F253" i="1" s="1"/>
  <c r="G253" i="1" s="1"/>
  <c r="I253" i="1" s="1"/>
  <c r="Q253" i="1"/>
  <c r="E254" i="1"/>
  <c r="F254" i="1" s="1"/>
  <c r="G254" i="1" s="1"/>
  <c r="I254" i="1" s="1"/>
  <c r="Q254" i="1"/>
  <c r="E255" i="1"/>
  <c r="F255" i="1" s="1"/>
  <c r="G255" i="1" s="1"/>
  <c r="I255" i="1" s="1"/>
  <c r="Q255" i="1"/>
  <c r="E256" i="1"/>
  <c r="F256" i="1" s="1"/>
  <c r="G256" i="1" s="1"/>
  <c r="I256" i="1" s="1"/>
  <c r="Q256" i="1"/>
  <c r="E257" i="1"/>
  <c r="F257" i="1" s="1"/>
  <c r="G257" i="1" s="1"/>
  <c r="I257" i="1" s="1"/>
  <c r="Q257" i="1"/>
  <c r="E258" i="1"/>
  <c r="F258" i="1" s="1"/>
  <c r="G258" i="1" s="1"/>
  <c r="I258" i="1" s="1"/>
  <c r="Q258" i="1"/>
  <c r="E259" i="1"/>
  <c r="F259" i="1" s="1"/>
  <c r="G259" i="1" s="1"/>
  <c r="I259" i="1" s="1"/>
  <c r="Q259" i="1"/>
  <c r="E260" i="1"/>
  <c r="F260" i="1" s="1"/>
  <c r="G260" i="1" s="1"/>
  <c r="I260" i="1" s="1"/>
  <c r="Q260" i="1"/>
  <c r="E261" i="1"/>
  <c r="F261" i="1"/>
  <c r="G261" i="1" s="1"/>
  <c r="I261" i="1" s="1"/>
  <c r="Q261" i="1"/>
  <c r="E262" i="1"/>
  <c r="F262" i="1" s="1"/>
  <c r="G262" i="1" s="1"/>
  <c r="I262" i="1" s="1"/>
  <c r="Q262" i="1"/>
  <c r="E263" i="1"/>
  <c r="F263" i="1" s="1"/>
  <c r="G263" i="1" s="1"/>
  <c r="I263" i="1" s="1"/>
  <c r="Q263" i="1"/>
  <c r="E264" i="1"/>
  <c r="F264" i="1" s="1"/>
  <c r="G264" i="1" s="1"/>
  <c r="I264" i="1" s="1"/>
  <c r="Q264" i="1"/>
  <c r="E265" i="1"/>
  <c r="F265" i="1" s="1"/>
  <c r="G265" i="1" s="1"/>
  <c r="I265" i="1" s="1"/>
  <c r="Q265" i="1"/>
  <c r="E266" i="1"/>
  <c r="F266" i="1" s="1"/>
  <c r="G266" i="1" s="1"/>
  <c r="I266" i="1" s="1"/>
  <c r="Q266" i="1"/>
  <c r="E267" i="1"/>
  <c r="F267" i="1"/>
  <c r="G267" i="1" s="1"/>
  <c r="I267" i="1" s="1"/>
  <c r="Q267" i="1"/>
  <c r="E268" i="1"/>
  <c r="F268" i="1" s="1"/>
  <c r="G268" i="1" s="1"/>
  <c r="I268" i="1" s="1"/>
  <c r="Q268" i="1"/>
  <c r="E269" i="1"/>
  <c r="F269" i="1" s="1"/>
  <c r="G269" i="1" s="1"/>
  <c r="I269" i="1" s="1"/>
  <c r="Q269" i="1"/>
  <c r="E270" i="1"/>
  <c r="F270" i="1" s="1"/>
  <c r="G270" i="1" s="1"/>
  <c r="K270" i="1" s="1"/>
  <c r="Q270" i="1"/>
  <c r="E271" i="1"/>
  <c r="F271" i="1"/>
  <c r="G271" i="1" s="1"/>
  <c r="I271" i="1" s="1"/>
  <c r="Q271" i="1"/>
  <c r="E272" i="1"/>
  <c r="F272" i="1" s="1"/>
  <c r="G272" i="1" s="1"/>
  <c r="K272" i="1" s="1"/>
  <c r="Q272" i="1"/>
  <c r="E273" i="1"/>
  <c r="F273" i="1" s="1"/>
  <c r="G273" i="1" s="1"/>
  <c r="I273" i="1" s="1"/>
  <c r="Q273" i="1"/>
  <c r="E274" i="1"/>
  <c r="F274" i="1" s="1"/>
  <c r="G274" i="1" s="1"/>
  <c r="I274" i="1" s="1"/>
  <c r="Q274" i="1"/>
  <c r="E275" i="1"/>
  <c r="F275" i="1"/>
  <c r="G275" i="1" s="1"/>
  <c r="I275" i="1" s="1"/>
  <c r="Q275" i="1"/>
  <c r="E276" i="1"/>
  <c r="F276" i="1" s="1"/>
  <c r="Q276" i="1"/>
  <c r="E277" i="1"/>
  <c r="F277" i="1" s="1"/>
  <c r="G277" i="1" s="1"/>
  <c r="I277" i="1" s="1"/>
  <c r="Q277" i="1"/>
  <c r="E278" i="1"/>
  <c r="F278" i="1" s="1"/>
  <c r="G278" i="1" s="1"/>
  <c r="I278" i="1" s="1"/>
  <c r="Q278" i="1"/>
  <c r="E279" i="1"/>
  <c r="F279" i="1" s="1"/>
  <c r="G279" i="1" s="1"/>
  <c r="J279" i="1" s="1"/>
  <c r="Q279" i="1"/>
  <c r="E280" i="1"/>
  <c r="F280" i="1" s="1"/>
  <c r="G280" i="1" s="1"/>
  <c r="I280" i="1" s="1"/>
  <c r="Q280" i="1"/>
  <c r="E281" i="1"/>
  <c r="F281" i="1" s="1"/>
  <c r="G281" i="1" s="1"/>
  <c r="I281" i="1" s="1"/>
  <c r="Q281" i="1"/>
  <c r="E282" i="1"/>
  <c r="F282" i="1" s="1"/>
  <c r="G282" i="1" s="1"/>
  <c r="I282" i="1" s="1"/>
  <c r="Q282" i="1"/>
  <c r="E283" i="1"/>
  <c r="F283" i="1"/>
  <c r="G283" i="1" s="1"/>
  <c r="I283" i="1" s="1"/>
  <c r="Q283" i="1"/>
  <c r="E284" i="1"/>
  <c r="F284" i="1" s="1"/>
  <c r="G284" i="1" s="1"/>
  <c r="I284" i="1" s="1"/>
  <c r="Q284" i="1"/>
  <c r="E285" i="1"/>
  <c r="F285" i="1" s="1"/>
  <c r="G285" i="1" s="1"/>
  <c r="I285" i="1" s="1"/>
  <c r="Q285" i="1"/>
  <c r="E286" i="1"/>
  <c r="F286" i="1" s="1"/>
  <c r="Q286" i="1"/>
  <c r="E287" i="1"/>
  <c r="F287" i="1" s="1"/>
  <c r="G287" i="1" s="1"/>
  <c r="I287" i="1" s="1"/>
  <c r="Q287" i="1"/>
  <c r="E288" i="1"/>
  <c r="F288" i="1" s="1"/>
  <c r="G288" i="1"/>
  <c r="I288" i="1" s="1"/>
  <c r="Q288" i="1"/>
  <c r="E289" i="1"/>
  <c r="F289" i="1" s="1"/>
  <c r="G289" i="1" s="1"/>
  <c r="J289" i="1" s="1"/>
  <c r="Q289" i="1"/>
  <c r="E290" i="1"/>
  <c r="F290" i="1" s="1"/>
  <c r="G290" i="1" s="1"/>
  <c r="I290" i="1" s="1"/>
  <c r="Q290" i="1"/>
  <c r="E291" i="1"/>
  <c r="F291" i="1" s="1"/>
  <c r="G291" i="1" s="1"/>
  <c r="I291" i="1" s="1"/>
  <c r="Q291" i="1"/>
  <c r="E292" i="1"/>
  <c r="F292" i="1" s="1"/>
  <c r="G292" i="1" s="1"/>
  <c r="H292" i="1" s="1"/>
  <c r="Q292" i="1"/>
  <c r="E293" i="1"/>
  <c r="F293" i="1" s="1"/>
  <c r="G293" i="1" s="1"/>
  <c r="I293" i="1" s="1"/>
  <c r="Q293" i="1"/>
  <c r="E294" i="1"/>
  <c r="F294" i="1" s="1"/>
  <c r="G294" i="1" s="1"/>
  <c r="I294" i="1" s="1"/>
  <c r="Q294" i="1"/>
  <c r="E295" i="1"/>
  <c r="F295" i="1" s="1"/>
  <c r="G295" i="1" s="1"/>
  <c r="I295" i="1" s="1"/>
  <c r="Q295" i="1"/>
  <c r="E296" i="1"/>
  <c r="F296" i="1" s="1"/>
  <c r="G296" i="1"/>
  <c r="I296" i="1" s="1"/>
  <c r="Q296" i="1"/>
  <c r="E297" i="1"/>
  <c r="F297" i="1" s="1"/>
  <c r="G297" i="1" s="1"/>
  <c r="I297" i="1" s="1"/>
  <c r="Q297" i="1"/>
  <c r="E298" i="1"/>
  <c r="F298" i="1" s="1"/>
  <c r="G298" i="1" s="1"/>
  <c r="I298" i="1" s="1"/>
  <c r="Q298" i="1"/>
  <c r="E299" i="1"/>
  <c r="F299" i="1" s="1"/>
  <c r="G299" i="1" s="1"/>
  <c r="I299" i="1" s="1"/>
  <c r="Q299" i="1"/>
  <c r="E300" i="1"/>
  <c r="F300" i="1" s="1"/>
  <c r="G300" i="1" s="1"/>
  <c r="I300" i="1" s="1"/>
  <c r="Q300" i="1"/>
  <c r="E301" i="1"/>
  <c r="F301" i="1" s="1"/>
  <c r="G301" i="1" s="1"/>
  <c r="I301" i="1" s="1"/>
  <c r="Q301" i="1"/>
  <c r="E302" i="1"/>
  <c r="F302" i="1" s="1"/>
  <c r="G302" i="1" s="1"/>
  <c r="I302" i="1" s="1"/>
  <c r="Q302" i="1"/>
  <c r="E303" i="1"/>
  <c r="F303" i="1" s="1"/>
  <c r="G303" i="1" s="1"/>
  <c r="I303" i="1" s="1"/>
  <c r="Q303" i="1"/>
  <c r="E304" i="1"/>
  <c r="F304" i="1" s="1"/>
  <c r="G304" i="1" s="1"/>
  <c r="I304" i="1" s="1"/>
  <c r="Q304" i="1"/>
  <c r="E305" i="1"/>
  <c r="F305" i="1" s="1"/>
  <c r="G305" i="1" s="1"/>
  <c r="I305" i="1" s="1"/>
  <c r="Q305" i="1"/>
  <c r="E306" i="1"/>
  <c r="F306" i="1" s="1"/>
  <c r="G306" i="1" s="1"/>
  <c r="I306" i="1" s="1"/>
  <c r="Q306" i="1"/>
  <c r="E307" i="1"/>
  <c r="F307" i="1" s="1"/>
  <c r="G307" i="1" s="1"/>
  <c r="I307" i="1" s="1"/>
  <c r="Q307" i="1"/>
  <c r="E308" i="1"/>
  <c r="F308" i="1" s="1"/>
  <c r="G308" i="1" s="1"/>
  <c r="I308" i="1" s="1"/>
  <c r="Q308" i="1"/>
  <c r="E309" i="1"/>
  <c r="F309" i="1"/>
  <c r="G309" i="1" s="1"/>
  <c r="I309" i="1" s="1"/>
  <c r="Q309" i="1"/>
  <c r="E310" i="1"/>
  <c r="F310" i="1" s="1"/>
  <c r="G310" i="1" s="1"/>
  <c r="I310" i="1" s="1"/>
  <c r="Q310" i="1"/>
  <c r="E311" i="1"/>
  <c r="F311" i="1" s="1"/>
  <c r="G311" i="1" s="1"/>
  <c r="I311" i="1" s="1"/>
  <c r="Q311" i="1"/>
  <c r="E312" i="1"/>
  <c r="F312" i="1" s="1"/>
  <c r="G312" i="1" s="1"/>
  <c r="I312" i="1" s="1"/>
  <c r="Q312" i="1"/>
  <c r="E313" i="1"/>
  <c r="F313" i="1" s="1"/>
  <c r="Q313" i="1"/>
  <c r="E314" i="1"/>
  <c r="F314" i="1" s="1"/>
  <c r="G314" i="1"/>
  <c r="I314" i="1" s="1"/>
  <c r="Q314" i="1"/>
  <c r="E315" i="1"/>
  <c r="F315" i="1" s="1"/>
  <c r="G315" i="1" s="1"/>
  <c r="I315" i="1" s="1"/>
  <c r="Q315" i="1"/>
  <c r="E316" i="1"/>
  <c r="F316" i="1" s="1"/>
  <c r="G316" i="1" s="1"/>
  <c r="I316" i="1" s="1"/>
  <c r="Q316" i="1"/>
  <c r="E317" i="1"/>
  <c r="F317" i="1"/>
  <c r="G317" i="1" s="1"/>
  <c r="I317" i="1" s="1"/>
  <c r="Q317" i="1"/>
  <c r="E318" i="1"/>
  <c r="F318" i="1" s="1"/>
  <c r="G318" i="1" s="1"/>
  <c r="I318" i="1" s="1"/>
  <c r="Q318" i="1"/>
  <c r="E319" i="1"/>
  <c r="F319" i="1" s="1"/>
  <c r="G319" i="1" s="1"/>
  <c r="I319" i="1" s="1"/>
  <c r="Q319" i="1"/>
  <c r="E320" i="1"/>
  <c r="F320" i="1" s="1"/>
  <c r="G320" i="1" s="1"/>
  <c r="I320" i="1" s="1"/>
  <c r="Q320" i="1"/>
  <c r="E321" i="1"/>
  <c r="F321" i="1" s="1"/>
  <c r="G321" i="1" s="1"/>
  <c r="I321" i="1" s="1"/>
  <c r="Q321" i="1"/>
  <c r="E322" i="1"/>
  <c r="F322" i="1" s="1"/>
  <c r="I322" i="1"/>
  <c r="Q322" i="1"/>
  <c r="E323" i="1"/>
  <c r="F323" i="1" s="1"/>
  <c r="G323" i="1" s="1"/>
  <c r="K323" i="1" s="1"/>
  <c r="Q323" i="1"/>
  <c r="E324" i="1"/>
  <c r="F324" i="1" s="1"/>
  <c r="G324" i="1" s="1"/>
  <c r="J324" i="1" s="1"/>
  <c r="Q324" i="1"/>
  <c r="E325" i="1"/>
  <c r="F325" i="1" s="1"/>
  <c r="G325" i="1" s="1"/>
  <c r="J325" i="1" s="1"/>
  <c r="Q325" i="1"/>
  <c r="E326" i="1"/>
  <c r="F326" i="1" s="1"/>
  <c r="G326" i="1" s="1"/>
  <c r="I326" i="1" s="1"/>
  <c r="Q326" i="1"/>
  <c r="E327" i="1"/>
  <c r="F327" i="1" s="1"/>
  <c r="G327" i="1" s="1"/>
  <c r="I327" i="1" s="1"/>
  <c r="Q327" i="1"/>
  <c r="E328" i="1"/>
  <c r="F328" i="1" s="1"/>
  <c r="G328" i="1" s="1"/>
  <c r="I328" i="1" s="1"/>
  <c r="Q328" i="1"/>
  <c r="E329" i="1"/>
  <c r="E104" i="2" s="1"/>
  <c r="Q329" i="1"/>
  <c r="E330" i="1"/>
  <c r="F330" i="1" s="1"/>
  <c r="G330" i="1" s="1"/>
  <c r="I330" i="1" s="1"/>
  <c r="Q330" i="1"/>
  <c r="E331" i="1"/>
  <c r="F331" i="1"/>
  <c r="G331" i="1" s="1"/>
  <c r="I331" i="1" s="1"/>
  <c r="Q331" i="1"/>
  <c r="E332" i="1"/>
  <c r="F332" i="1" s="1"/>
  <c r="G332" i="1" s="1"/>
  <c r="I332" i="1" s="1"/>
  <c r="Q332" i="1"/>
  <c r="E333" i="1"/>
  <c r="F333" i="1" s="1"/>
  <c r="G333" i="1" s="1"/>
  <c r="I333" i="1" s="1"/>
  <c r="Q333" i="1"/>
  <c r="E334" i="1"/>
  <c r="F334" i="1" s="1"/>
  <c r="G334" i="1" s="1"/>
  <c r="I334" i="1" s="1"/>
  <c r="Q334" i="1"/>
  <c r="E335" i="1"/>
  <c r="F335" i="1" s="1"/>
  <c r="G335" i="1" s="1"/>
  <c r="I335" i="1" s="1"/>
  <c r="Q335" i="1"/>
  <c r="E336" i="1"/>
  <c r="F336" i="1" s="1"/>
  <c r="G336" i="1" s="1"/>
  <c r="I336" i="1"/>
  <c r="Q336" i="1"/>
  <c r="E337" i="1"/>
  <c r="F337" i="1" s="1"/>
  <c r="G337" i="1" s="1"/>
  <c r="I337" i="1" s="1"/>
  <c r="Q337" i="1"/>
  <c r="E338" i="1"/>
  <c r="F338" i="1" s="1"/>
  <c r="G338" i="1" s="1"/>
  <c r="I338" i="1" s="1"/>
  <c r="Q338" i="1"/>
  <c r="E339" i="1"/>
  <c r="F339" i="1"/>
  <c r="G339" i="1" s="1"/>
  <c r="I339" i="1" s="1"/>
  <c r="Q339" i="1"/>
  <c r="E340" i="1"/>
  <c r="F340" i="1" s="1"/>
  <c r="G340" i="1" s="1"/>
  <c r="I340" i="1" s="1"/>
  <c r="Q340" i="1"/>
  <c r="E341" i="1"/>
  <c r="F341" i="1" s="1"/>
  <c r="G341" i="1" s="1"/>
  <c r="I341" i="1" s="1"/>
  <c r="Q341" i="1"/>
  <c r="E342" i="1"/>
  <c r="F342" i="1" s="1"/>
  <c r="G342" i="1" s="1"/>
  <c r="I342" i="1" s="1"/>
  <c r="Q342" i="1"/>
  <c r="E343" i="1"/>
  <c r="F343" i="1" s="1"/>
  <c r="G343" i="1" s="1"/>
  <c r="I343" i="1" s="1"/>
  <c r="Q343" i="1"/>
  <c r="E344" i="1"/>
  <c r="F344" i="1" s="1"/>
  <c r="G344" i="1" s="1"/>
  <c r="I344" i="1" s="1"/>
  <c r="Q344" i="1"/>
  <c r="E345" i="1"/>
  <c r="F345" i="1"/>
  <c r="G345" i="1" s="1"/>
  <c r="I345" i="1" s="1"/>
  <c r="Q345" i="1"/>
  <c r="E346" i="1"/>
  <c r="F346" i="1" s="1"/>
  <c r="G346" i="1" s="1"/>
  <c r="I346" i="1" s="1"/>
  <c r="Q346" i="1"/>
  <c r="E347" i="1"/>
  <c r="F347" i="1" s="1"/>
  <c r="G347" i="1" s="1"/>
  <c r="I347" i="1" s="1"/>
  <c r="Q347" i="1"/>
  <c r="E348" i="1"/>
  <c r="F348" i="1" s="1"/>
  <c r="G348" i="1"/>
  <c r="I348" i="1" s="1"/>
  <c r="Q348" i="1"/>
  <c r="E349" i="1"/>
  <c r="F349" i="1" s="1"/>
  <c r="G349" i="1" s="1"/>
  <c r="I349" i="1" s="1"/>
  <c r="Q349" i="1"/>
  <c r="E350" i="1"/>
  <c r="F350" i="1" s="1"/>
  <c r="G350" i="1"/>
  <c r="I350" i="1" s="1"/>
  <c r="Q350" i="1"/>
  <c r="E351" i="1"/>
  <c r="F351" i="1" s="1"/>
  <c r="G351" i="1" s="1"/>
  <c r="I351" i="1" s="1"/>
  <c r="Q351" i="1"/>
  <c r="E352" i="1"/>
  <c r="F352" i="1" s="1"/>
  <c r="G352" i="1" s="1"/>
  <c r="I352" i="1" s="1"/>
  <c r="Q352" i="1"/>
  <c r="E353" i="1"/>
  <c r="F353" i="1" s="1"/>
  <c r="G353" i="1" s="1"/>
  <c r="I353" i="1" s="1"/>
  <c r="Q353" i="1"/>
  <c r="E354" i="1"/>
  <c r="F354" i="1" s="1"/>
  <c r="G354" i="1" s="1"/>
  <c r="I354" i="1" s="1"/>
  <c r="Q354" i="1"/>
  <c r="E355" i="1"/>
  <c r="F355" i="1" s="1"/>
  <c r="G355" i="1" s="1"/>
  <c r="I355" i="1" s="1"/>
  <c r="Q355" i="1"/>
  <c r="E356" i="1"/>
  <c r="F356" i="1" s="1"/>
  <c r="G356" i="1" s="1"/>
  <c r="I356" i="1" s="1"/>
  <c r="Q356" i="1"/>
  <c r="E357" i="1"/>
  <c r="F357" i="1" s="1"/>
  <c r="G357" i="1" s="1"/>
  <c r="I357" i="1" s="1"/>
  <c r="Q357" i="1"/>
  <c r="E358" i="1"/>
  <c r="F358" i="1" s="1"/>
  <c r="G358" i="1" s="1"/>
  <c r="I358" i="1" s="1"/>
  <c r="Q358" i="1"/>
  <c r="E359" i="1"/>
  <c r="F359" i="1"/>
  <c r="G359" i="1" s="1"/>
  <c r="I359" i="1" s="1"/>
  <c r="Q359" i="1"/>
  <c r="E360" i="1"/>
  <c r="F360" i="1" s="1"/>
  <c r="Q360" i="1"/>
  <c r="E361" i="1"/>
  <c r="F361" i="1"/>
  <c r="G361" i="1" s="1"/>
  <c r="I361" i="1" s="1"/>
  <c r="Q361" i="1"/>
  <c r="E362" i="1"/>
  <c r="F362" i="1" s="1"/>
  <c r="G362" i="1" s="1"/>
  <c r="I362" i="1" s="1"/>
  <c r="Q362" i="1"/>
  <c r="E363" i="1"/>
  <c r="F363" i="1" s="1"/>
  <c r="G363" i="1" s="1"/>
  <c r="I363" i="1" s="1"/>
  <c r="Q363" i="1"/>
  <c r="E364" i="1"/>
  <c r="F364" i="1"/>
  <c r="G364" i="1" s="1"/>
  <c r="I364" i="1" s="1"/>
  <c r="Q364" i="1"/>
  <c r="E365" i="1"/>
  <c r="F365" i="1"/>
  <c r="Q365" i="1"/>
  <c r="E366" i="1"/>
  <c r="F366" i="1" s="1"/>
  <c r="Q366" i="1"/>
  <c r="E367" i="1"/>
  <c r="F367" i="1" s="1"/>
  <c r="Q367" i="1"/>
  <c r="E368" i="1"/>
  <c r="F368" i="1" s="1"/>
  <c r="Q368" i="1"/>
  <c r="E369" i="1"/>
  <c r="F369" i="1" s="1"/>
  <c r="Q369" i="1"/>
  <c r="E370" i="1"/>
  <c r="F370" i="1" s="1"/>
  <c r="Q370" i="1"/>
  <c r="E371" i="1"/>
  <c r="F371" i="1" s="1"/>
  <c r="Q371" i="1"/>
  <c r="E372" i="1"/>
  <c r="F372" i="1" s="1"/>
  <c r="Q372" i="1"/>
  <c r="E373" i="1"/>
  <c r="F373" i="1"/>
  <c r="Q373" i="1"/>
  <c r="E374" i="1"/>
  <c r="F374" i="1" s="1"/>
  <c r="Q374" i="1"/>
  <c r="E375" i="1"/>
  <c r="F375" i="1" s="1"/>
  <c r="Q375" i="1"/>
  <c r="E376" i="1"/>
  <c r="F376" i="1" s="1"/>
  <c r="Q376" i="1"/>
  <c r="E377" i="1"/>
  <c r="F377" i="1"/>
  <c r="Q377" i="1"/>
  <c r="E378" i="1"/>
  <c r="F378" i="1" s="1"/>
  <c r="Q378" i="1"/>
  <c r="E379" i="1"/>
  <c r="F379" i="1" s="1"/>
  <c r="G379" i="1" s="1"/>
  <c r="I379" i="1" s="1"/>
  <c r="Q379" i="1"/>
  <c r="E380" i="1"/>
  <c r="F380" i="1" s="1"/>
  <c r="G380" i="1"/>
  <c r="I380" i="1" s="1"/>
  <c r="Q380" i="1"/>
  <c r="E381" i="1"/>
  <c r="E156" i="2" s="1"/>
  <c r="Q381" i="1"/>
  <c r="E382" i="1"/>
  <c r="F382" i="1" s="1"/>
  <c r="G382" i="1" s="1"/>
  <c r="I382" i="1" s="1"/>
  <c r="Q382" i="1"/>
  <c r="E383" i="1"/>
  <c r="F383" i="1" s="1"/>
  <c r="G383" i="1" s="1"/>
  <c r="I383" i="1" s="1"/>
  <c r="Q383" i="1"/>
  <c r="E384" i="1"/>
  <c r="F384" i="1" s="1"/>
  <c r="G384" i="1" s="1"/>
  <c r="I384" i="1" s="1"/>
  <c r="Q384" i="1"/>
  <c r="E385" i="1"/>
  <c r="F385" i="1" s="1"/>
  <c r="G385" i="1" s="1"/>
  <c r="I385" i="1" s="1"/>
  <c r="Q385" i="1"/>
  <c r="E386" i="1"/>
  <c r="F386" i="1"/>
  <c r="G386" i="1" s="1"/>
  <c r="I386" i="1" s="1"/>
  <c r="Q386" i="1"/>
  <c r="E387" i="1"/>
  <c r="F387" i="1" s="1"/>
  <c r="G387" i="1" s="1"/>
  <c r="I387" i="1" s="1"/>
  <c r="Q387" i="1"/>
  <c r="E388" i="1"/>
  <c r="F388" i="1" s="1"/>
  <c r="G388" i="1" s="1"/>
  <c r="I388" i="1" s="1"/>
  <c r="Q388" i="1"/>
  <c r="E389" i="1"/>
  <c r="F389" i="1" s="1"/>
  <c r="G389" i="1" s="1"/>
  <c r="I389" i="1" s="1"/>
  <c r="Q389" i="1"/>
  <c r="E390" i="1"/>
  <c r="F390" i="1"/>
  <c r="G390" i="1" s="1"/>
  <c r="I390" i="1" s="1"/>
  <c r="Q390" i="1"/>
  <c r="E391" i="1"/>
  <c r="F391" i="1" s="1"/>
  <c r="G391" i="1" s="1"/>
  <c r="I391" i="1" s="1"/>
  <c r="Q391" i="1"/>
  <c r="E392" i="1"/>
  <c r="F392" i="1"/>
  <c r="G392" i="1" s="1"/>
  <c r="I392" i="1" s="1"/>
  <c r="Q392" i="1"/>
  <c r="E393" i="1"/>
  <c r="F393" i="1" s="1"/>
  <c r="G393" i="1" s="1"/>
  <c r="I393" i="1" s="1"/>
  <c r="Q393" i="1"/>
  <c r="E394" i="1"/>
  <c r="F394" i="1" s="1"/>
  <c r="G394" i="1" s="1"/>
  <c r="I394" i="1" s="1"/>
  <c r="Q394" i="1"/>
  <c r="E395" i="1"/>
  <c r="F395" i="1" s="1"/>
  <c r="G395" i="1" s="1"/>
  <c r="I395" i="1" s="1"/>
  <c r="Q395" i="1"/>
  <c r="E396" i="1"/>
  <c r="F396" i="1" s="1"/>
  <c r="G396" i="1" s="1"/>
  <c r="I396" i="1" s="1"/>
  <c r="Q396" i="1"/>
  <c r="E397" i="1"/>
  <c r="F397" i="1" s="1"/>
  <c r="G397" i="1" s="1"/>
  <c r="I397" i="1" s="1"/>
  <c r="Q397" i="1"/>
  <c r="E398" i="1"/>
  <c r="F398" i="1" s="1"/>
  <c r="G398" i="1" s="1"/>
  <c r="K398" i="1" s="1"/>
  <c r="Q398" i="1"/>
  <c r="E399" i="1"/>
  <c r="E173" i="2" s="1"/>
  <c r="Q399" i="1"/>
  <c r="E400" i="1"/>
  <c r="F400" i="1"/>
  <c r="G400" i="1" s="1"/>
  <c r="K400" i="1" s="1"/>
  <c r="Q400" i="1"/>
  <c r="E401" i="1"/>
  <c r="F401" i="1" s="1"/>
  <c r="G401" i="1" s="1"/>
  <c r="I401" i="1" s="1"/>
  <c r="Q401" i="1"/>
  <c r="E402" i="1"/>
  <c r="F402" i="1" s="1"/>
  <c r="G402" i="1" s="1"/>
  <c r="I402" i="1" s="1"/>
  <c r="Q402" i="1"/>
  <c r="E403" i="1"/>
  <c r="F403" i="1" s="1"/>
  <c r="G403" i="1" s="1"/>
  <c r="I403" i="1" s="1"/>
  <c r="Q403" i="1"/>
  <c r="E404" i="1"/>
  <c r="F404" i="1" s="1"/>
  <c r="G404" i="1" s="1"/>
  <c r="I404" i="1" s="1"/>
  <c r="Q404" i="1"/>
  <c r="E405" i="1"/>
  <c r="F405" i="1" s="1"/>
  <c r="G405" i="1" s="1"/>
  <c r="I405" i="1" s="1"/>
  <c r="Q405" i="1"/>
  <c r="E406" i="1"/>
  <c r="F406" i="1" s="1"/>
  <c r="G406" i="1" s="1"/>
  <c r="I406" i="1" s="1"/>
  <c r="Q406" i="1"/>
  <c r="E407" i="1"/>
  <c r="E180" i="2" s="1"/>
  <c r="Q407" i="1"/>
  <c r="E408" i="1"/>
  <c r="F408" i="1" s="1"/>
  <c r="G408" i="1" s="1"/>
  <c r="I408" i="1" s="1"/>
  <c r="Q408" i="1"/>
  <c r="E409" i="1"/>
  <c r="F409" i="1" s="1"/>
  <c r="G409" i="1" s="1"/>
  <c r="I409" i="1" s="1"/>
  <c r="Q409" i="1"/>
  <c r="E410" i="1"/>
  <c r="F410" i="1"/>
  <c r="G410" i="1" s="1"/>
  <c r="K410" i="1" s="1"/>
  <c r="Q410" i="1"/>
  <c r="E411" i="1"/>
  <c r="F411" i="1" s="1"/>
  <c r="G411" i="1" s="1"/>
  <c r="K411" i="1" s="1"/>
  <c r="Q411" i="1"/>
  <c r="E412" i="1"/>
  <c r="F412" i="1" s="1"/>
  <c r="G412" i="1" s="1"/>
  <c r="K412" i="1" s="1"/>
  <c r="Q412" i="1"/>
  <c r="E413" i="1"/>
  <c r="F413" i="1" s="1"/>
  <c r="G413" i="1" s="1"/>
  <c r="I413" i="1" s="1"/>
  <c r="Q413" i="1"/>
  <c r="E414" i="1"/>
  <c r="F414" i="1"/>
  <c r="G414" i="1" s="1"/>
  <c r="K414" i="1" s="1"/>
  <c r="Q414" i="1"/>
  <c r="E415" i="1"/>
  <c r="E188" i="2" s="1"/>
  <c r="Q415" i="1"/>
  <c r="E416" i="1"/>
  <c r="F416" i="1" s="1"/>
  <c r="G416" i="1" s="1"/>
  <c r="I416" i="1" s="1"/>
  <c r="Q416" i="1"/>
  <c r="E417" i="1"/>
  <c r="F417" i="1" s="1"/>
  <c r="G417" i="1" s="1"/>
  <c r="I417" i="1" s="1"/>
  <c r="Q417" i="1"/>
  <c r="E418" i="1"/>
  <c r="F418" i="1" s="1"/>
  <c r="Q418" i="1"/>
  <c r="E419" i="1"/>
  <c r="F419" i="1" s="1"/>
  <c r="G419" i="1" s="1"/>
  <c r="K419" i="1" s="1"/>
  <c r="Q419" i="1"/>
  <c r="E420" i="1"/>
  <c r="F420" i="1"/>
  <c r="G420" i="1" s="1"/>
  <c r="I420" i="1" s="1"/>
  <c r="Q420" i="1"/>
  <c r="E421" i="1"/>
  <c r="F421" i="1" s="1"/>
  <c r="G421" i="1" s="1"/>
  <c r="I421" i="1" s="1"/>
  <c r="Q421" i="1"/>
  <c r="E422" i="1"/>
  <c r="F422" i="1" s="1"/>
  <c r="Q422" i="1"/>
  <c r="E423" i="1"/>
  <c r="F423" i="1" s="1"/>
  <c r="G423" i="1" s="1"/>
  <c r="I423" i="1" s="1"/>
  <c r="Q423" i="1"/>
  <c r="E424" i="1"/>
  <c r="F424" i="1" s="1"/>
  <c r="G424" i="1" s="1"/>
  <c r="I424" i="1" s="1"/>
  <c r="Q424" i="1"/>
  <c r="E425" i="1"/>
  <c r="F425" i="1" s="1"/>
  <c r="Q425" i="1"/>
  <c r="E426" i="1"/>
  <c r="F426" i="1" s="1"/>
  <c r="G426" i="1" s="1"/>
  <c r="I426" i="1" s="1"/>
  <c r="Q426" i="1"/>
  <c r="E427" i="1"/>
  <c r="F427" i="1" s="1"/>
  <c r="G427" i="1" s="1"/>
  <c r="I427" i="1" s="1"/>
  <c r="Q427" i="1"/>
  <c r="E428" i="1"/>
  <c r="F428" i="1" s="1"/>
  <c r="G428" i="1" s="1"/>
  <c r="I428" i="1" s="1"/>
  <c r="Q428" i="1"/>
  <c r="E429" i="1"/>
  <c r="F429" i="1" s="1"/>
  <c r="Q429" i="1"/>
  <c r="E430" i="1"/>
  <c r="F430" i="1" s="1"/>
  <c r="Q430" i="1"/>
  <c r="E431" i="1"/>
  <c r="F431" i="1" s="1"/>
  <c r="Q431" i="1"/>
  <c r="E432" i="1"/>
  <c r="F432" i="1" s="1"/>
  <c r="Q432" i="1"/>
  <c r="E433" i="1"/>
  <c r="F433" i="1" s="1"/>
  <c r="G433" i="1" s="1"/>
  <c r="K433" i="1" s="1"/>
  <c r="Q433" i="1"/>
  <c r="E434" i="1"/>
  <c r="F434" i="1" s="1"/>
  <c r="Q434" i="1"/>
  <c r="E435" i="1"/>
  <c r="F435" i="1" s="1"/>
  <c r="Q435" i="1"/>
  <c r="E436" i="1"/>
  <c r="F436" i="1"/>
  <c r="Q436" i="1"/>
  <c r="E437" i="1"/>
  <c r="F437" i="1" s="1"/>
  <c r="Q437" i="1"/>
  <c r="E438" i="1"/>
  <c r="F438" i="1" s="1"/>
  <c r="Q438" i="1"/>
  <c r="E439" i="1"/>
  <c r="F439" i="1" s="1"/>
  <c r="Q439" i="1"/>
  <c r="E440" i="1"/>
  <c r="F440" i="1" s="1"/>
  <c r="Q440" i="1"/>
  <c r="E441" i="1"/>
  <c r="F441" i="1" s="1"/>
  <c r="G441" i="1" s="1"/>
  <c r="I441" i="1" s="1"/>
  <c r="Q441" i="1"/>
  <c r="E442" i="1"/>
  <c r="F442" i="1" s="1"/>
  <c r="G442" i="1" s="1"/>
  <c r="I442" i="1" s="1"/>
  <c r="Q442" i="1"/>
  <c r="E443" i="1"/>
  <c r="F443" i="1" s="1"/>
  <c r="G443" i="1" s="1"/>
  <c r="I443" i="1" s="1"/>
  <c r="Q443" i="1"/>
  <c r="E444" i="1"/>
  <c r="F444" i="1" s="1"/>
  <c r="G444" i="1" s="1"/>
  <c r="I444" i="1" s="1"/>
  <c r="Q444" i="1"/>
  <c r="E445" i="1"/>
  <c r="F445" i="1" s="1"/>
  <c r="G445" i="1" s="1"/>
  <c r="I445" i="1" s="1"/>
  <c r="Q445" i="1"/>
  <c r="E446" i="1"/>
  <c r="F446" i="1"/>
  <c r="G446" i="1" s="1"/>
  <c r="K446" i="1" s="1"/>
  <c r="Q446" i="1"/>
  <c r="E447" i="1"/>
  <c r="F447" i="1" s="1"/>
  <c r="G447" i="1" s="1"/>
  <c r="I447" i="1" s="1"/>
  <c r="Q447" i="1"/>
  <c r="E448" i="1"/>
  <c r="F448" i="1" s="1"/>
  <c r="G448" i="1" s="1"/>
  <c r="K448" i="1" s="1"/>
  <c r="Q448" i="1"/>
  <c r="E449" i="1"/>
  <c r="F449" i="1" s="1"/>
  <c r="G449" i="1" s="1"/>
  <c r="I449" i="1" s="1"/>
  <c r="Q449" i="1"/>
  <c r="E450" i="1"/>
  <c r="F450" i="1" s="1"/>
  <c r="G450" i="1" s="1"/>
  <c r="I450" i="1" s="1"/>
  <c r="Q450" i="1"/>
  <c r="E451" i="1"/>
  <c r="F451" i="1" s="1"/>
  <c r="G451" i="1" s="1"/>
  <c r="K451" i="1" s="1"/>
  <c r="Q451" i="1"/>
  <c r="E452" i="1"/>
  <c r="F452" i="1" s="1"/>
  <c r="G452" i="1" s="1"/>
  <c r="K452" i="1" s="1"/>
  <c r="Q452" i="1"/>
  <c r="E453" i="1"/>
  <c r="E219" i="2" s="1"/>
  <c r="Q453" i="1"/>
  <c r="E454" i="1"/>
  <c r="F454" i="1" s="1"/>
  <c r="G454" i="1" s="1"/>
  <c r="K454" i="1" s="1"/>
  <c r="Q454" i="1"/>
  <c r="E455" i="1"/>
  <c r="F455" i="1" s="1"/>
  <c r="G455" i="1" s="1"/>
  <c r="I455" i="1" s="1"/>
  <c r="Q455" i="1"/>
  <c r="E456" i="1"/>
  <c r="F456" i="1" s="1"/>
  <c r="G456" i="1" s="1"/>
  <c r="I456" i="1" s="1"/>
  <c r="Q456" i="1"/>
  <c r="E457" i="1"/>
  <c r="F457" i="1" s="1"/>
  <c r="G457" i="1" s="1"/>
  <c r="I457" i="1" s="1"/>
  <c r="Q457" i="1"/>
  <c r="E458" i="1"/>
  <c r="F458" i="1" s="1"/>
  <c r="G458" i="1" s="1"/>
  <c r="I458" i="1" s="1"/>
  <c r="Q458" i="1"/>
  <c r="E459" i="1"/>
  <c r="F459" i="1" s="1"/>
  <c r="G459" i="1" s="1"/>
  <c r="I459" i="1" s="1"/>
  <c r="Q459" i="1"/>
  <c r="E460" i="1"/>
  <c r="F460" i="1" s="1"/>
  <c r="G460" i="1" s="1"/>
  <c r="I460" i="1" s="1"/>
  <c r="Q460" i="1"/>
  <c r="E461" i="1"/>
  <c r="E221" i="2" s="1"/>
  <c r="Q461" i="1"/>
  <c r="E462" i="1"/>
  <c r="F462" i="1" s="1"/>
  <c r="G462" i="1" s="1"/>
  <c r="I462" i="1" s="1"/>
  <c r="Q462" i="1"/>
  <c r="E463" i="1"/>
  <c r="F463" i="1" s="1"/>
  <c r="G463" i="1" s="1"/>
  <c r="I463" i="1" s="1"/>
  <c r="Q463" i="1"/>
  <c r="E464" i="1"/>
  <c r="F464" i="1"/>
  <c r="G464" i="1" s="1"/>
  <c r="I464" i="1" s="1"/>
  <c r="Q464" i="1"/>
  <c r="E465" i="1"/>
  <c r="F465" i="1" s="1"/>
  <c r="G465" i="1" s="1"/>
  <c r="I465" i="1" s="1"/>
  <c r="Q465" i="1"/>
  <c r="E466" i="1"/>
  <c r="F466" i="1" s="1"/>
  <c r="G466" i="1" s="1"/>
  <c r="I466" i="1" s="1"/>
  <c r="Q466" i="1"/>
  <c r="E467" i="1"/>
  <c r="F467" i="1" s="1"/>
  <c r="G467" i="1" s="1"/>
  <c r="I467" i="1" s="1"/>
  <c r="Q467" i="1"/>
  <c r="E468" i="1"/>
  <c r="F468" i="1"/>
  <c r="G468" i="1" s="1"/>
  <c r="K468" i="1" s="1"/>
  <c r="Q468" i="1"/>
  <c r="E469" i="1"/>
  <c r="E474" i="2" s="1"/>
  <c r="Q469" i="1"/>
  <c r="E470" i="1"/>
  <c r="F470" i="1"/>
  <c r="G470" i="1" s="1"/>
  <c r="J470" i="1" s="1"/>
  <c r="Q470" i="1"/>
  <c r="E471" i="1"/>
  <c r="F471" i="1" s="1"/>
  <c r="G471" i="1" s="1"/>
  <c r="J471" i="1" s="1"/>
  <c r="Q471" i="1"/>
  <c r="E472" i="1"/>
  <c r="F472" i="1" s="1"/>
  <c r="G472" i="1" s="1"/>
  <c r="I472" i="1" s="1"/>
  <c r="Q472" i="1"/>
  <c r="E473" i="1"/>
  <c r="F473" i="1" s="1"/>
  <c r="G473" i="1" s="1"/>
  <c r="K473" i="1" s="1"/>
  <c r="Q473" i="1"/>
  <c r="E474" i="1"/>
  <c r="F474" i="1" s="1"/>
  <c r="G474" i="1" s="1"/>
  <c r="K474" i="1" s="1"/>
  <c r="Q474" i="1"/>
  <c r="E475" i="1"/>
  <c r="F475" i="1" s="1"/>
  <c r="G475" i="1" s="1"/>
  <c r="K475" i="1" s="1"/>
  <c r="Q475" i="1"/>
  <c r="E476" i="1"/>
  <c r="F476" i="1" s="1"/>
  <c r="G476" i="1" s="1"/>
  <c r="I476" i="1" s="1"/>
  <c r="Q476" i="1"/>
  <c r="E477" i="1"/>
  <c r="E227" i="2" s="1"/>
  <c r="Q477" i="1"/>
  <c r="E478" i="1"/>
  <c r="F478" i="1" s="1"/>
  <c r="G478" i="1" s="1"/>
  <c r="J478" i="1" s="1"/>
  <c r="Q478" i="1"/>
  <c r="E479" i="1"/>
  <c r="F479" i="1" s="1"/>
  <c r="G479" i="1" s="1"/>
  <c r="J479" i="1" s="1"/>
  <c r="Q479" i="1"/>
  <c r="E480" i="1"/>
  <c r="F480" i="1" s="1"/>
  <c r="G480" i="1" s="1"/>
  <c r="K480" i="1" s="1"/>
  <c r="Q480" i="1"/>
  <c r="E481" i="1"/>
  <c r="F481" i="1" s="1"/>
  <c r="G481" i="1" s="1"/>
  <c r="K481" i="1" s="1"/>
  <c r="Q481" i="1"/>
  <c r="E482" i="1"/>
  <c r="F482" i="1" s="1"/>
  <c r="G482" i="1" s="1"/>
  <c r="K482" i="1" s="1"/>
  <c r="Q482" i="1"/>
  <c r="E483" i="1"/>
  <c r="F483" i="1" s="1"/>
  <c r="G483" i="1" s="1"/>
  <c r="K483" i="1" s="1"/>
  <c r="Q483" i="1"/>
  <c r="E484" i="1"/>
  <c r="F484" i="1" s="1"/>
  <c r="G484" i="1" s="1"/>
  <c r="K484" i="1" s="1"/>
  <c r="Q484" i="1"/>
  <c r="E485" i="1"/>
  <c r="E235" i="2" s="1"/>
  <c r="Q485" i="1"/>
  <c r="E486" i="1"/>
  <c r="F486" i="1" s="1"/>
  <c r="G486" i="1" s="1"/>
  <c r="K486" i="1" s="1"/>
  <c r="Q486" i="1"/>
  <c r="E487" i="1"/>
  <c r="F487" i="1" s="1"/>
  <c r="G487" i="1" s="1"/>
  <c r="K487" i="1" s="1"/>
  <c r="Q487" i="1"/>
  <c r="E488" i="1"/>
  <c r="F488" i="1" s="1"/>
  <c r="G488" i="1" s="1"/>
  <c r="K488" i="1" s="1"/>
  <c r="Q488" i="1"/>
  <c r="E489" i="1"/>
  <c r="F489" i="1" s="1"/>
  <c r="G489" i="1" s="1"/>
  <c r="K489" i="1" s="1"/>
  <c r="Q489" i="1"/>
  <c r="E490" i="1"/>
  <c r="F490" i="1" s="1"/>
  <c r="G490" i="1" s="1"/>
  <c r="K490" i="1" s="1"/>
  <c r="Q490" i="1"/>
  <c r="E491" i="1"/>
  <c r="F491" i="1" s="1"/>
  <c r="G491" i="1" s="1"/>
  <c r="J491" i="1" s="1"/>
  <c r="Q491" i="1"/>
  <c r="E492" i="1"/>
  <c r="F492" i="1"/>
  <c r="G492" i="1" s="1"/>
  <c r="J492" i="1" s="1"/>
  <c r="Q492" i="1"/>
  <c r="E493" i="1"/>
  <c r="F493" i="1" s="1"/>
  <c r="G493" i="1" s="1"/>
  <c r="K493" i="1" s="1"/>
  <c r="Q493" i="1"/>
  <c r="E494" i="1"/>
  <c r="F494" i="1" s="1"/>
  <c r="G494" i="1" s="1"/>
  <c r="I494" i="1" s="1"/>
  <c r="Q494" i="1"/>
  <c r="E495" i="1"/>
  <c r="F495" i="1" s="1"/>
  <c r="G495" i="1" s="1"/>
  <c r="K495" i="1" s="1"/>
  <c r="Q495" i="1"/>
  <c r="E496" i="1"/>
  <c r="F496" i="1" s="1"/>
  <c r="G496" i="1" s="1"/>
  <c r="K496" i="1" s="1"/>
  <c r="Q496" i="1"/>
  <c r="E497" i="1"/>
  <c r="F497" i="1" s="1"/>
  <c r="G497" i="1" s="1"/>
  <c r="K497" i="1" s="1"/>
  <c r="Q497" i="1"/>
  <c r="E498" i="1"/>
  <c r="F498" i="1" s="1"/>
  <c r="G498" i="1" s="1"/>
  <c r="K498" i="1" s="1"/>
  <c r="Q498" i="1"/>
  <c r="E499" i="1"/>
  <c r="F499" i="1"/>
  <c r="G499" i="1" s="1"/>
  <c r="K499" i="1" s="1"/>
  <c r="Q499" i="1"/>
  <c r="E500" i="1"/>
  <c r="F500" i="1" s="1"/>
  <c r="G500" i="1" s="1"/>
  <c r="K500" i="1" s="1"/>
  <c r="Q500" i="1"/>
  <c r="E501" i="1"/>
  <c r="F501" i="1"/>
  <c r="G501" i="1" s="1"/>
  <c r="K501" i="1" s="1"/>
  <c r="Q501" i="1"/>
  <c r="E502" i="1"/>
  <c r="F502" i="1" s="1"/>
  <c r="G502" i="1" s="1"/>
  <c r="K502" i="1" s="1"/>
  <c r="Q502" i="1"/>
  <c r="E503" i="1"/>
  <c r="F503" i="1" s="1"/>
  <c r="G503" i="1" s="1"/>
  <c r="K503" i="1" s="1"/>
  <c r="Q503" i="1"/>
  <c r="E504" i="1"/>
  <c r="F504" i="1" s="1"/>
  <c r="G504" i="1" s="1"/>
  <c r="K504" i="1" s="1"/>
  <c r="Q504" i="1"/>
  <c r="E505" i="1"/>
  <c r="F505" i="1" s="1"/>
  <c r="G505" i="1" s="1"/>
  <c r="K505" i="1" s="1"/>
  <c r="Q505" i="1"/>
  <c r="E506" i="1"/>
  <c r="F506" i="1" s="1"/>
  <c r="G506" i="1" s="1"/>
  <c r="K506" i="1" s="1"/>
  <c r="Q506" i="1"/>
  <c r="E507" i="1"/>
  <c r="F507" i="1" s="1"/>
  <c r="G507" i="1" s="1"/>
  <c r="K507" i="1" s="1"/>
  <c r="Q507" i="1"/>
  <c r="A11" i="2"/>
  <c r="C11" i="2"/>
  <c r="D11" i="2"/>
  <c r="E11" i="2"/>
  <c r="G11" i="2"/>
  <c r="H11" i="2"/>
  <c r="B11" i="2"/>
  <c r="A12" i="2"/>
  <c r="D12" i="2"/>
  <c r="G12" i="2"/>
  <c r="C12" i="2"/>
  <c r="E12" i="2"/>
  <c r="H12" i="2"/>
  <c r="B12" i="2"/>
  <c r="A13" i="2"/>
  <c r="B13" i="2"/>
  <c r="D13" i="2"/>
  <c r="G13" i="2"/>
  <c r="C13" i="2"/>
  <c r="E13" i="2"/>
  <c r="H13" i="2"/>
  <c r="A14" i="2"/>
  <c r="B14" i="2"/>
  <c r="C14" i="2"/>
  <c r="E14" i="2"/>
  <c r="D14" i="2"/>
  <c r="G14" i="2"/>
  <c r="H14" i="2"/>
  <c r="A15" i="2"/>
  <c r="C15" i="2"/>
  <c r="E15" i="2"/>
  <c r="D15" i="2"/>
  <c r="G15" i="2"/>
  <c r="H15" i="2"/>
  <c r="B15" i="2"/>
  <c r="A16" i="2"/>
  <c r="B16" i="2"/>
  <c r="D16" i="2"/>
  <c r="G16" i="2"/>
  <c r="C16" i="2"/>
  <c r="E16" i="2"/>
  <c r="H16" i="2"/>
  <c r="A17" i="2"/>
  <c r="B17" i="2"/>
  <c r="C17" i="2"/>
  <c r="D17" i="2"/>
  <c r="G17" i="2"/>
  <c r="H17" i="2"/>
  <c r="A18" i="2"/>
  <c r="D18" i="2"/>
  <c r="G18" i="2"/>
  <c r="C18" i="2"/>
  <c r="E18" i="2"/>
  <c r="H18" i="2"/>
  <c r="B18" i="2"/>
  <c r="A19" i="2"/>
  <c r="C19" i="2"/>
  <c r="D19" i="2"/>
  <c r="E19" i="2"/>
  <c r="G19" i="2"/>
  <c r="H19" i="2"/>
  <c r="B19" i="2"/>
  <c r="A20" i="2"/>
  <c r="D20" i="2"/>
  <c r="G20" i="2"/>
  <c r="C20" i="2"/>
  <c r="H20" i="2"/>
  <c r="B20" i="2"/>
  <c r="A21" i="2"/>
  <c r="B21" i="2"/>
  <c r="D21" i="2"/>
  <c r="G21" i="2"/>
  <c r="C21" i="2"/>
  <c r="E21" i="2"/>
  <c r="H21" i="2"/>
  <c r="A22" i="2"/>
  <c r="B22" i="2"/>
  <c r="C22" i="2"/>
  <c r="D22" i="2"/>
  <c r="G22" i="2"/>
  <c r="H22" i="2"/>
  <c r="A23" i="2"/>
  <c r="C23" i="2"/>
  <c r="E23" i="2"/>
  <c r="D23" i="2"/>
  <c r="G23" i="2"/>
  <c r="H23" i="2"/>
  <c r="B23" i="2"/>
  <c r="A24" i="2"/>
  <c r="B24" i="2"/>
  <c r="C24" i="2"/>
  <c r="D24" i="2"/>
  <c r="E24" i="2"/>
  <c r="G24" i="2"/>
  <c r="H24" i="2"/>
  <c r="A25" i="2"/>
  <c r="B25" i="2"/>
  <c r="D25" i="2"/>
  <c r="G25" i="2"/>
  <c r="C25" i="2"/>
  <c r="E25" i="2"/>
  <c r="H25" i="2"/>
  <c r="A26" i="2"/>
  <c r="D26" i="2"/>
  <c r="G26" i="2"/>
  <c r="C26" i="2"/>
  <c r="E26" i="2"/>
  <c r="H26" i="2"/>
  <c r="B26" i="2"/>
  <c r="A27" i="2"/>
  <c r="C27" i="2"/>
  <c r="D27" i="2"/>
  <c r="E27" i="2"/>
  <c r="G27" i="2"/>
  <c r="H27" i="2"/>
  <c r="B27" i="2"/>
  <c r="A28" i="2"/>
  <c r="D28" i="2"/>
  <c r="G28" i="2"/>
  <c r="C28" i="2"/>
  <c r="H28" i="2"/>
  <c r="B28" i="2"/>
  <c r="A29" i="2"/>
  <c r="B29" i="2"/>
  <c r="D29" i="2"/>
  <c r="G29" i="2"/>
  <c r="C29" i="2"/>
  <c r="H29" i="2"/>
  <c r="A30" i="2"/>
  <c r="B30" i="2"/>
  <c r="C30" i="2"/>
  <c r="E30" i="2"/>
  <c r="D30" i="2"/>
  <c r="G30" i="2"/>
  <c r="H30" i="2"/>
  <c r="A31" i="2"/>
  <c r="C31" i="2"/>
  <c r="E31" i="2"/>
  <c r="D31" i="2"/>
  <c r="G31" i="2"/>
  <c r="H31" i="2"/>
  <c r="B31" i="2"/>
  <c r="A32" i="2"/>
  <c r="B32" i="2"/>
  <c r="C32" i="2"/>
  <c r="D32" i="2"/>
  <c r="E32" i="2"/>
  <c r="G32" i="2"/>
  <c r="H32" i="2"/>
  <c r="A33" i="2"/>
  <c r="B33" i="2"/>
  <c r="C33" i="2"/>
  <c r="E33" i="2"/>
  <c r="D33" i="2"/>
  <c r="G33" i="2"/>
  <c r="H33" i="2"/>
  <c r="A34" i="2"/>
  <c r="D34" i="2"/>
  <c r="G34" i="2"/>
  <c r="C34" i="2"/>
  <c r="E34" i="2"/>
  <c r="H34" i="2"/>
  <c r="B34" i="2"/>
  <c r="A35" i="2"/>
  <c r="C35" i="2"/>
  <c r="D35" i="2"/>
  <c r="E35" i="2"/>
  <c r="G35" i="2"/>
  <c r="H35" i="2"/>
  <c r="B35" i="2"/>
  <c r="A36" i="2"/>
  <c r="D36" i="2"/>
  <c r="G36" i="2"/>
  <c r="C36" i="2"/>
  <c r="E36" i="2"/>
  <c r="H36" i="2"/>
  <c r="B36" i="2"/>
  <c r="A37" i="2"/>
  <c r="D37" i="2"/>
  <c r="G37" i="2"/>
  <c r="C37" i="2"/>
  <c r="E37" i="2"/>
  <c r="H37" i="2"/>
  <c r="B37" i="2"/>
  <c r="A38" i="2"/>
  <c r="B38" i="2"/>
  <c r="C38" i="2"/>
  <c r="E38" i="2"/>
  <c r="D38" i="2"/>
  <c r="G38" i="2"/>
  <c r="H38" i="2"/>
  <c r="A39" i="2"/>
  <c r="C39" i="2"/>
  <c r="E39" i="2"/>
  <c r="D39" i="2"/>
  <c r="G39" i="2"/>
  <c r="H39" i="2"/>
  <c r="B39" i="2"/>
  <c r="A40" i="2"/>
  <c r="B40" i="2"/>
  <c r="C40" i="2"/>
  <c r="D40" i="2"/>
  <c r="E40" i="2"/>
  <c r="G40" i="2"/>
  <c r="H40" i="2"/>
  <c r="A41" i="2"/>
  <c r="B41" i="2"/>
  <c r="D41" i="2"/>
  <c r="G41" i="2"/>
  <c r="C41" i="2"/>
  <c r="H41" i="2"/>
  <c r="A42" i="2"/>
  <c r="D42" i="2"/>
  <c r="G42" i="2"/>
  <c r="C42" i="2"/>
  <c r="E42" i="2"/>
  <c r="H42" i="2"/>
  <c r="B42" i="2"/>
  <c r="A43" i="2"/>
  <c r="C43" i="2"/>
  <c r="D43" i="2"/>
  <c r="G43" i="2"/>
  <c r="H43" i="2"/>
  <c r="B43" i="2"/>
  <c r="A44" i="2"/>
  <c r="D44" i="2"/>
  <c r="G44" i="2"/>
  <c r="C44" i="2"/>
  <c r="E44" i="2"/>
  <c r="H44" i="2"/>
  <c r="B44" i="2"/>
  <c r="A45" i="2"/>
  <c r="B45" i="2"/>
  <c r="D45" i="2"/>
  <c r="G45" i="2"/>
  <c r="C45" i="2"/>
  <c r="E45" i="2"/>
  <c r="H45" i="2"/>
  <c r="A46" i="2"/>
  <c r="B46" i="2"/>
  <c r="C46" i="2"/>
  <c r="D46" i="2"/>
  <c r="G46" i="2"/>
  <c r="H46" i="2"/>
  <c r="A47" i="2"/>
  <c r="C47" i="2"/>
  <c r="E47" i="2"/>
  <c r="D47" i="2"/>
  <c r="G47" i="2"/>
  <c r="H47" i="2"/>
  <c r="B47" i="2"/>
  <c r="A48" i="2"/>
  <c r="B48" i="2"/>
  <c r="C48" i="2"/>
  <c r="D48" i="2"/>
  <c r="G48" i="2"/>
  <c r="H48" i="2"/>
  <c r="A49" i="2"/>
  <c r="B49" i="2"/>
  <c r="C49" i="2"/>
  <c r="E49" i="2"/>
  <c r="D49" i="2"/>
  <c r="G49" i="2"/>
  <c r="H49" i="2"/>
  <c r="A50" i="2"/>
  <c r="D50" i="2"/>
  <c r="G50" i="2"/>
  <c r="C50" i="2"/>
  <c r="E50" i="2"/>
  <c r="H50" i="2"/>
  <c r="B50" i="2"/>
  <c r="A51" i="2"/>
  <c r="C51" i="2"/>
  <c r="D51" i="2"/>
  <c r="E51" i="2"/>
  <c r="G51" i="2"/>
  <c r="H51" i="2"/>
  <c r="B51" i="2"/>
  <c r="A52" i="2"/>
  <c r="D52" i="2"/>
  <c r="G52" i="2"/>
  <c r="C52" i="2"/>
  <c r="E52" i="2"/>
  <c r="H52" i="2"/>
  <c r="B52" i="2"/>
  <c r="A53" i="2"/>
  <c r="D53" i="2"/>
  <c r="G53" i="2"/>
  <c r="C53" i="2"/>
  <c r="E53" i="2"/>
  <c r="H53" i="2"/>
  <c r="B53" i="2"/>
  <c r="A54" i="2"/>
  <c r="B54" i="2"/>
  <c r="C54" i="2"/>
  <c r="D54" i="2"/>
  <c r="G54" i="2"/>
  <c r="H54" i="2"/>
  <c r="A55" i="2"/>
  <c r="C55" i="2"/>
  <c r="D55" i="2"/>
  <c r="G55" i="2"/>
  <c r="H55" i="2"/>
  <c r="B55" i="2"/>
  <c r="A56" i="2"/>
  <c r="B56" i="2"/>
  <c r="C56" i="2"/>
  <c r="D56" i="2"/>
  <c r="E56" i="2"/>
  <c r="G56" i="2"/>
  <c r="H56" i="2"/>
  <c r="A57" i="2"/>
  <c r="B57" i="2"/>
  <c r="D57" i="2"/>
  <c r="G57" i="2"/>
  <c r="C57" i="2"/>
  <c r="H57" i="2"/>
  <c r="A58" i="2"/>
  <c r="D58" i="2"/>
  <c r="G58" i="2"/>
  <c r="C58" i="2"/>
  <c r="E58" i="2"/>
  <c r="H58" i="2"/>
  <c r="B58" i="2"/>
  <c r="A59" i="2"/>
  <c r="C59" i="2"/>
  <c r="D59" i="2"/>
  <c r="E59" i="2"/>
  <c r="G59" i="2"/>
  <c r="H59" i="2"/>
  <c r="B59" i="2"/>
  <c r="A60" i="2"/>
  <c r="D60" i="2"/>
  <c r="G60" i="2"/>
  <c r="C60" i="2"/>
  <c r="E60" i="2"/>
  <c r="H60" i="2"/>
  <c r="B60" i="2"/>
  <c r="A61" i="2"/>
  <c r="B61" i="2"/>
  <c r="D61" i="2"/>
  <c r="G61" i="2"/>
  <c r="C61" i="2"/>
  <c r="E61" i="2"/>
  <c r="H61" i="2"/>
  <c r="A62" i="2"/>
  <c r="B62" i="2"/>
  <c r="C62" i="2"/>
  <c r="E62" i="2"/>
  <c r="D62" i="2"/>
  <c r="G62" i="2"/>
  <c r="H62" i="2"/>
  <c r="A63" i="2"/>
  <c r="C63" i="2"/>
  <c r="D63" i="2"/>
  <c r="G63" i="2"/>
  <c r="H63" i="2"/>
  <c r="B63" i="2"/>
  <c r="A64" i="2"/>
  <c r="B64" i="2"/>
  <c r="C64" i="2"/>
  <c r="D64" i="2"/>
  <c r="E64" i="2"/>
  <c r="G64" i="2"/>
  <c r="H64" i="2"/>
  <c r="A65" i="2"/>
  <c r="B65" i="2"/>
  <c r="C65" i="2"/>
  <c r="E65" i="2"/>
  <c r="D65" i="2"/>
  <c r="G65" i="2"/>
  <c r="H65" i="2"/>
  <c r="A66" i="2"/>
  <c r="D66" i="2"/>
  <c r="G66" i="2"/>
  <c r="C66" i="2"/>
  <c r="H66" i="2"/>
  <c r="B66" i="2"/>
  <c r="A67" i="2"/>
  <c r="C67" i="2"/>
  <c r="D67" i="2"/>
  <c r="E67" i="2"/>
  <c r="G67" i="2"/>
  <c r="H67" i="2"/>
  <c r="B67" i="2"/>
  <c r="A68" i="2"/>
  <c r="D68" i="2"/>
  <c r="G68" i="2"/>
  <c r="C68" i="2"/>
  <c r="H68" i="2"/>
  <c r="B68" i="2"/>
  <c r="A69" i="2"/>
  <c r="D69" i="2"/>
  <c r="G69" i="2"/>
  <c r="C69" i="2"/>
  <c r="H69" i="2"/>
  <c r="B69" i="2"/>
  <c r="A70" i="2"/>
  <c r="B70" i="2"/>
  <c r="C70" i="2"/>
  <c r="E70" i="2"/>
  <c r="D70" i="2"/>
  <c r="G70" i="2"/>
  <c r="H70" i="2"/>
  <c r="A71" i="2"/>
  <c r="C71" i="2"/>
  <c r="E71" i="2"/>
  <c r="D71" i="2"/>
  <c r="G71" i="2"/>
  <c r="H71" i="2"/>
  <c r="B71" i="2"/>
  <c r="A72" i="2"/>
  <c r="B72" i="2"/>
  <c r="C72" i="2"/>
  <c r="D72" i="2"/>
  <c r="E72" i="2"/>
  <c r="G72" i="2"/>
  <c r="H72" i="2"/>
  <c r="A73" i="2"/>
  <c r="B73" i="2"/>
  <c r="D73" i="2"/>
  <c r="G73" i="2"/>
  <c r="C73" i="2"/>
  <c r="H73" i="2"/>
  <c r="A74" i="2"/>
  <c r="D74" i="2"/>
  <c r="G74" i="2"/>
  <c r="C74" i="2"/>
  <c r="E74" i="2"/>
  <c r="H74" i="2"/>
  <c r="B74" i="2"/>
  <c r="A75" i="2"/>
  <c r="C75" i="2"/>
  <c r="D75" i="2"/>
  <c r="E75" i="2"/>
  <c r="G75" i="2"/>
  <c r="H75" i="2"/>
  <c r="B75" i="2"/>
  <c r="A76" i="2"/>
  <c r="D76" i="2"/>
  <c r="G76" i="2"/>
  <c r="C76" i="2"/>
  <c r="H76" i="2"/>
  <c r="B76" i="2"/>
  <c r="A77" i="2"/>
  <c r="B77" i="2"/>
  <c r="D77" i="2"/>
  <c r="E77" i="2"/>
  <c r="G77" i="2"/>
  <c r="C77" i="2"/>
  <c r="H77" i="2"/>
  <c r="A78" i="2"/>
  <c r="B78" i="2"/>
  <c r="D78" i="2"/>
  <c r="G78" i="2"/>
  <c r="C78" i="2"/>
  <c r="E78" i="2"/>
  <c r="H78" i="2"/>
  <c r="A79" i="2"/>
  <c r="C79" i="2"/>
  <c r="E79" i="2"/>
  <c r="D79" i="2"/>
  <c r="G79" i="2"/>
  <c r="H79" i="2"/>
  <c r="B79" i="2"/>
  <c r="A80" i="2"/>
  <c r="B80" i="2"/>
  <c r="C80" i="2"/>
  <c r="D80" i="2"/>
  <c r="G80" i="2"/>
  <c r="H80" i="2"/>
  <c r="A81" i="2"/>
  <c r="B81" i="2"/>
  <c r="C81" i="2"/>
  <c r="E81" i="2"/>
  <c r="D81" i="2"/>
  <c r="G81" i="2"/>
  <c r="H81" i="2"/>
  <c r="A82" i="2"/>
  <c r="D82" i="2"/>
  <c r="G82" i="2"/>
  <c r="C82" i="2"/>
  <c r="H82" i="2"/>
  <c r="B82" i="2"/>
  <c r="A83" i="2"/>
  <c r="C83" i="2"/>
  <c r="E83" i="2"/>
  <c r="D83" i="2"/>
  <c r="G83" i="2"/>
  <c r="H83" i="2"/>
  <c r="B83" i="2"/>
  <c r="A84" i="2"/>
  <c r="D84" i="2"/>
  <c r="G84" i="2"/>
  <c r="C84" i="2"/>
  <c r="E84" i="2"/>
  <c r="H84" i="2"/>
  <c r="B84" i="2"/>
  <c r="A85" i="2"/>
  <c r="D85" i="2"/>
  <c r="E85" i="2"/>
  <c r="G85" i="2"/>
  <c r="C85" i="2"/>
  <c r="H85" i="2"/>
  <c r="B85" i="2"/>
  <c r="A86" i="2"/>
  <c r="B86" i="2"/>
  <c r="D86" i="2"/>
  <c r="G86" i="2"/>
  <c r="C86" i="2"/>
  <c r="E86" i="2"/>
  <c r="H86" i="2"/>
  <c r="A87" i="2"/>
  <c r="C87" i="2"/>
  <c r="D87" i="2"/>
  <c r="G87" i="2"/>
  <c r="H87" i="2"/>
  <c r="B87" i="2"/>
  <c r="A88" i="2"/>
  <c r="B88" i="2"/>
  <c r="C88" i="2"/>
  <c r="D88" i="2"/>
  <c r="E88" i="2"/>
  <c r="G88" i="2"/>
  <c r="H88" i="2"/>
  <c r="A89" i="2"/>
  <c r="B89" i="2"/>
  <c r="D89" i="2"/>
  <c r="E89" i="2"/>
  <c r="G89" i="2"/>
  <c r="C89" i="2"/>
  <c r="H89" i="2"/>
  <c r="A90" i="2"/>
  <c r="D90" i="2"/>
  <c r="G90" i="2"/>
  <c r="C90" i="2"/>
  <c r="H90" i="2"/>
  <c r="B90" i="2"/>
  <c r="A91" i="2"/>
  <c r="C91" i="2"/>
  <c r="E91" i="2"/>
  <c r="D91" i="2"/>
  <c r="G91" i="2"/>
  <c r="H91" i="2"/>
  <c r="B91" i="2"/>
  <c r="A92" i="2"/>
  <c r="D92" i="2"/>
  <c r="G92" i="2"/>
  <c r="C92" i="2"/>
  <c r="E92" i="2"/>
  <c r="H92" i="2"/>
  <c r="B92" i="2"/>
  <c r="A93" i="2"/>
  <c r="D93" i="2"/>
  <c r="G93" i="2"/>
  <c r="C93" i="2"/>
  <c r="H93" i="2"/>
  <c r="B93" i="2"/>
  <c r="A94" i="2"/>
  <c r="B94" i="2"/>
  <c r="C94" i="2"/>
  <c r="E94" i="2"/>
  <c r="D94" i="2"/>
  <c r="G94" i="2"/>
  <c r="H94" i="2"/>
  <c r="A95" i="2"/>
  <c r="C95" i="2"/>
  <c r="E95" i="2"/>
  <c r="D95" i="2"/>
  <c r="G95" i="2"/>
  <c r="H95" i="2"/>
  <c r="B95" i="2"/>
  <c r="A96" i="2"/>
  <c r="B96" i="2"/>
  <c r="C96" i="2"/>
  <c r="D96" i="2"/>
  <c r="G96" i="2"/>
  <c r="H96" i="2"/>
  <c r="A97" i="2"/>
  <c r="B97" i="2"/>
  <c r="D97" i="2"/>
  <c r="G97" i="2"/>
  <c r="C97" i="2"/>
  <c r="E97" i="2"/>
  <c r="H97" i="2"/>
  <c r="A98" i="2"/>
  <c r="B98" i="2"/>
  <c r="D98" i="2"/>
  <c r="G98" i="2"/>
  <c r="C98" i="2"/>
  <c r="H98" i="2"/>
  <c r="A99" i="2"/>
  <c r="C99" i="2"/>
  <c r="E99" i="2"/>
  <c r="D99" i="2"/>
  <c r="G99" i="2"/>
  <c r="H99" i="2"/>
  <c r="B99" i="2"/>
  <c r="A100" i="2"/>
  <c r="D100" i="2"/>
  <c r="G100" i="2"/>
  <c r="C100" i="2"/>
  <c r="H100" i="2"/>
  <c r="B100" i="2"/>
  <c r="A101" i="2"/>
  <c r="B101" i="2"/>
  <c r="D101" i="2"/>
  <c r="E101" i="2"/>
  <c r="G101" i="2"/>
  <c r="C101" i="2"/>
  <c r="H101" i="2"/>
  <c r="A102" i="2"/>
  <c r="B102" i="2"/>
  <c r="C102" i="2"/>
  <c r="E102" i="2"/>
  <c r="D102" i="2"/>
  <c r="G102" i="2"/>
  <c r="H102" i="2"/>
  <c r="A103" i="2"/>
  <c r="C103" i="2"/>
  <c r="D103" i="2"/>
  <c r="G103" i="2"/>
  <c r="H103" i="2"/>
  <c r="B103" i="2"/>
  <c r="A104" i="2"/>
  <c r="B104" i="2"/>
  <c r="C104" i="2"/>
  <c r="D104" i="2"/>
  <c r="G104" i="2"/>
  <c r="H104" i="2"/>
  <c r="A105" i="2"/>
  <c r="B105" i="2"/>
  <c r="C105" i="2"/>
  <c r="E105" i="2"/>
  <c r="D105" i="2"/>
  <c r="G105" i="2"/>
  <c r="H105" i="2"/>
  <c r="A106" i="2"/>
  <c r="B106" i="2"/>
  <c r="D106" i="2"/>
  <c r="G106" i="2"/>
  <c r="C106" i="2"/>
  <c r="E106" i="2"/>
  <c r="H106" i="2"/>
  <c r="A107" i="2"/>
  <c r="C107" i="2"/>
  <c r="D107" i="2"/>
  <c r="G107" i="2"/>
  <c r="H107" i="2"/>
  <c r="B107" i="2"/>
  <c r="A108" i="2"/>
  <c r="D108" i="2"/>
  <c r="G108" i="2"/>
  <c r="C108" i="2"/>
  <c r="E108" i="2"/>
  <c r="H108" i="2"/>
  <c r="B108" i="2"/>
  <c r="A109" i="2"/>
  <c r="B109" i="2"/>
  <c r="D109" i="2"/>
  <c r="G109" i="2"/>
  <c r="C109" i="2"/>
  <c r="H109" i="2"/>
  <c r="A110" i="2"/>
  <c r="B110" i="2"/>
  <c r="D110" i="2"/>
  <c r="G110" i="2"/>
  <c r="C110" i="2"/>
  <c r="E110" i="2"/>
  <c r="H110" i="2"/>
  <c r="A111" i="2"/>
  <c r="C111" i="2"/>
  <c r="E111" i="2"/>
  <c r="D111" i="2"/>
  <c r="G111" i="2"/>
  <c r="H111" i="2"/>
  <c r="B111" i="2"/>
  <c r="A112" i="2"/>
  <c r="B112" i="2"/>
  <c r="C112" i="2"/>
  <c r="D112" i="2"/>
  <c r="E112" i="2"/>
  <c r="G112" i="2"/>
  <c r="H112" i="2"/>
  <c r="A113" i="2"/>
  <c r="B113" i="2"/>
  <c r="C113" i="2"/>
  <c r="E113" i="2"/>
  <c r="D113" i="2"/>
  <c r="G113" i="2"/>
  <c r="H113" i="2"/>
  <c r="A114" i="2"/>
  <c r="D114" i="2"/>
  <c r="G114" i="2"/>
  <c r="C114" i="2"/>
  <c r="E114" i="2"/>
  <c r="H114" i="2"/>
  <c r="B114" i="2"/>
  <c r="A115" i="2"/>
  <c r="C115" i="2"/>
  <c r="E115" i="2"/>
  <c r="D115" i="2"/>
  <c r="G115" i="2"/>
  <c r="H115" i="2"/>
  <c r="B115" i="2"/>
  <c r="A116" i="2"/>
  <c r="D116" i="2"/>
  <c r="G116" i="2"/>
  <c r="C116" i="2"/>
  <c r="E116" i="2"/>
  <c r="H116" i="2"/>
  <c r="B116" i="2"/>
  <c r="A117" i="2"/>
  <c r="D117" i="2"/>
  <c r="G117" i="2"/>
  <c r="C117" i="2"/>
  <c r="H117" i="2"/>
  <c r="B117" i="2"/>
  <c r="A118" i="2"/>
  <c r="B118" i="2"/>
  <c r="D118" i="2"/>
  <c r="G118" i="2"/>
  <c r="C118" i="2"/>
  <c r="H118" i="2"/>
  <c r="A119" i="2"/>
  <c r="C119" i="2"/>
  <c r="E119" i="2"/>
  <c r="D119" i="2"/>
  <c r="G119" i="2"/>
  <c r="H119" i="2"/>
  <c r="B119" i="2"/>
  <c r="A120" i="2"/>
  <c r="B120" i="2"/>
  <c r="C120" i="2"/>
  <c r="D120" i="2"/>
  <c r="E120" i="2"/>
  <c r="G120" i="2"/>
  <c r="H120" i="2"/>
  <c r="A121" i="2"/>
  <c r="B121" i="2"/>
  <c r="D121" i="2"/>
  <c r="G121" i="2"/>
  <c r="C121" i="2"/>
  <c r="E121" i="2"/>
  <c r="H121" i="2"/>
  <c r="A122" i="2"/>
  <c r="D122" i="2"/>
  <c r="G122" i="2"/>
  <c r="C122" i="2"/>
  <c r="E122" i="2"/>
  <c r="H122" i="2"/>
  <c r="B122" i="2"/>
  <c r="A123" i="2"/>
  <c r="C123" i="2"/>
  <c r="E123" i="2"/>
  <c r="D123" i="2"/>
  <c r="G123" i="2"/>
  <c r="H123" i="2"/>
  <c r="B123" i="2"/>
  <c r="A124" i="2"/>
  <c r="D124" i="2"/>
  <c r="G124" i="2"/>
  <c r="C124" i="2"/>
  <c r="E124" i="2"/>
  <c r="H124" i="2"/>
  <c r="B124" i="2"/>
  <c r="A125" i="2"/>
  <c r="D125" i="2"/>
  <c r="G125" i="2"/>
  <c r="C125" i="2"/>
  <c r="E125" i="2"/>
  <c r="H125" i="2"/>
  <c r="B125" i="2"/>
  <c r="A126" i="2"/>
  <c r="B126" i="2"/>
  <c r="C126" i="2"/>
  <c r="E126" i="2"/>
  <c r="D126" i="2"/>
  <c r="G126" i="2"/>
  <c r="H126" i="2"/>
  <c r="A127" i="2"/>
  <c r="C127" i="2"/>
  <c r="E127" i="2"/>
  <c r="D127" i="2"/>
  <c r="G127" i="2"/>
  <c r="H127" i="2"/>
  <c r="B127" i="2"/>
  <c r="A128" i="2"/>
  <c r="B128" i="2"/>
  <c r="C128" i="2"/>
  <c r="D128" i="2"/>
  <c r="E128" i="2"/>
  <c r="G128" i="2"/>
  <c r="H128" i="2"/>
  <c r="A129" i="2"/>
  <c r="B129" i="2"/>
  <c r="D129" i="2"/>
  <c r="G129" i="2"/>
  <c r="C129" i="2"/>
  <c r="E129" i="2"/>
  <c r="H129" i="2"/>
  <c r="A130" i="2"/>
  <c r="B130" i="2"/>
  <c r="D130" i="2"/>
  <c r="G130" i="2"/>
  <c r="C130" i="2"/>
  <c r="E130" i="2"/>
  <c r="H130" i="2"/>
  <c r="A131" i="2"/>
  <c r="C131" i="2"/>
  <c r="E131" i="2"/>
  <c r="D131" i="2"/>
  <c r="G131" i="2"/>
  <c r="H131" i="2"/>
  <c r="B131" i="2"/>
  <c r="A132" i="2"/>
  <c r="D132" i="2"/>
  <c r="G132" i="2"/>
  <c r="C132" i="2"/>
  <c r="E132" i="2"/>
  <c r="H132" i="2"/>
  <c r="B132" i="2"/>
  <c r="A133" i="2"/>
  <c r="B133" i="2"/>
  <c r="D133" i="2"/>
  <c r="E133" i="2"/>
  <c r="G133" i="2"/>
  <c r="C133" i="2"/>
  <c r="H133" i="2"/>
  <c r="A134" i="2"/>
  <c r="B134" i="2"/>
  <c r="C134" i="2"/>
  <c r="E134" i="2"/>
  <c r="D134" i="2"/>
  <c r="G134" i="2"/>
  <c r="H134" i="2"/>
  <c r="A135" i="2"/>
  <c r="C135" i="2"/>
  <c r="D135" i="2"/>
  <c r="G135" i="2"/>
  <c r="H135" i="2"/>
  <c r="B135" i="2"/>
  <c r="A136" i="2"/>
  <c r="B136" i="2"/>
  <c r="C136" i="2"/>
  <c r="D136" i="2"/>
  <c r="E136" i="2"/>
  <c r="G136" i="2"/>
  <c r="H136" i="2"/>
  <c r="A137" i="2"/>
  <c r="B137" i="2"/>
  <c r="C137" i="2"/>
  <c r="E137" i="2"/>
  <c r="D137" i="2"/>
  <c r="G137" i="2"/>
  <c r="H137" i="2"/>
  <c r="A138" i="2"/>
  <c r="B138" i="2"/>
  <c r="D138" i="2"/>
  <c r="G138" i="2"/>
  <c r="C138" i="2"/>
  <c r="E138" i="2"/>
  <c r="H138" i="2"/>
  <c r="A139" i="2"/>
  <c r="C139" i="2"/>
  <c r="D139" i="2"/>
  <c r="E139" i="2"/>
  <c r="G139" i="2"/>
  <c r="H139" i="2"/>
  <c r="B139" i="2"/>
  <c r="A140" i="2"/>
  <c r="D140" i="2"/>
  <c r="G140" i="2"/>
  <c r="C140" i="2"/>
  <c r="E140" i="2"/>
  <c r="H140" i="2"/>
  <c r="B140" i="2"/>
  <c r="A141" i="2"/>
  <c r="B141" i="2"/>
  <c r="D141" i="2"/>
  <c r="G141" i="2"/>
  <c r="C141" i="2"/>
  <c r="H141" i="2"/>
  <c r="A142" i="2"/>
  <c r="B142" i="2"/>
  <c r="D142" i="2"/>
  <c r="G142" i="2"/>
  <c r="C142" i="2"/>
  <c r="H142" i="2"/>
  <c r="A143" i="2"/>
  <c r="C143" i="2"/>
  <c r="E143" i="2"/>
  <c r="D143" i="2"/>
  <c r="G143" i="2"/>
  <c r="H143" i="2"/>
  <c r="B143" i="2"/>
  <c r="A144" i="2"/>
  <c r="B144" i="2"/>
  <c r="C144" i="2"/>
  <c r="D144" i="2"/>
  <c r="E144" i="2"/>
  <c r="G144" i="2"/>
  <c r="H144" i="2"/>
  <c r="A145" i="2"/>
  <c r="B145" i="2"/>
  <c r="C145" i="2"/>
  <c r="D145" i="2"/>
  <c r="G145" i="2"/>
  <c r="H145" i="2"/>
  <c r="A146" i="2"/>
  <c r="D146" i="2"/>
  <c r="G146" i="2"/>
  <c r="C146" i="2"/>
  <c r="E146" i="2"/>
  <c r="H146" i="2"/>
  <c r="B146" i="2"/>
  <c r="A147" i="2"/>
  <c r="C147" i="2"/>
  <c r="E147" i="2"/>
  <c r="D147" i="2"/>
  <c r="G147" i="2"/>
  <c r="H147" i="2"/>
  <c r="B147" i="2"/>
  <c r="A148" i="2"/>
  <c r="D148" i="2"/>
  <c r="G148" i="2"/>
  <c r="C148" i="2"/>
  <c r="E148" i="2"/>
  <c r="H148" i="2"/>
  <c r="B148" i="2"/>
  <c r="A149" i="2"/>
  <c r="D149" i="2"/>
  <c r="E149" i="2"/>
  <c r="G149" i="2"/>
  <c r="C149" i="2"/>
  <c r="H149" i="2"/>
  <c r="B149" i="2"/>
  <c r="A150" i="2"/>
  <c r="B150" i="2"/>
  <c r="D150" i="2"/>
  <c r="G150" i="2"/>
  <c r="C150" i="2"/>
  <c r="E150" i="2"/>
  <c r="H150" i="2"/>
  <c r="A151" i="2"/>
  <c r="B151" i="2"/>
  <c r="C151" i="2"/>
  <c r="D151" i="2"/>
  <c r="G151" i="2"/>
  <c r="H151" i="2"/>
  <c r="A152" i="2"/>
  <c r="B152" i="2"/>
  <c r="C152" i="2"/>
  <c r="E152" i="2"/>
  <c r="D152" i="2"/>
  <c r="G152" i="2"/>
  <c r="H152" i="2"/>
  <c r="A153" i="2"/>
  <c r="B153" i="2"/>
  <c r="C153" i="2"/>
  <c r="E153" i="2"/>
  <c r="D153" i="2"/>
  <c r="G153" i="2"/>
  <c r="H153" i="2"/>
  <c r="A154" i="2"/>
  <c r="D154" i="2"/>
  <c r="G154" i="2"/>
  <c r="C154" i="2"/>
  <c r="E154" i="2"/>
  <c r="H154" i="2"/>
  <c r="B154" i="2"/>
  <c r="A155" i="2"/>
  <c r="C155" i="2"/>
  <c r="E155" i="2"/>
  <c r="D155" i="2"/>
  <c r="G155" i="2"/>
  <c r="H155" i="2"/>
  <c r="B155" i="2"/>
  <c r="A156" i="2"/>
  <c r="D156" i="2"/>
  <c r="G156" i="2"/>
  <c r="C156" i="2"/>
  <c r="H156" i="2"/>
  <c r="B156" i="2"/>
  <c r="A157" i="2"/>
  <c r="D157" i="2"/>
  <c r="G157" i="2"/>
  <c r="C157" i="2"/>
  <c r="H157" i="2"/>
  <c r="B157" i="2"/>
  <c r="A158" i="2"/>
  <c r="D158" i="2"/>
  <c r="G158" i="2"/>
  <c r="C158" i="2"/>
  <c r="H158" i="2"/>
  <c r="B158" i="2"/>
  <c r="A159" i="2"/>
  <c r="B159" i="2"/>
  <c r="C159" i="2"/>
  <c r="E159" i="2"/>
  <c r="D159" i="2"/>
  <c r="G159" i="2"/>
  <c r="H159" i="2"/>
  <c r="A160" i="2"/>
  <c r="B160" i="2"/>
  <c r="C160" i="2"/>
  <c r="E160" i="2"/>
  <c r="D160" i="2"/>
  <c r="G160" i="2"/>
  <c r="H160" i="2"/>
  <c r="A161" i="2"/>
  <c r="B161" i="2"/>
  <c r="C161" i="2"/>
  <c r="D161" i="2"/>
  <c r="E161" i="2"/>
  <c r="G161" i="2"/>
  <c r="H161" i="2"/>
  <c r="A162" i="2"/>
  <c r="C162" i="2"/>
  <c r="D162" i="2"/>
  <c r="G162" i="2"/>
  <c r="H162" i="2"/>
  <c r="B162" i="2"/>
  <c r="A163" i="2"/>
  <c r="D163" i="2"/>
  <c r="G163" i="2"/>
  <c r="C163" i="2"/>
  <c r="H163" i="2"/>
  <c r="B163" i="2"/>
  <c r="A164" i="2"/>
  <c r="D164" i="2"/>
  <c r="G164" i="2"/>
  <c r="C164" i="2"/>
  <c r="H164" i="2"/>
  <c r="B164" i="2"/>
  <c r="A165" i="2"/>
  <c r="B165" i="2"/>
  <c r="D165" i="2"/>
  <c r="E165" i="2"/>
  <c r="G165" i="2"/>
  <c r="C165" i="2"/>
  <c r="H165" i="2"/>
  <c r="A166" i="2"/>
  <c r="C166" i="2"/>
  <c r="E166" i="2"/>
  <c r="D166" i="2"/>
  <c r="G166" i="2"/>
  <c r="H166" i="2"/>
  <c r="B166" i="2"/>
  <c r="A167" i="2"/>
  <c r="D167" i="2"/>
  <c r="G167" i="2"/>
  <c r="C167" i="2"/>
  <c r="E167" i="2"/>
  <c r="H167" i="2"/>
  <c r="B167" i="2"/>
  <c r="A168" i="2"/>
  <c r="C168" i="2"/>
  <c r="D168" i="2"/>
  <c r="E168" i="2"/>
  <c r="G168" i="2"/>
  <c r="H168" i="2"/>
  <c r="B168" i="2"/>
  <c r="A169" i="2"/>
  <c r="B169" i="2"/>
  <c r="C169" i="2"/>
  <c r="E169" i="2"/>
  <c r="D169" i="2"/>
  <c r="G169" i="2"/>
  <c r="H169" i="2"/>
  <c r="A170" i="2"/>
  <c r="B170" i="2"/>
  <c r="C170" i="2"/>
  <c r="D170" i="2"/>
  <c r="G170" i="2"/>
  <c r="H170" i="2"/>
  <c r="A171" i="2"/>
  <c r="B171" i="2"/>
  <c r="C171" i="2"/>
  <c r="D171" i="2"/>
  <c r="G171" i="2"/>
  <c r="H171" i="2"/>
  <c r="A172" i="2"/>
  <c r="C172" i="2"/>
  <c r="D172" i="2"/>
  <c r="G172" i="2"/>
  <c r="H172" i="2"/>
  <c r="B172" i="2"/>
  <c r="A173" i="2"/>
  <c r="D173" i="2"/>
  <c r="G173" i="2"/>
  <c r="C173" i="2"/>
  <c r="H173" i="2"/>
  <c r="B173" i="2"/>
  <c r="A174" i="2"/>
  <c r="D174" i="2"/>
  <c r="G174" i="2"/>
  <c r="C174" i="2"/>
  <c r="E174" i="2"/>
  <c r="H174" i="2"/>
  <c r="B174" i="2"/>
  <c r="A175" i="2"/>
  <c r="B175" i="2"/>
  <c r="C175" i="2"/>
  <c r="D175" i="2"/>
  <c r="G175" i="2"/>
  <c r="H175" i="2"/>
  <c r="A176" i="2"/>
  <c r="B176" i="2"/>
  <c r="C176" i="2"/>
  <c r="E176" i="2"/>
  <c r="D176" i="2"/>
  <c r="G176" i="2"/>
  <c r="H176" i="2"/>
  <c r="A177" i="2"/>
  <c r="B177" i="2"/>
  <c r="C177" i="2"/>
  <c r="D177" i="2"/>
  <c r="G177" i="2"/>
  <c r="H177" i="2"/>
  <c r="A178" i="2"/>
  <c r="D178" i="2"/>
  <c r="G178" i="2"/>
  <c r="C178" i="2"/>
  <c r="H178" i="2"/>
  <c r="B178" i="2"/>
  <c r="A179" i="2"/>
  <c r="D179" i="2"/>
  <c r="E179" i="2"/>
  <c r="G179" i="2"/>
  <c r="C179" i="2"/>
  <c r="H179" i="2"/>
  <c r="B179" i="2"/>
  <c r="A180" i="2"/>
  <c r="D180" i="2"/>
  <c r="G180" i="2"/>
  <c r="C180" i="2"/>
  <c r="H180" i="2"/>
  <c r="B180" i="2"/>
  <c r="A181" i="2"/>
  <c r="D181" i="2"/>
  <c r="G181" i="2"/>
  <c r="C181" i="2"/>
  <c r="E181" i="2"/>
  <c r="H181" i="2"/>
  <c r="B181" i="2"/>
  <c r="A182" i="2"/>
  <c r="B182" i="2"/>
  <c r="C182" i="2"/>
  <c r="D182" i="2"/>
  <c r="G182" i="2"/>
  <c r="H182" i="2"/>
  <c r="A183" i="2"/>
  <c r="B183" i="2"/>
  <c r="C183" i="2"/>
  <c r="E183" i="2"/>
  <c r="D183" i="2"/>
  <c r="G183" i="2"/>
  <c r="H183" i="2"/>
  <c r="A184" i="2"/>
  <c r="B184" i="2"/>
  <c r="C184" i="2"/>
  <c r="E184" i="2"/>
  <c r="D184" i="2"/>
  <c r="G184" i="2"/>
  <c r="H184" i="2"/>
  <c r="A185" i="2"/>
  <c r="B185" i="2"/>
  <c r="C185" i="2"/>
  <c r="D185" i="2"/>
  <c r="G185" i="2"/>
  <c r="H185" i="2"/>
  <c r="A186" i="2"/>
  <c r="C186" i="2"/>
  <c r="E186" i="2"/>
  <c r="D186" i="2"/>
  <c r="G186" i="2"/>
  <c r="H186" i="2"/>
  <c r="B186" i="2"/>
  <c r="A187" i="2"/>
  <c r="D187" i="2"/>
  <c r="E187" i="2"/>
  <c r="G187" i="2"/>
  <c r="C187" i="2"/>
  <c r="H187" i="2"/>
  <c r="B187" i="2"/>
  <c r="A188" i="2"/>
  <c r="D188" i="2"/>
  <c r="G188" i="2"/>
  <c r="C188" i="2"/>
  <c r="H188" i="2"/>
  <c r="B188" i="2"/>
  <c r="A189" i="2"/>
  <c r="D189" i="2"/>
  <c r="G189" i="2"/>
  <c r="C189" i="2"/>
  <c r="E189" i="2"/>
  <c r="H189" i="2"/>
  <c r="B189" i="2"/>
  <c r="A190" i="2"/>
  <c r="C190" i="2"/>
  <c r="D190" i="2"/>
  <c r="G190" i="2"/>
  <c r="H190" i="2"/>
  <c r="B190" i="2"/>
  <c r="A191" i="2"/>
  <c r="B191" i="2"/>
  <c r="C191" i="2"/>
  <c r="E191" i="2"/>
  <c r="D191" i="2"/>
  <c r="G191" i="2"/>
  <c r="H191" i="2"/>
  <c r="A192" i="2"/>
  <c r="B192" i="2"/>
  <c r="C192" i="2"/>
  <c r="E192" i="2"/>
  <c r="D192" i="2"/>
  <c r="G192" i="2"/>
  <c r="H192" i="2"/>
  <c r="A193" i="2"/>
  <c r="B193" i="2"/>
  <c r="C193" i="2"/>
  <c r="E193" i="2"/>
  <c r="D193" i="2"/>
  <c r="G193" i="2"/>
  <c r="H193" i="2"/>
  <c r="A194" i="2"/>
  <c r="D194" i="2"/>
  <c r="G194" i="2"/>
  <c r="C194" i="2"/>
  <c r="E194" i="2"/>
  <c r="H194" i="2"/>
  <c r="B194" i="2"/>
  <c r="A195" i="2"/>
  <c r="D195" i="2"/>
  <c r="E195" i="2"/>
  <c r="G195" i="2"/>
  <c r="C195" i="2"/>
  <c r="H195" i="2"/>
  <c r="B195" i="2"/>
  <c r="A196" i="2"/>
  <c r="D196" i="2"/>
  <c r="E196" i="2"/>
  <c r="G196" i="2"/>
  <c r="C196" i="2"/>
  <c r="H196" i="2"/>
  <c r="B196" i="2"/>
  <c r="A197" i="2"/>
  <c r="D197" i="2"/>
  <c r="G197" i="2"/>
  <c r="C197" i="2"/>
  <c r="H197" i="2"/>
  <c r="B197" i="2"/>
  <c r="A198" i="2"/>
  <c r="B198" i="2"/>
  <c r="C198" i="2"/>
  <c r="E198" i="2"/>
  <c r="D198" i="2"/>
  <c r="G198" i="2"/>
  <c r="H198" i="2"/>
  <c r="A199" i="2"/>
  <c r="B199" i="2"/>
  <c r="C199" i="2"/>
  <c r="D199" i="2"/>
  <c r="G199" i="2"/>
  <c r="H199" i="2"/>
  <c r="A200" i="2"/>
  <c r="B200" i="2"/>
  <c r="C200" i="2"/>
  <c r="E200" i="2"/>
  <c r="D200" i="2"/>
  <c r="G200" i="2"/>
  <c r="H200" i="2"/>
  <c r="A201" i="2"/>
  <c r="B201" i="2"/>
  <c r="D201" i="2"/>
  <c r="G201" i="2"/>
  <c r="C201" i="2"/>
  <c r="H201" i="2"/>
  <c r="A202" i="2"/>
  <c r="D202" i="2"/>
  <c r="G202" i="2"/>
  <c r="C202" i="2"/>
  <c r="H202" i="2"/>
  <c r="B202" i="2"/>
  <c r="A203" i="2"/>
  <c r="D203" i="2"/>
  <c r="E203" i="2"/>
  <c r="G203" i="2"/>
  <c r="C203" i="2"/>
  <c r="H203" i="2"/>
  <c r="B203" i="2"/>
  <c r="A204" i="2"/>
  <c r="D204" i="2"/>
  <c r="E204" i="2"/>
  <c r="G204" i="2"/>
  <c r="C204" i="2"/>
  <c r="H204" i="2"/>
  <c r="B204" i="2"/>
  <c r="A205" i="2"/>
  <c r="D205" i="2"/>
  <c r="G205" i="2"/>
  <c r="C205" i="2"/>
  <c r="H205" i="2"/>
  <c r="B205" i="2"/>
  <c r="A206" i="2"/>
  <c r="B206" i="2"/>
  <c r="C206" i="2"/>
  <c r="E206" i="2"/>
  <c r="D206" i="2"/>
  <c r="G206" i="2"/>
  <c r="H206" i="2"/>
  <c r="A207" i="2"/>
  <c r="B207" i="2"/>
  <c r="C207" i="2"/>
  <c r="E207" i="2"/>
  <c r="D207" i="2"/>
  <c r="G207" i="2"/>
  <c r="H207" i="2"/>
  <c r="A208" i="2"/>
  <c r="B208" i="2"/>
  <c r="C208" i="2"/>
  <c r="D208" i="2"/>
  <c r="E208" i="2"/>
  <c r="G208" i="2"/>
  <c r="H208" i="2"/>
  <c r="A209" i="2"/>
  <c r="B209" i="2"/>
  <c r="D209" i="2"/>
  <c r="G209" i="2"/>
  <c r="C209" i="2"/>
  <c r="E209" i="2"/>
  <c r="H209" i="2"/>
  <c r="A210" i="2"/>
  <c r="C210" i="2"/>
  <c r="E210" i="2"/>
  <c r="D210" i="2"/>
  <c r="G210" i="2"/>
  <c r="H210" i="2"/>
  <c r="B210" i="2"/>
  <c r="A211" i="2"/>
  <c r="D211" i="2"/>
  <c r="G211" i="2"/>
  <c r="C211" i="2"/>
  <c r="H211" i="2"/>
  <c r="B211" i="2"/>
  <c r="A212" i="2"/>
  <c r="D212" i="2"/>
  <c r="G212" i="2"/>
  <c r="C212" i="2"/>
  <c r="E212" i="2"/>
  <c r="H212" i="2"/>
  <c r="B212" i="2"/>
  <c r="A213" i="2"/>
  <c r="B213" i="2"/>
  <c r="D213" i="2"/>
  <c r="G213" i="2"/>
  <c r="C213" i="2"/>
  <c r="H213" i="2"/>
  <c r="A214" i="2"/>
  <c r="B214" i="2"/>
  <c r="C214" i="2"/>
  <c r="E214" i="2"/>
  <c r="D214" i="2"/>
  <c r="G214" i="2"/>
  <c r="H214" i="2"/>
  <c r="A215" i="2"/>
  <c r="B215" i="2"/>
  <c r="C215" i="2"/>
  <c r="E215" i="2"/>
  <c r="D215" i="2"/>
  <c r="G215" i="2"/>
  <c r="H215" i="2"/>
  <c r="A216" i="2"/>
  <c r="B216" i="2"/>
  <c r="C216" i="2"/>
  <c r="D216" i="2"/>
  <c r="E216" i="2"/>
  <c r="G216" i="2"/>
  <c r="H216" i="2"/>
  <c r="A217" i="2"/>
  <c r="B217" i="2"/>
  <c r="D217" i="2"/>
  <c r="G217" i="2"/>
  <c r="C217" i="2"/>
  <c r="E217" i="2"/>
  <c r="H217" i="2"/>
  <c r="A218" i="2"/>
  <c r="C218" i="2"/>
  <c r="D218" i="2"/>
  <c r="G218" i="2"/>
  <c r="H218" i="2"/>
  <c r="B218" i="2"/>
  <c r="A219" i="2"/>
  <c r="D219" i="2"/>
  <c r="G219" i="2"/>
  <c r="C219" i="2"/>
  <c r="H219" i="2"/>
  <c r="B219" i="2"/>
  <c r="A220" i="2"/>
  <c r="D220" i="2"/>
  <c r="G220" i="2"/>
  <c r="C220" i="2"/>
  <c r="E220" i="2"/>
  <c r="H220" i="2"/>
  <c r="B220" i="2"/>
  <c r="A221" i="2"/>
  <c r="B221" i="2"/>
  <c r="D221" i="2"/>
  <c r="G221" i="2"/>
  <c r="C221" i="2"/>
  <c r="H221" i="2"/>
  <c r="A222" i="2"/>
  <c r="B222" i="2"/>
  <c r="C222" i="2"/>
  <c r="E222" i="2"/>
  <c r="D222" i="2"/>
  <c r="G222" i="2"/>
  <c r="H222" i="2"/>
  <c r="A223" i="2"/>
  <c r="B223" i="2"/>
  <c r="C223" i="2"/>
  <c r="E223" i="2"/>
  <c r="D223" i="2"/>
  <c r="G223" i="2"/>
  <c r="H223" i="2"/>
  <c r="A224" i="2"/>
  <c r="B224" i="2"/>
  <c r="C224" i="2"/>
  <c r="D224" i="2"/>
  <c r="E224" i="2"/>
  <c r="G224" i="2"/>
  <c r="H224" i="2"/>
  <c r="A225" i="2"/>
  <c r="B225" i="2"/>
  <c r="D225" i="2"/>
  <c r="G225" i="2"/>
  <c r="C225" i="2"/>
  <c r="E225" i="2"/>
  <c r="H225" i="2"/>
  <c r="A226" i="2"/>
  <c r="C226" i="2"/>
  <c r="D226" i="2"/>
  <c r="G226" i="2"/>
  <c r="H226" i="2"/>
  <c r="B226" i="2"/>
  <c r="A227" i="2"/>
  <c r="D227" i="2"/>
  <c r="G227" i="2"/>
  <c r="C227" i="2"/>
  <c r="H227" i="2"/>
  <c r="B227" i="2"/>
  <c r="A228" i="2"/>
  <c r="D228" i="2"/>
  <c r="G228" i="2"/>
  <c r="C228" i="2"/>
  <c r="E228" i="2"/>
  <c r="H228" i="2"/>
  <c r="B228" i="2"/>
  <c r="A229" i="2"/>
  <c r="B229" i="2"/>
  <c r="D229" i="2"/>
  <c r="G229" i="2"/>
  <c r="C229" i="2"/>
  <c r="E229" i="2"/>
  <c r="H229" i="2"/>
  <c r="A230" i="2"/>
  <c r="C230" i="2"/>
  <c r="D230" i="2"/>
  <c r="G230" i="2"/>
  <c r="H230" i="2"/>
  <c r="B230" i="2"/>
  <c r="A231" i="2"/>
  <c r="C231" i="2"/>
  <c r="E231" i="2"/>
  <c r="D231" i="2"/>
  <c r="G231" i="2"/>
  <c r="H231" i="2"/>
  <c r="B231" i="2"/>
  <c r="A232" i="2"/>
  <c r="B232" i="2"/>
  <c r="C232" i="2"/>
  <c r="D232" i="2"/>
  <c r="G232" i="2"/>
  <c r="H232" i="2"/>
  <c r="A233" i="2"/>
  <c r="B233" i="2"/>
  <c r="C233" i="2"/>
  <c r="D233" i="2"/>
  <c r="G233" i="2"/>
  <c r="H233" i="2"/>
  <c r="A234" i="2"/>
  <c r="B234" i="2"/>
  <c r="C234" i="2"/>
  <c r="D234" i="2"/>
  <c r="E234" i="2"/>
  <c r="G234" i="2"/>
  <c r="H234" i="2"/>
  <c r="A235" i="2"/>
  <c r="C235" i="2"/>
  <c r="D235" i="2"/>
  <c r="G235" i="2"/>
  <c r="H235" i="2"/>
  <c r="B235" i="2"/>
  <c r="A236" i="2"/>
  <c r="D236" i="2"/>
  <c r="G236" i="2"/>
  <c r="C236" i="2"/>
  <c r="E236" i="2"/>
  <c r="H236" i="2"/>
  <c r="B236" i="2"/>
  <c r="A237" i="2"/>
  <c r="B237" i="2"/>
  <c r="D237" i="2"/>
  <c r="G237" i="2"/>
  <c r="C237" i="2"/>
  <c r="H237" i="2"/>
  <c r="A238" i="2"/>
  <c r="B238" i="2"/>
  <c r="D238" i="2"/>
  <c r="G238" i="2"/>
  <c r="C238" i="2"/>
  <c r="E238" i="2"/>
  <c r="H238" i="2"/>
  <c r="A239" i="2"/>
  <c r="C239" i="2"/>
  <c r="E239" i="2"/>
  <c r="D239" i="2"/>
  <c r="G239" i="2"/>
  <c r="H239" i="2"/>
  <c r="B239" i="2"/>
  <c r="A240" i="2"/>
  <c r="B240" i="2"/>
  <c r="C240" i="2"/>
  <c r="D240" i="2"/>
  <c r="G240" i="2"/>
  <c r="H240" i="2"/>
  <c r="A241" i="2"/>
  <c r="B241" i="2"/>
  <c r="D241" i="2"/>
  <c r="G241" i="2"/>
  <c r="C241" i="2"/>
  <c r="E241" i="2"/>
  <c r="H241" i="2"/>
  <c r="A242" i="2"/>
  <c r="C242" i="2"/>
  <c r="D242" i="2"/>
  <c r="G242" i="2"/>
  <c r="H242" i="2"/>
  <c r="B242" i="2"/>
  <c r="A243" i="2"/>
  <c r="C243" i="2"/>
  <c r="D243" i="2"/>
  <c r="G243" i="2"/>
  <c r="H243" i="2"/>
  <c r="B243" i="2"/>
  <c r="A244" i="2"/>
  <c r="D244" i="2"/>
  <c r="E244" i="2"/>
  <c r="G244" i="2"/>
  <c r="C244" i="2"/>
  <c r="H244" i="2"/>
  <c r="B244" i="2"/>
  <c r="A245" i="2"/>
  <c r="D245" i="2"/>
  <c r="G245" i="2"/>
  <c r="C245" i="2"/>
  <c r="H245" i="2"/>
  <c r="B245" i="2"/>
  <c r="A246" i="2"/>
  <c r="B246" i="2"/>
  <c r="D246" i="2"/>
  <c r="G246" i="2"/>
  <c r="C246" i="2"/>
  <c r="E246" i="2"/>
  <c r="H246" i="2"/>
  <c r="A247" i="2"/>
  <c r="B247" i="2"/>
  <c r="C247" i="2"/>
  <c r="E247" i="2"/>
  <c r="D247" i="2"/>
  <c r="G247" i="2"/>
  <c r="H247" i="2"/>
  <c r="A248" i="2"/>
  <c r="B248" i="2"/>
  <c r="C248" i="2"/>
  <c r="D248" i="2"/>
  <c r="G248" i="2"/>
  <c r="H248" i="2"/>
  <c r="A249" i="2"/>
  <c r="B249" i="2"/>
  <c r="C249" i="2"/>
  <c r="D249" i="2"/>
  <c r="E249" i="2"/>
  <c r="G249" i="2"/>
  <c r="H249" i="2"/>
  <c r="A250" i="2"/>
  <c r="D250" i="2"/>
  <c r="G250" i="2"/>
  <c r="C250" i="2"/>
  <c r="E250" i="2"/>
  <c r="H250" i="2"/>
  <c r="B250" i="2"/>
  <c r="A251" i="2"/>
  <c r="C251" i="2"/>
  <c r="D251" i="2"/>
  <c r="G251" i="2"/>
  <c r="H251" i="2"/>
  <c r="B251" i="2"/>
  <c r="A252" i="2"/>
  <c r="D252" i="2"/>
  <c r="E252" i="2"/>
  <c r="G252" i="2"/>
  <c r="C252" i="2"/>
  <c r="H252" i="2"/>
  <c r="B252" i="2"/>
  <c r="A253" i="2"/>
  <c r="D253" i="2"/>
  <c r="E253" i="2"/>
  <c r="G253" i="2"/>
  <c r="C253" i="2"/>
  <c r="H253" i="2"/>
  <c r="B253" i="2"/>
  <c r="A254" i="2"/>
  <c r="D254" i="2"/>
  <c r="G254" i="2"/>
  <c r="C254" i="2"/>
  <c r="E254" i="2"/>
  <c r="H254" i="2"/>
  <c r="B254" i="2"/>
  <c r="A255" i="2"/>
  <c r="B255" i="2"/>
  <c r="C255" i="2"/>
  <c r="E255" i="2"/>
  <c r="D255" i="2"/>
  <c r="G255" i="2"/>
  <c r="H255" i="2"/>
  <c r="A256" i="2"/>
  <c r="B256" i="2"/>
  <c r="C256" i="2"/>
  <c r="D256" i="2"/>
  <c r="E256" i="2"/>
  <c r="G256" i="2"/>
  <c r="H256" i="2"/>
  <c r="A257" i="2"/>
  <c r="B257" i="2"/>
  <c r="C257" i="2"/>
  <c r="E257" i="2"/>
  <c r="D257" i="2"/>
  <c r="G257" i="2"/>
  <c r="H257" i="2"/>
  <c r="A258" i="2"/>
  <c r="C258" i="2"/>
  <c r="E258" i="2"/>
  <c r="D258" i="2"/>
  <c r="G258" i="2"/>
  <c r="H258" i="2"/>
  <c r="B258" i="2"/>
  <c r="A259" i="2"/>
  <c r="D259" i="2"/>
  <c r="G259" i="2"/>
  <c r="C259" i="2"/>
  <c r="E259" i="2"/>
  <c r="H259" i="2"/>
  <c r="B259" i="2"/>
  <c r="A260" i="2"/>
  <c r="D260" i="2"/>
  <c r="G260" i="2"/>
  <c r="C260" i="2"/>
  <c r="E260" i="2"/>
  <c r="H260" i="2"/>
  <c r="B260" i="2"/>
  <c r="A261" i="2"/>
  <c r="B261" i="2"/>
  <c r="D261" i="2"/>
  <c r="E261" i="2"/>
  <c r="G261" i="2"/>
  <c r="C261" i="2"/>
  <c r="H261" i="2"/>
  <c r="A262" i="2"/>
  <c r="C262" i="2"/>
  <c r="E262" i="2"/>
  <c r="D262" i="2"/>
  <c r="G262" i="2"/>
  <c r="H262" i="2"/>
  <c r="B262" i="2"/>
  <c r="A263" i="2"/>
  <c r="C263" i="2"/>
  <c r="D263" i="2"/>
  <c r="G263" i="2"/>
  <c r="H263" i="2"/>
  <c r="B263" i="2"/>
  <c r="A264" i="2"/>
  <c r="B264" i="2"/>
  <c r="C264" i="2"/>
  <c r="D264" i="2"/>
  <c r="E264" i="2"/>
  <c r="G264" i="2"/>
  <c r="H264" i="2"/>
  <c r="A265" i="2"/>
  <c r="B265" i="2"/>
  <c r="C265" i="2"/>
  <c r="E265" i="2"/>
  <c r="D265" i="2"/>
  <c r="G265" i="2"/>
  <c r="H265" i="2"/>
  <c r="A266" i="2"/>
  <c r="B266" i="2"/>
  <c r="C266" i="2"/>
  <c r="D266" i="2"/>
  <c r="G266" i="2"/>
  <c r="H266" i="2"/>
  <c r="A267" i="2"/>
  <c r="C267" i="2"/>
  <c r="D267" i="2"/>
  <c r="G267" i="2"/>
  <c r="H267" i="2"/>
  <c r="B267" i="2"/>
  <c r="A268" i="2"/>
  <c r="D268" i="2"/>
  <c r="G268" i="2"/>
  <c r="C268" i="2"/>
  <c r="E268" i="2"/>
  <c r="H268" i="2"/>
  <c r="B268" i="2"/>
  <c r="A269" i="2"/>
  <c r="B269" i="2"/>
  <c r="D269" i="2"/>
  <c r="G269" i="2"/>
  <c r="C269" i="2"/>
  <c r="E269" i="2"/>
  <c r="H269" i="2"/>
  <c r="A270" i="2"/>
  <c r="B270" i="2"/>
  <c r="D270" i="2"/>
  <c r="G270" i="2"/>
  <c r="C270" i="2"/>
  <c r="E270" i="2"/>
  <c r="H270" i="2"/>
  <c r="A271" i="2"/>
  <c r="C271" i="2"/>
  <c r="D271" i="2"/>
  <c r="G271" i="2"/>
  <c r="H271" i="2"/>
  <c r="B271" i="2"/>
  <c r="A272" i="2"/>
  <c r="B272" i="2"/>
  <c r="C272" i="2"/>
  <c r="D272" i="2"/>
  <c r="E272" i="2"/>
  <c r="G272" i="2"/>
  <c r="H272" i="2"/>
  <c r="A273" i="2"/>
  <c r="B273" i="2"/>
  <c r="D273" i="2"/>
  <c r="G273" i="2"/>
  <c r="C273" i="2"/>
  <c r="H273" i="2"/>
  <c r="A274" i="2"/>
  <c r="C274" i="2"/>
  <c r="D274" i="2"/>
  <c r="E274" i="2"/>
  <c r="G274" i="2"/>
  <c r="H274" i="2"/>
  <c r="B274" i="2"/>
  <c r="A275" i="2"/>
  <c r="C275" i="2"/>
  <c r="D275" i="2"/>
  <c r="E275" i="2"/>
  <c r="G275" i="2"/>
  <c r="H275" i="2"/>
  <c r="B275" i="2"/>
  <c r="A276" i="2"/>
  <c r="D276" i="2"/>
  <c r="G276" i="2"/>
  <c r="C276" i="2"/>
  <c r="H276" i="2"/>
  <c r="B276" i="2"/>
  <c r="A277" i="2"/>
  <c r="D277" i="2"/>
  <c r="G277" i="2"/>
  <c r="C277" i="2"/>
  <c r="E277" i="2"/>
  <c r="H277" i="2"/>
  <c r="B277" i="2"/>
  <c r="A278" i="2"/>
  <c r="B278" i="2"/>
  <c r="D278" i="2"/>
  <c r="G278" i="2"/>
  <c r="C278" i="2"/>
  <c r="E278" i="2"/>
  <c r="H278" i="2"/>
  <c r="A279" i="2"/>
  <c r="B279" i="2"/>
  <c r="C279" i="2"/>
  <c r="E279" i="2"/>
  <c r="D279" i="2"/>
  <c r="G279" i="2"/>
  <c r="H279" i="2"/>
  <c r="A280" i="2"/>
  <c r="B280" i="2"/>
  <c r="C280" i="2"/>
  <c r="E280" i="2"/>
  <c r="D280" i="2"/>
  <c r="G280" i="2"/>
  <c r="H280" i="2"/>
  <c r="A281" i="2"/>
  <c r="B281" i="2"/>
  <c r="C281" i="2"/>
  <c r="D281" i="2"/>
  <c r="E281" i="2"/>
  <c r="G281" i="2"/>
  <c r="H281" i="2"/>
  <c r="A282" i="2"/>
  <c r="D282" i="2"/>
  <c r="G282" i="2"/>
  <c r="C282" i="2"/>
  <c r="E282" i="2"/>
  <c r="H282" i="2"/>
  <c r="B282" i="2"/>
  <c r="A283" i="2"/>
  <c r="C283" i="2"/>
  <c r="D283" i="2"/>
  <c r="E283" i="2"/>
  <c r="G283" i="2"/>
  <c r="H283" i="2"/>
  <c r="B283" i="2"/>
  <c r="A284" i="2"/>
  <c r="D284" i="2"/>
  <c r="E284" i="2"/>
  <c r="G284" i="2"/>
  <c r="C284" i="2"/>
  <c r="H284" i="2"/>
  <c r="B284" i="2"/>
  <c r="A285" i="2"/>
  <c r="D285" i="2"/>
  <c r="E285" i="2"/>
  <c r="G285" i="2"/>
  <c r="C285" i="2"/>
  <c r="H285" i="2"/>
  <c r="B285" i="2"/>
  <c r="A286" i="2"/>
  <c r="D286" i="2"/>
  <c r="G286" i="2"/>
  <c r="C286" i="2"/>
  <c r="E286" i="2"/>
  <c r="H286" i="2"/>
  <c r="B286" i="2"/>
  <c r="A287" i="2"/>
  <c r="B287" i="2"/>
  <c r="C287" i="2"/>
  <c r="E287" i="2"/>
  <c r="D287" i="2"/>
  <c r="G287" i="2"/>
  <c r="H287" i="2"/>
  <c r="A288" i="2"/>
  <c r="B288" i="2"/>
  <c r="C288" i="2"/>
  <c r="D288" i="2"/>
  <c r="E288" i="2"/>
  <c r="G288" i="2"/>
  <c r="H288" i="2"/>
  <c r="A289" i="2"/>
  <c r="B289" i="2"/>
  <c r="C289" i="2"/>
  <c r="D289" i="2"/>
  <c r="G289" i="2"/>
  <c r="H289" i="2"/>
  <c r="A290" i="2"/>
  <c r="C290" i="2"/>
  <c r="E290" i="2"/>
  <c r="D290" i="2"/>
  <c r="G290" i="2"/>
  <c r="H290" i="2"/>
  <c r="B290" i="2"/>
  <c r="A291" i="2"/>
  <c r="D291" i="2"/>
  <c r="G291" i="2"/>
  <c r="C291" i="2"/>
  <c r="E291" i="2"/>
  <c r="H291" i="2"/>
  <c r="B291" i="2"/>
  <c r="A292" i="2"/>
  <c r="D292" i="2"/>
  <c r="G292" i="2"/>
  <c r="C292" i="2"/>
  <c r="E292" i="2"/>
  <c r="H292" i="2"/>
  <c r="B292" i="2"/>
  <c r="A293" i="2"/>
  <c r="B293" i="2"/>
  <c r="D293" i="2"/>
  <c r="G293" i="2"/>
  <c r="C293" i="2"/>
  <c r="H293" i="2"/>
  <c r="A294" i="2"/>
  <c r="C294" i="2"/>
  <c r="E294" i="2"/>
  <c r="D294" i="2"/>
  <c r="G294" i="2"/>
  <c r="H294" i="2"/>
  <c r="B294" i="2"/>
  <c r="A295" i="2"/>
  <c r="C295" i="2"/>
  <c r="E295" i="2"/>
  <c r="D295" i="2"/>
  <c r="G295" i="2"/>
  <c r="H295" i="2"/>
  <c r="B295" i="2"/>
  <c r="A296" i="2"/>
  <c r="B296" i="2"/>
  <c r="C296" i="2"/>
  <c r="D296" i="2"/>
  <c r="E296" i="2"/>
  <c r="G296" i="2"/>
  <c r="H296" i="2"/>
  <c r="A297" i="2"/>
  <c r="B297" i="2"/>
  <c r="C297" i="2"/>
  <c r="E297" i="2"/>
  <c r="D297" i="2"/>
  <c r="G297" i="2"/>
  <c r="H297" i="2"/>
  <c r="A298" i="2"/>
  <c r="B298" i="2"/>
  <c r="C298" i="2"/>
  <c r="D298" i="2"/>
  <c r="G298" i="2"/>
  <c r="H298" i="2"/>
  <c r="A299" i="2"/>
  <c r="C299" i="2"/>
  <c r="E299" i="2"/>
  <c r="D299" i="2"/>
  <c r="G299" i="2"/>
  <c r="H299" i="2"/>
  <c r="B299" i="2"/>
  <c r="A300" i="2"/>
  <c r="D300" i="2"/>
  <c r="G300" i="2"/>
  <c r="C300" i="2"/>
  <c r="E300" i="2"/>
  <c r="H300" i="2"/>
  <c r="B300" i="2"/>
  <c r="A301" i="2"/>
  <c r="B301" i="2"/>
  <c r="D301" i="2"/>
  <c r="G301" i="2"/>
  <c r="C301" i="2"/>
  <c r="E301" i="2"/>
  <c r="H301" i="2"/>
  <c r="A302" i="2"/>
  <c r="B302" i="2"/>
  <c r="D302" i="2"/>
  <c r="G302" i="2"/>
  <c r="C302" i="2"/>
  <c r="E302" i="2"/>
  <c r="H302" i="2"/>
  <c r="A303" i="2"/>
  <c r="C303" i="2"/>
  <c r="D303" i="2"/>
  <c r="G303" i="2"/>
  <c r="H303" i="2"/>
  <c r="B303" i="2"/>
  <c r="A304" i="2"/>
  <c r="B304" i="2"/>
  <c r="C304" i="2"/>
  <c r="D304" i="2"/>
  <c r="E304" i="2"/>
  <c r="G304" i="2"/>
  <c r="H304" i="2"/>
  <c r="A305" i="2"/>
  <c r="B305" i="2"/>
  <c r="D305" i="2"/>
  <c r="G305" i="2"/>
  <c r="C305" i="2"/>
  <c r="E305" i="2"/>
  <c r="H305" i="2"/>
  <c r="A306" i="2"/>
  <c r="C306" i="2"/>
  <c r="D306" i="2"/>
  <c r="G306" i="2"/>
  <c r="H306" i="2"/>
  <c r="B306" i="2"/>
  <c r="A307" i="2"/>
  <c r="C307" i="2"/>
  <c r="D307" i="2"/>
  <c r="E307" i="2"/>
  <c r="G307" i="2"/>
  <c r="H307" i="2"/>
  <c r="B307" i="2"/>
  <c r="A308" i="2"/>
  <c r="D308" i="2"/>
  <c r="E308" i="2"/>
  <c r="G308" i="2"/>
  <c r="C308" i="2"/>
  <c r="H308" i="2"/>
  <c r="B308" i="2"/>
  <c r="A309" i="2"/>
  <c r="F309" i="2"/>
  <c r="D309" i="2"/>
  <c r="G309" i="2"/>
  <c r="C309" i="2"/>
  <c r="E309" i="2"/>
  <c r="H309" i="2"/>
  <c r="B309" i="2"/>
  <c r="A310" i="2"/>
  <c r="B310" i="2"/>
  <c r="F310" i="2"/>
  <c r="D310" i="2"/>
  <c r="G310" i="2"/>
  <c r="C310" i="2"/>
  <c r="H310" i="2"/>
  <c r="A311" i="2"/>
  <c r="B311" i="2"/>
  <c r="F311" i="2"/>
  <c r="D311" i="2"/>
  <c r="G311" i="2"/>
  <c r="C311" i="2"/>
  <c r="E311" i="2"/>
  <c r="H311" i="2"/>
  <c r="A312" i="2"/>
  <c r="E312" i="2"/>
  <c r="F312" i="2"/>
  <c r="D312" i="2"/>
  <c r="G312" i="2"/>
  <c r="C312" i="2"/>
  <c r="H312" i="2"/>
  <c r="B312" i="2"/>
  <c r="A313" i="2"/>
  <c r="F313" i="2"/>
  <c r="D313" i="2"/>
  <c r="G313" i="2"/>
  <c r="C313" i="2"/>
  <c r="E313" i="2"/>
  <c r="H313" i="2"/>
  <c r="B313" i="2"/>
  <c r="A314" i="2"/>
  <c r="B314" i="2"/>
  <c r="D314" i="2"/>
  <c r="G314" i="2"/>
  <c r="C314" i="2"/>
  <c r="E314" i="2"/>
  <c r="H314" i="2"/>
  <c r="A315" i="2"/>
  <c r="B315" i="2"/>
  <c r="C315" i="2"/>
  <c r="D315" i="2"/>
  <c r="E315" i="2"/>
  <c r="G315" i="2"/>
  <c r="H315" i="2"/>
  <c r="A316" i="2"/>
  <c r="B316" i="2"/>
  <c r="C316" i="2"/>
  <c r="E316" i="2"/>
  <c r="D316" i="2"/>
  <c r="G316" i="2"/>
  <c r="H316" i="2"/>
  <c r="A317" i="2"/>
  <c r="C317" i="2"/>
  <c r="D317" i="2"/>
  <c r="G317" i="2"/>
  <c r="H317" i="2"/>
  <c r="B317" i="2"/>
  <c r="A318" i="2"/>
  <c r="B318" i="2"/>
  <c r="D318" i="2"/>
  <c r="G318" i="2"/>
  <c r="C318" i="2"/>
  <c r="E318" i="2"/>
  <c r="H318" i="2"/>
  <c r="A319" i="2"/>
  <c r="D319" i="2"/>
  <c r="G319" i="2"/>
  <c r="C319" i="2"/>
  <c r="E319" i="2"/>
  <c r="H319" i="2"/>
  <c r="B319" i="2"/>
  <c r="A320" i="2"/>
  <c r="C320" i="2"/>
  <c r="D320" i="2"/>
  <c r="E320" i="2"/>
  <c r="G320" i="2"/>
  <c r="H320" i="2"/>
  <c r="B320" i="2"/>
  <c r="A321" i="2"/>
  <c r="C321" i="2"/>
  <c r="D321" i="2"/>
  <c r="E321" i="2"/>
  <c r="G321" i="2"/>
  <c r="H321" i="2"/>
  <c r="B321" i="2"/>
  <c r="A322" i="2"/>
  <c r="B322" i="2"/>
  <c r="D322" i="2"/>
  <c r="G322" i="2"/>
  <c r="C322" i="2"/>
  <c r="E322" i="2"/>
  <c r="H322" i="2"/>
  <c r="A323" i="2"/>
  <c r="C323" i="2"/>
  <c r="D323" i="2"/>
  <c r="E323" i="2"/>
  <c r="G323" i="2"/>
  <c r="H323" i="2"/>
  <c r="B323" i="2"/>
  <c r="A324" i="2"/>
  <c r="D324" i="2"/>
  <c r="G324" i="2"/>
  <c r="C324" i="2"/>
  <c r="H324" i="2"/>
  <c r="B324" i="2"/>
  <c r="A325" i="2"/>
  <c r="C325" i="2"/>
  <c r="D325" i="2"/>
  <c r="E325" i="2"/>
  <c r="G325" i="2"/>
  <c r="H325" i="2"/>
  <c r="B325" i="2"/>
  <c r="A326" i="2"/>
  <c r="B326" i="2"/>
  <c r="C326" i="2"/>
  <c r="D326" i="2"/>
  <c r="G326" i="2"/>
  <c r="H326" i="2"/>
  <c r="A327" i="2"/>
  <c r="B327" i="2"/>
  <c r="C327" i="2"/>
  <c r="D327" i="2"/>
  <c r="G327" i="2"/>
  <c r="H327" i="2"/>
  <c r="A328" i="2"/>
  <c r="B328" i="2"/>
  <c r="C328" i="2"/>
  <c r="E328" i="2"/>
  <c r="D328" i="2"/>
  <c r="G328" i="2"/>
  <c r="H328" i="2"/>
  <c r="A329" i="2"/>
  <c r="C329" i="2"/>
  <c r="D329" i="2"/>
  <c r="E329" i="2"/>
  <c r="G329" i="2"/>
  <c r="H329" i="2"/>
  <c r="B329" i="2"/>
  <c r="A330" i="2"/>
  <c r="D330" i="2"/>
  <c r="G330" i="2"/>
  <c r="C330" i="2"/>
  <c r="E330" i="2"/>
  <c r="H330" i="2"/>
  <c r="B330" i="2"/>
  <c r="A331" i="2"/>
  <c r="C331" i="2"/>
  <c r="D331" i="2"/>
  <c r="G331" i="2"/>
  <c r="H331" i="2"/>
  <c r="B331" i="2"/>
  <c r="A332" i="2"/>
  <c r="C332" i="2"/>
  <c r="E332" i="2"/>
  <c r="D332" i="2"/>
  <c r="G332" i="2"/>
  <c r="H332" i="2"/>
  <c r="B332" i="2"/>
  <c r="A333" i="2"/>
  <c r="B333" i="2"/>
  <c r="C333" i="2"/>
  <c r="E333" i="2"/>
  <c r="D333" i="2"/>
  <c r="G333" i="2"/>
  <c r="H333" i="2"/>
  <c r="A334" i="2"/>
  <c r="B334" i="2"/>
  <c r="C334" i="2"/>
  <c r="D334" i="2"/>
  <c r="G334" i="2"/>
  <c r="H334" i="2"/>
  <c r="A335" i="2"/>
  <c r="C335" i="2"/>
  <c r="D335" i="2"/>
  <c r="E335" i="2"/>
  <c r="G335" i="2"/>
  <c r="H335" i="2"/>
  <c r="B335" i="2"/>
  <c r="A336" i="2"/>
  <c r="D336" i="2"/>
  <c r="G336" i="2"/>
  <c r="C336" i="2"/>
  <c r="E336" i="2"/>
  <c r="H336" i="2"/>
  <c r="B336" i="2"/>
  <c r="A337" i="2"/>
  <c r="C337" i="2"/>
  <c r="D337" i="2"/>
  <c r="E337" i="2"/>
  <c r="G337" i="2"/>
  <c r="H337" i="2"/>
  <c r="B337" i="2"/>
  <c r="A338" i="2"/>
  <c r="D338" i="2"/>
  <c r="E338" i="2"/>
  <c r="G338" i="2"/>
  <c r="C338" i="2"/>
  <c r="H338" i="2"/>
  <c r="B338" i="2"/>
  <c r="A339" i="2"/>
  <c r="B339" i="2"/>
  <c r="C339" i="2"/>
  <c r="E339" i="2"/>
  <c r="D339" i="2"/>
  <c r="G339" i="2"/>
  <c r="H339" i="2"/>
  <c r="A340" i="2"/>
  <c r="C340" i="2"/>
  <c r="E340" i="2"/>
  <c r="D340" i="2"/>
  <c r="G340" i="2"/>
  <c r="H340" i="2"/>
  <c r="B340" i="2"/>
  <c r="A341" i="2"/>
  <c r="D341" i="2"/>
  <c r="G341" i="2"/>
  <c r="C341" i="2"/>
  <c r="E341" i="2"/>
  <c r="H341" i="2"/>
  <c r="B341" i="2"/>
  <c r="A342" i="2"/>
  <c r="D342" i="2"/>
  <c r="G342" i="2"/>
  <c r="C342" i="2"/>
  <c r="E342" i="2"/>
  <c r="H342" i="2"/>
  <c r="B342" i="2"/>
  <c r="A343" i="2"/>
  <c r="C343" i="2"/>
  <c r="D343" i="2"/>
  <c r="E343" i="2"/>
  <c r="G343" i="2"/>
  <c r="H343" i="2"/>
  <c r="B343" i="2"/>
  <c r="A344" i="2"/>
  <c r="C344" i="2"/>
  <c r="D344" i="2"/>
  <c r="G344" i="2"/>
  <c r="H344" i="2"/>
  <c r="B344" i="2"/>
  <c r="A345" i="2"/>
  <c r="B345" i="2"/>
  <c r="C345" i="2"/>
  <c r="D345" i="2"/>
  <c r="E345" i="2"/>
  <c r="G345" i="2"/>
  <c r="H345" i="2"/>
  <c r="A346" i="2"/>
  <c r="B346" i="2"/>
  <c r="C346" i="2"/>
  <c r="D346" i="2"/>
  <c r="G346" i="2"/>
  <c r="H346" i="2"/>
  <c r="A347" i="2"/>
  <c r="C347" i="2"/>
  <c r="D347" i="2"/>
  <c r="G347" i="2"/>
  <c r="H347" i="2"/>
  <c r="B347" i="2"/>
  <c r="A348" i="2"/>
  <c r="C348" i="2"/>
  <c r="D348" i="2"/>
  <c r="E348" i="2"/>
  <c r="G348" i="2"/>
  <c r="H348" i="2"/>
  <c r="B348" i="2"/>
  <c r="A349" i="2"/>
  <c r="D349" i="2"/>
  <c r="G349" i="2"/>
  <c r="C349" i="2"/>
  <c r="E349" i="2"/>
  <c r="H349" i="2"/>
  <c r="B349" i="2"/>
  <c r="A350" i="2"/>
  <c r="D350" i="2"/>
  <c r="G350" i="2"/>
  <c r="C350" i="2"/>
  <c r="H350" i="2"/>
  <c r="B350" i="2"/>
  <c r="A351" i="2"/>
  <c r="C351" i="2"/>
  <c r="D351" i="2"/>
  <c r="G351" i="2"/>
  <c r="H351" i="2"/>
  <c r="B351" i="2"/>
  <c r="A352" i="2"/>
  <c r="C352" i="2"/>
  <c r="E352" i="2"/>
  <c r="D352" i="2"/>
  <c r="G352" i="2"/>
  <c r="H352" i="2"/>
  <c r="B352" i="2"/>
  <c r="A353" i="2"/>
  <c r="B353" i="2"/>
  <c r="C353" i="2"/>
  <c r="D353" i="2"/>
  <c r="E353" i="2"/>
  <c r="G353" i="2"/>
  <c r="H353" i="2"/>
  <c r="A354" i="2"/>
  <c r="B354" i="2"/>
  <c r="C354" i="2"/>
  <c r="D354" i="2"/>
  <c r="G354" i="2"/>
  <c r="H354" i="2"/>
  <c r="A355" i="2"/>
  <c r="C355" i="2"/>
  <c r="E355" i="2"/>
  <c r="D355" i="2"/>
  <c r="G355" i="2"/>
  <c r="H355" i="2"/>
  <c r="B355" i="2"/>
  <c r="A356" i="2"/>
  <c r="C356" i="2"/>
  <c r="D356" i="2"/>
  <c r="E356" i="2"/>
  <c r="G356" i="2"/>
  <c r="H356" i="2"/>
  <c r="B356" i="2"/>
  <c r="A357" i="2"/>
  <c r="D357" i="2"/>
  <c r="G357" i="2"/>
  <c r="C357" i="2"/>
  <c r="H357" i="2"/>
  <c r="B357" i="2"/>
  <c r="A358" i="2"/>
  <c r="D358" i="2"/>
  <c r="G358" i="2"/>
  <c r="C358" i="2"/>
  <c r="E358" i="2"/>
  <c r="H358" i="2"/>
  <c r="B358" i="2"/>
  <c r="A359" i="2"/>
  <c r="C359" i="2"/>
  <c r="D359" i="2"/>
  <c r="E359" i="2"/>
  <c r="G359" i="2"/>
  <c r="H359" i="2"/>
  <c r="B359" i="2"/>
  <c r="A360" i="2"/>
  <c r="C360" i="2"/>
  <c r="D360" i="2"/>
  <c r="G360" i="2"/>
  <c r="H360" i="2"/>
  <c r="B360" i="2"/>
  <c r="A361" i="2"/>
  <c r="B361" i="2"/>
  <c r="C361" i="2"/>
  <c r="D361" i="2"/>
  <c r="E361" i="2"/>
  <c r="G361" i="2"/>
  <c r="H361" i="2"/>
  <c r="A362" i="2"/>
  <c r="B362" i="2"/>
  <c r="C362" i="2"/>
  <c r="E362" i="2"/>
  <c r="D362" i="2"/>
  <c r="G362" i="2"/>
  <c r="H362" i="2"/>
  <c r="A363" i="2"/>
  <c r="C363" i="2"/>
  <c r="E363" i="2"/>
  <c r="D363" i="2"/>
  <c r="G363" i="2"/>
  <c r="H363" i="2"/>
  <c r="B363" i="2"/>
  <c r="A364" i="2"/>
  <c r="C364" i="2"/>
  <c r="D364" i="2"/>
  <c r="G364" i="2"/>
  <c r="H364" i="2"/>
  <c r="B364" i="2"/>
  <c r="A365" i="2"/>
  <c r="D365" i="2"/>
  <c r="G365" i="2"/>
  <c r="C365" i="2"/>
  <c r="E365" i="2"/>
  <c r="H365" i="2"/>
  <c r="B365" i="2"/>
  <c r="A366" i="2"/>
  <c r="D366" i="2"/>
  <c r="G366" i="2"/>
  <c r="C366" i="2"/>
  <c r="H366" i="2"/>
  <c r="B366" i="2"/>
  <c r="A367" i="2"/>
  <c r="C367" i="2"/>
  <c r="D367" i="2"/>
  <c r="E367" i="2"/>
  <c r="G367" i="2"/>
  <c r="H367" i="2"/>
  <c r="B367" i="2"/>
  <c r="A368" i="2"/>
  <c r="C368" i="2"/>
  <c r="E368" i="2"/>
  <c r="D368" i="2"/>
  <c r="G368" i="2"/>
  <c r="H368" i="2"/>
  <c r="B368" i="2"/>
  <c r="A369" i="2"/>
  <c r="B369" i="2"/>
  <c r="C369" i="2"/>
  <c r="D369" i="2"/>
  <c r="E369" i="2"/>
  <c r="G369" i="2"/>
  <c r="H369" i="2"/>
  <c r="A370" i="2"/>
  <c r="B370" i="2"/>
  <c r="C370" i="2"/>
  <c r="E370" i="2"/>
  <c r="D370" i="2"/>
  <c r="G370" i="2"/>
  <c r="H370" i="2"/>
  <c r="A371" i="2"/>
  <c r="C371" i="2"/>
  <c r="D371" i="2"/>
  <c r="G371" i="2"/>
  <c r="H371" i="2"/>
  <c r="B371" i="2"/>
  <c r="A372" i="2"/>
  <c r="C372" i="2"/>
  <c r="D372" i="2"/>
  <c r="E372" i="2"/>
  <c r="G372" i="2"/>
  <c r="H372" i="2"/>
  <c r="B372" i="2"/>
  <c r="A373" i="2"/>
  <c r="D373" i="2"/>
  <c r="G373" i="2"/>
  <c r="C373" i="2"/>
  <c r="E373" i="2"/>
  <c r="H373" i="2"/>
  <c r="B373" i="2"/>
  <c r="A374" i="2"/>
  <c r="D374" i="2"/>
  <c r="G374" i="2"/>
  <c r="C374" i="2"/>
  <c r="E374" i="2"/>
  <c r="H374" i="2"/>
  <c r="B374" i="2"/>
  <c r="A375" i="2"/>
  <c r="C375" i="2"/>
  <c r="E375" i="2"/>
  <c r="D375" i="2"/>
  <c r="G375" i="2"/>
  <c r="H375" i="2"/>
  <c r="B375" i="2"/>
  <c r="A376" i="2"/>
  <c r="C376" i="2"/>
  <c r="E376" i="2"/>
  <c r="D376" i="2"/>
  <c r="G376" i="2"/>
  <c r="H376" i="2"/>
  <c r="B376" i="2"/>
  <c r="A377" i="2"/>
  <c r="B377" i="2"/>
  <c r="C377" i="2"/>
  <c r="D377" i="2"/>
  <c r="E377" i="2"/>
  <c r="G377" i="2"/>
  <c r="H377" i="2"/>
  <c r="A378" i="2"/>
  <c r="B378" i="2"/>
  <c r="C378" i="2"/>
  <c r="D378" i="2"/>
  <c r="G378" i="2"/>
  <c r="H378" i="2"/>
  <c r="A379" i="2"/>
  <c r="C379" i="2"/>
  <c r="E379" i="2"/>
  <c r="D379" i="2"/>
  <c r="G379" i="2"/>
  <c r="H379" i="2"/>
  <c r="B379" i="2"/>
  <c r="A380" i="2"/>
  <c r="C380" i="2"/>
  <c r="D380" i="2"/>
  <c r="G380" i="2"/>
  <c r="H380" i="2"/>
  <c r="B380" i="2"/>
  <c r="A381" i="2"/>
  <c r="D381" i="2"/>
  <c r="G381" i="2"/>
  <c r="C381" i="2"/>
  <c r="E381" i="2"/>
  <c r="H381" i="2"/>
  <c r="B381" i="2"/>
  <c r="A382" i="2"/>
  <c r="D382" i="2"/>
  <c r="G382" i="2"/>
  <c r="C382" i="2"/>
  <c r="E382" i="2"/>
  <c r="H382" i="2"/>
  <c r="B382" i="2"/>
  <c r="A383" i="2"/>
  <c r="C383" i="2"/>
  <c r="E383" i="2"/>
  <c r="D383" i="2"/>
  <c r="G383" i="2"/>
  <c r="H383" i="2"/>
  <c r="B383" i="2"/>
  <c r="A384" i="2"/>
  <c r="C384" i="2"/>
  <c r="E384" i="2"/>
  <c r="D384" i="2"/>
  <c r="G384" i="2"/>
  <c r="H384" i="2"/>
  <c r="B384" i="2"/>
  <c r="A385" i="2"/>
  <c r="B385" i="2"/>
  <c r="C385" i="2"/>
  <c r="D385" i="2"/>
  <c r="E385" i="2"/>
  <c r="G385" i="2"/>
  <c r="H385" i="2"/>
  <c r="A386" i="2"/>
  <c r="B386" i="2"/>
  <c r="C386" i="2"/>
  <c r="E386" i="2"/>
  <c r="D386" i="2"/>
  <c r="G386" i="2"/>
  <c r="H386" i="2"/>
  <c r="A387" i="2"/>
  <c r="C387" i="2"/>
  <c r="E387" i="2"/>
  <c r="D387" i="2"/>
  <c r="G387" i="2"/>
  <c r="H387" i="2"/>
  <c r="B387" i="2"/>
  <c r="A388" i="2"/>
  <c r="C388" i="2"/>
  <c r="D388" i="2"/>
  <c r="E388" i="2"/>
  <c r="G388" i="2"/>
  <c r="H388" i="2"/>
  <c r="B388" i="2"/>
  <c r="A389" i="2"/>
  <c r="D389" i="2"/>
  <c r="G389" i="2"/>
  <c r="C389" i="2"/>
  <c r="E389" i="2"/>
  <c r="H389" i="2"/>
  <c r="B389" i="2"/>
  <c r="A390" i="2"/>
  <c r="D390" i="2"/>
  <c r="G390" i="2"/>
  <c r="C390" i="2"/>
  <c r="E390" i="2"/>
  <c r="H390" i="2"/>
  <c r="B390" i="2"/>
  <c r="A391" i="2"/>
  <c r="C391" i="2"/>
  <c r="E391" i="2"/>
  <c r="D391" i="2"/>
  <c r="G391" i="2"/>
  <c r="H391" i="2"/>
  <c r="B391" i="2"/>
  <c r="A392" i="2"/>
  <c r="C392" i="2"/>
  <c r="E392" i="2"/>
  <c r="D392" i="2"/>
  <c r="G392" i="2"/>
  <c r="H392" i="2"/>
  <c r="B392" i="2"/>
  <c r="A393" i="2"/>
  <c r="B393" i="2"/>
  <c r="C393" i="2"/>
  <c r="D393" i="2"/>
  <c r="E393" i="2"/>
  <c r="G393" i="2"/>
  <c r="H393" i="2"/>
  <c r="A394" i="2"/>
  <c r="B394" i="2"/>
  <c r="C394" i="2"/>
  <c r="D394" i="2"/>
  <c r="G394" i="2"/>
  <c r="H394" i="2"/>
  <c r="A395" i="2"/>
  <c r="C395" i="2"/>
  <c r="E395" i="2"/>
  <c r="D395" i="2"/>
  <c r="G395" i="2"/>
  <c r="H395" i="2"/>
  <c r="B395" i="2"/>
  <c r="A396" i="2"/>
  <c r="C396" i="2"/>
  <c r="D396" i="2"/>
  <c r="E396" i="2"/>
  <c r="G396" i="2"/>
  <c r="H396" i="2"/>
  <c r="B396" i="2"/>
  <c r="A397" i="2"/>
  <c r="D397" i="2"/>
  <c r="G397" i="2"/>
  <c r="C397" i="2"/>
  <c r="E397" i="2"/>
  <c r="H397" i="2"/>
  <c r="B397" i="2"/>
  <c r="A398" i="2"/>
  <c r="D398" i="2"/>
  <c r="G398" i="2"/>
  <c r="C398" i="2"/>
  <c r="E398" i="2"/>
  <c r="H398" i="2"/>
  <c r="B398" i="2"/>
  <c r="A399" i="2"/>
  <c r="C399" i="2"/>
  <c r="D399" i="2"/>
  <c r="G399" i="2"/>
  <c r="H399" i="2"/>
  <c r="B399" i="2"/>
  <c r="A400" i="2"/>
  <c r="C400" i="2"/>
  <c r="E400" i="2"/>
  <c r="D400" i="2"/>
  <c r="G400" i="2"/>
  <c r="H400" i="2"/>
  <c r="B400" i="2"/>
  <c r="A401" i="2"/>
  <c r="B401" i="2"/>
  <c r="C401" i="2"/>
  <c r="D401" i="2"/>
  <c r="E401" i="2"/>
  <c r="G401" i="2"/>
  <c r="H401" i="2"/>
  <c r="A402" i="2"/>
  <c r="B402" i="2"/>
  <c r="C402" i="2"/>
  <c r="D402" i="2"/>
  <c r="G402" i="2"/>
  <c r="H402" i="2"/>
  <c r="A403" i="2"/>
  <c r="C403" i="2"/>
  <c r="E403" i="2"/>
  <c r="D403" i="2"/>
  <c r="G403" i="2"/>
  <c r="H403" i="2"/>
  <c r="B403" i="2"/>
  <c r="A404" i="2"/>
  <c r="C404" i="2"/>
  <c r="D404" i="2"/>
  <c r="E404" i="2"/>
  <c r="G404" i="2"/>
  <c r="H404" i="2"/>
  <c r="B404" i="2"/>
  <c r="A405" i="2"/>
  <c r="D405" i="2"/>
  <c r="G405" i="2"/>
  <c r="C405" i="2"/>
  <c r="E405" i="2"/>
  <c r="H405" i="2"/>
  <c r="B405" i="2"/>
  <c r="A406" i="2"/>
  <c r="D406" i="2"/>
  <c r="G406" i="2"/>
  <c r="C406" i="2"/>
  <c r="H406" i="2"/>
  <c r="B406" i="2"/>
  <c r="A407" i="2"/>
  <c r="C407" i="2"/>
  <c r="E407" i="2"/>
  <c r="D407" i="2"/>
  <c r="G407" i="2"/>
  <c r="H407" i="2"/>
  <c r="B407" i="2"/>
  <c r="A408" i="2"/>
  <c r="C408" i="2"/>
  <c r="D408" i="2"/>
  <c r="G408" i="2"/>
  <c r="H408" i="2"/>
  <c r="B408" i="2"/>
  <c r="A409" i="2"/>
  <c r="B409" i="2"/>
  <c r="C409" i="2"/>
  <c r="D409" i="2"/>
  <c r="G409" i="2"/>
  <c r="H409" i="2"/>
  <c r="A410" i="2"/>
  <c r="B410" i="2"/>
  <c r="C410" i="2"/>
  <c r="E410" i="2"/>
  <c r="D410" i="2"/>
  <c r="G410" i="2"/>
  <c r="H410" i="2"/>
  <c r="A411" i="2"/>
  <c r="C411" i="2"/>
  <c r="E411" i="2"/>
  <c r="D411" i="2"/>
  <c r="G411" i="2"/>
  <c r="H411" i="2"/>
  <c r="B411" i="2"/>
  <c r="A412" i="2"/>
  <c r="C412" i="2"/>
  <c r="D412" i="2"/>
  <c r="E412" i="2"/>
  <c r="G412" i="2"/>
  <c r="H412" i="2"/>
  <c r="B412" i="2"/>
  <c r="A413" i="2"/>
  <c r="D413" i="2"/>
  <c r="G413" i="2"/>
  <c r="C413" i="2"/>
  <c r="E413" i="2"/>
  <c r="H413" i="2"/>
  <c r="B413" i="2"/>
  <c r="A414" i="2"/>
  <c r="D414" i="2"/>
  <c r="G414" i="2"/>
  <c r="C414" i="2"/>
  <c r="H414" i="2"/>
  <c r="B414" i="2"/>
  <c r="A415" i="2"/>
  <c r="C415" i="2"/>
  <c r="E415" i="2"/>
  <c r="D415" i="2"/>
  <c r="G415" i="2"/>
  <c r="H415" i="2"/>
  <c r="B415" i="2"/>
  <c r="A416" i="2"/>
  <c r="C416" i="2"/>
  <c r="E416" i="2"/>
  <c r="D416" i="2"/>
  <c r="G416" i="2"/>
  <c r="H416" i="2"/>
  <c r="B416" i="2"/>
  <c r="A417" i="2"/>
  <c r="B417" i="2"/>
  <c r="C417" i="2"/>
  <c r="D417" i="2"/>
  <c r="E417" i="2"/>
  <c r="G417" i="2"/>
  <c r="H417" i="2"/>
  <c r="A418" i="2"/>
  <c r="B418" i="2"/>
  <c r="C418" i="2"/>
  <c r="E418" i="2"/>
  <c r="D418" i="2"/>
  <c r="G418" i="2"/>
  <c r="H418" i="2"/>
  <c r="A419" i="2"/>
  <c r="C419" i="2"/>
  <c r="E419" i="2"/>
  <c r="D419" i="2"/>
  <c r="G419" i="2"/>
  <c r="H419" i="2"/>
  <c r="B419" i="2"/>
  <c r="A420" i="2"/>
  <c r="C420" i="2"/>
  <c r="D420" i="2"/>
  <c r="E420" i="2"/>
  <c r="G420" i="2"/>
  <c r="H420" i="2"/>
  <c r="B420" i="2"/>
  <c r="A421" i="2"/>
  <c r="D421" i="2"/>
  <c r="G421" i="2"/>
  <c r="C421" i="2"/>
  <c r="E421" i="2"/>
  <c r="H421" i="2"/>
  <c r="B421" i="2"/>
  <c r="A422" i="2"/>
  <c r="D422" i="2"/>
  <c r="G422" i="2"/>
  <c r="C422" i="2"/>
  <c r="E422" i="2"/>
  <c r="H422" i="2"/>
  <c r="B422" i="2"/>
  <c r="A423" i="2"/>
  <c r="C423" i="2"/>
  <c r="D423" i="2"/>
  <c r="G423" i="2"/>
  <c r="H423" i="2"/>
  <c r="B423" i="2"/>
  <c r="A424" i="2"/>
  <c r="C424" i="2"/>
  <c r="D424" i="2"/>
  <c r="G424" i="2"/>
  <c r="H424" i="2"/>
  <c r="B424" i="2"/>
  <c r="A425" i="2"/>
  <c r="B425" i="2"/>
  <c r="C425" i="2"/>
  <c r="D425" i="2"/>
  <c r="E425" i="2"/>
  <c r="G425" i="2"/>
  <c r="H425" i="2"/>
  <c r="A426" i="2"/>
  <c r="B426" i="2"/>
  <c r="C426" i="2"/>
  <c r="E426" i="2"/>
  <c r="D426" i="2"/>
  <c r="G426" i="2"/>
  <c r="H426" i="2"/>
  <c r="A427" i="2"/>
  <c r="C427" i="2"/>
  <c r="E427" i="2"/>
  <c r="D427" i="2"/>
  <c r="G427" i="2"/>
  <c r="H427" i="2"/>
  <c r="B427" i="2"/>
  <c r="A428" i="2"/>
  <c r="C428" i="2"/>
  <c r="D428" i="2"/>
  <c r="E428" i="2"/>
  <c r="G428" i="2"/>
  <c r="H428" i="2"/>
  <c r="B428" i="2"/>
  <c r="A429" i="2"/>
  <c r="D429" i="2"/>
  <c r="G429" i="2"/>
  <c r="C429" i="2"/>
  <c r="H429" i="2"/>
  <c r="B429" i="2"/>
  <c r="A430" i="2"/>
  <c r="D430" i="2"/>
  <c r="G430" i="2"/>
  <c r="C430" i="2"/>
  <c r="E430" i="2"/>
  <c r="H430" i="2"/>
  <c r="B430" i="2"/>
  <c r="A431" i="2"/>
  <c r="C431" i="2"/>
  <c r="E431" i="2"/>
  <c r="D431" i="2"/>
  <c r="G431" i="2"/>
  <c r="H431" i="2"/>
  <c r="B431" i="2"/>
  <c r="A432" i="2"/>
  <c r="C432" i="2"/>
  <c r="E432" i="2"/>
  <c r="D432" i="2"/>
  <c r="G432" i="2"/>
  <c r="H432" i="2"/>
  <c r="B432" i="2"/>
  <c r="A433" i="2"/>
  <c r="B433" i="2"/>
  <c r="C433" i="2"/>
  <c r="D433" i="2"/>
  <c r="G433" i="2"/>
  <c r="H433" i="2"/>
  <c r="A434" i="2"/>
  <c r="B434" i="2"/>
  <c r="C434" i="2"/>
  <c r="E434" i="2"/>
  <c r="D434" i="2"/>
  <c r="G434" i="2"/>
  <c r="H434" i="2"/>
  <c r="A435" i="2"/>
  <c r="C435" i="2"/>
  <c r="E435" i="2"/>
  <c r="D435" i="2"/>
  <c r="G435" i="2"/>
  <c r="H435" i="2"/>
  <c r="B435" i="2"/>
  <c r="A436" i="2"/>
  <c r="C436" i="2"/>
  <c r="D436" i="2"/>
  <c r="E436" i="2"/>
  <c r="G436" i="2"/>
  <c r="H436" i="2"/>
  <c r="B436" i="2"/>
  <c r="A437" i="2"/>
  <c r="D437" i="2"/>
  <c r="G437" i="2"/>
  <c r="C437" i="2"/>
  <c r="H437" i="2"/>
  <c r="B437" i="2"/>
  <c r="A438" i="2"/>
  <c r="D438" i="2"/>
  <c r="G438" i="2"/>
  <c r="C438" i="2"/>
  <c r="E438" i="2"/>
  <c r="H438" i="2"/>
  <c r="B438" i="2"/>
  <c r="A439" i="2"/>
  <c r="C439" i="2"/>
  <c r="E439" i="2"/>
  <c r="D439" i="2"/>
  <c r="G439" i="2"/>
  <c r="H439" i="2"/>
  <c r="B439" i="2"/>
  <c r="A440" i="2"/>
  <c r="C440" i="2"/>
  <c r="E440" i="2"/>
  <c r="D440" i="2"/>
  <c r="G440" i="2"/>
  <c r="H440" i="2"/>
  <c r="B440" i="2"/>
  <c r="A441" i="2"/>
  <c r="B441" i="2"/>
  <c r="C441" i="2"/>
  <c r="D441" i="2"/>
  <c r="G441" i="2"/>
  <c r="H441" i="2"/>
  <c r="A442" i="2"/>
  <c r="B442" i="2"/>
  <c r="C442" i="2"/>
  <c r="E442" i="2"/>
  <c r="D442" i="2"/>
  <c r="G442" i="2"/>
  <c r="H442" i="2"/>
  <c r="A443" i="2"/>
  <c r="C443" i="2"/>
  <c r="E443" i="2"/>
  <c r="D443" i="2"/>
  <c r="G443" i="2"/>
  <c r="H443" i="2"/>
  <c r="B443" i="2"/>
  <c r="A444" i="2"/>
  <c r="C444" i="2"/>
  <c r="D444" i="2"/>
  <c r="G444" i="2"/>
  <c r="H444" i="2"/>
  <c r="B444" i="2"/>
  <c r="A445" i="2"/>
  <c r="D445" i="2"/>
  <c r="G445" i="2"/>
  <c r="C445" i="2"/>
  <c r="E445" i="2"/>
  <c r="H445" i="2"/>
  <c r="B445" i="2"/>
  <c r="A446" i="2"/>
  <c r="D446" i="2"/>
  <c r="G446" i="2"/>
  <c r="C446" i="2"/>
  <c r="E446" i="2"/>
  <c r="H446" i="2"/>
  <c r="B446" i="2"/>
  <c r="A447" i="2"/>
  <c r="C447" i="2"/>
  <c r="E447" i="2"/>
  <c r="D447" i="2"/>
  <c r="G447" i="2"/>
  <c r="H447" i="2"/>
  <c r="B447" i="2"/>
  <c r="A448" i="2"/>
  <c r="C448" i="2"/>
  <c r="D448" i="2"/>
  <c r="G448" i="2"/>
  <c r="H448" i="2"/>
  <c r="B448" i="2"/>
  <c r="A449" i="2"/>
  <c r="B449" i="2"/>
  <c r="C449" i="2"/>
  <c r="D449" i="2"/>
  <c r="E449" i="2"/>
  <c r="G449" i="2"/>
  <c r="H449" i="2"/>
  <c r="A450" i="2"/>
  <c r="B450" i="2"/>
  <c r="C450" i="2"/>
  <c r="E450" i="2"/>
  <c r="D450" i="2"/>
  <c r="G450" i="2"/>
  <c r="H450" i="2"/>
  <c r="A451" i="2"/>
  <c r="C451" i="2"/>
  <c r="E451" i="2"/>
  <c r="D451" i="2"/>
  <c r="G451" i="2"/>
  <c r="H451" i="2"/>
  <c r="B451" i="2"/>
  <c r="A452" i="2"/>
  <c r="C452" i="2"/>
  <c r="D452" i="2"/>
  <c r="E452" i="2"/>
  <c r="G452" i="2"/>
  <c r="H452" i="2"/>
  <c r="B452" i="2"/>
  <c r="A453" i="2"/>
  <c r="D453" i="2"/>
  <c r="G453" i="2"/>
  <c r="C453" i="2"/>
  <c r="E453" i="2"/>
  <c r="H453" i="2"/>
  <c r="B453" i="2"/>
  <c r="A454" i="2"/>
  <c r="D454" i="2"/>
  <c r="G454" i="2"/>
  <c r="C454" i="2"/>
  <c r="H454" i="2"/>
  <c r="B454" i="2"/>
  <c r="A455" i="2"/>
  <c r="C455" i="2"/>
  <c r="E455" i="2"/>
  <c r="D455" i="2"/>
  <c r="G455" i="2"/>
  <c r="H455" i="2"/>
  <c r="B455" i="2"/>
  <c r="A456" i="2"/>
  <c r="C456" i="2"/>
  <c r="E456" i="2"/>
  <c r="D456" i="2"/>
  <c r="G456" i="2"/>
  <c r="H456" i="2"/>
  <c r="B456" i="2"/>
  <c r="A457" i="2"/>
  <c r="B457" i="2"/>
  <c r="C457" i="2"/>
  <c r="D457" i="2"/>
  <c r="E457" i="2"/>
  <c r="G457" i="2"/>
  <c r="H457" i="2"/>
  <c r="A458" i="2"/>
  <c r="B458" i="2"/>
  <c r="C458" i="2"/>
  <c r="E458" i="2"/>
  <c r="D458" i="2"/>
  <c r="G458" i="2"/>
  <c r="H458" i="2"/>
  <c r="A459" i="2"/>
  <c r="C459" i="2"/>
  <c r="D459" i="2"/>
  <c r="G459" i="2"/>
  <c r="H459" i="2"/>
  <c r="B459" i="2"/>
  <c r="A460" i="2"/>
  <c r="C460" i="2"/>
  <c r="D460" i="2"/>
  <c r="G460" i="2"/>
  <c r="H460" i="2"/>
  <c r="B460" i="2"/>
  <c r="A461" i="2"/>
  <c r="D461" i="2"/>
  <c r="G461" i="2"/>
  <c r="C461" i="2"/>
  <c r="E461" i="2"/>
  <c r="H461" i="2"/>
  <c r="B461" i="2"/>
  <c r="A462" i="2"/>
  <c r="D462" i="2"/>
  <c r="G462" i="2"/>
  <c r="C462" i="2"/>
  <c r="E462" i="2"/>
  <c r="H462" i="2"/>
  <c r="B462" i="2"/>
  <c r="A463" i="2"/>
  <c r="C463" i="2"/>
  <c r="D463" i="2"/>
  <c r="G463" i="2"/>
  <c r="H463" i="2"/>
  <c r="B463" i="2"/>
  <c r="A464" i="2"/>
  <c r="C464" i="2"/>
  <c r="E464" i="2"/>
  <c r="D464" i="2"/>
  <c r="G464" i="2"/>
  <c r="H464" i="2"/>
  <c r="B464" i="2"/>
  <c r="A465" i="2"/>
  <c r="B465" i="2"/>
  <c r="C465" i="2"/>
  <c r="D465" i="2"/>
  <c r="G465" i="2"/>
  <c r="H465" i="2"/>
  <c r="A466" i="2"/>
  <c r="B466" i="2"/>
  <c r="C466" i="2"/>
  <c r="E466" i="2"/>
  <c r="D466" i="2"/>
  <c r="G466" i="2"/>
  <c r="H466" i="2"/>
  <c r="A467" i="2"/>
  <c r="C467" i="2"/>
  <c r="D467" i="2"/>
  <c r="G467" i="2"/>
  <c r="H467" i="2"/>
  <c r="B467" i="2"/>
  <c r="A468" i="2"/>
  <c r="C468" i="2"/>
  <c r="D468" i="2"/>
  <c r="E468" i="2"/>
  <c r="G468" i="2"/>
  <c r="H468" i="2"/>
  <c r="B468" i="2"/>
  <c r="A469" i="2"/>
  <c r="D469" i="2"/>
  <c r="G469" i="2"/>
  <c r="C469" i="2"/>
  <c r="E469" i="2"/>
  <c r="H469" i="2"/>
  <c r="B469" i="2"/>
  <c r="A470" i="2"/>
  <c r="D470" i="2"/>
  <c r="G470" i="2"/>
  <c r="C470" i="2"/>
  <c r="E470" i="2"/>
  <c r="H470" i="2"/>
  <c r="B470" i="2"/>
  <c r="A471" i="2"/>
  <c r="C471" i="2"/>
  <c r="D471" i="2"/>
  <c r="G471" i="2"/>
  <c r="H471" i="2"/>
  <c r="B471" i="2"/>
  <c r="A472" i="2"/>
  <c r="C472" i="2"/>
  <c r="D472" i="2"/>
  <c r="G472" i="2"/>
  <c r="H472" i="2"/>
  <c r="B472" i="2"/>
  <c r="A473" i="2"/>
  <c r="B473" i="2"/>
  <c r="C473" i="2"/>
  <c r="D473" i="2"/>
  <c r="G473" i="2"/>
  <c r="H473" i="2"/>
  <c r="A474" i="2"/>
  <c r="B474" i="2"/>
  <c r="C474" i="2"/>
  <c r="D474" i="2"/>
  <c r="G474" i="2"/>
  <c r="H474" i="2"/>
  <c r="A475" i="2"/>
  <c r="C475" i="2"/>
  <c r="E475" i="2"/>
  <c r="D475" i="2"/>
  <c r="G475" i="2"/>
  <c r="H475" i="2"/>
  <c r="B475" i="2"/>
  <c r="A476" i="2"/>
  <c r="C476" i="2"/>
  <c r="D476" i="2"/>
  <c r="G476" i="2"/>
  <c r="H476" i="2"/>
  <c r="B476" i="2"/>
  <c r="A477" i="2"/>
  <c r="D477" i="2"/>
  <c r="G477" i="2"/>
  <c r="C477" i="2"/>
  <c r="E477" i="2"/>
  <c r="H477" i="2"/>
  <c r="B477" i="2"/>
  <c r="A478" i="2"/>
  <c r="D478" i="2"/>
  <c r="G478" i="2"/>
  <c r="C478" i="2"/>
  <c r="E478" i="2"/>
  <c r="H478" i="2"/>
  <c r="B478" i="2"/>
  <c r="A479" i="2"/>
  <c r="C479" i="2"/>
  <c r="E479" i="2"/>
  <c r="D479" i="2"/>
  <c r="G479" i="2"/>
  <c r="H479" i="2"/>
  <c r="B479" i="2"/>
  <c r="E69" i="2"/>
  <c r="E408" i="2" l="1"/>
  <c r="E402" i="2"/>
  <c r="E394" i="2"/>
  <c r="E303" i="2"/>
  <c r="E289" i="2"/>
  <c r="E107" i="2"/>
  <c r="E48" i="2"/>
  <c r="F469" i="1"/>
  <c r="G469" i="1" s="1"/>
  <c r="K469" i="1" s="1"/>
  <c r="E463" i="2"/>
  <c r="E444" i="2"/>
  <c r="E344" i="2"/>
  <c r="E317" i="2"/>
  <c r="E267" i="2"/>
  <c r="E205" i="2"/>
  <c r="E331" i="2"/>
  <c r="E306" i="2"/>
  <c r="E170" i="2"/>
  <c r="E158" i="2"/>
  <c r="E90" i="2"/>
  <c r="E29" i="2"/>
  <c r="F329" i="1"/>
  <c r="G329" i="1" s="1"/>
  <c r="I329" i="1" s="1"/>
  <c r="E433" i="2"/>
  <c r="E424" i="2"/>
  <c r="E360" i="2"/>
  <c r="E248" i="2"/>
  <c r="E118" i="2"/>
  <c r="E473" i="2"/>
  <c r="E354" i="2"/>
  <c r="E293" i="2"/>
  <c r="E276" i="2"/>
  <c r="E63" i="2"/>
  <c r="F399" i="1"/>
  <c r="G399" i="1" s="1"/>
  <c r="I399" i="1" s="1"/>
  <c r="E347" i="2"/>
  <c r="E243" i="2"/>
  <c r="E226" i="2"/>
  <c r="E141" i="2"/>
  <c r="E93" i="2"/>
  <c r="E73" i="2"/>
  <c r="E66" i="2"/>
  <c r="E17" i="2"/>
  <c r="E467" i="2"/>
  <c r="E399" i="2"/>
  <c r="E364" i="2"/>
  <c r="E357" i="2"/>
  <c r="E350" i="2"/>
  <c r="E251" i="2"/>
  <c r="E197" i="2"/>
  <c r="E172" i="2"/>
  <c r="E100" i="2"/>
  <c r="E80" i="2"/>
  <c r="E41" i="2"/>
  <c r="F415" i="1"/>
  <c r="E242" i="2"/>
  <c r="F21" i="1"/>
  <c r="G21" i="1" s="1"/>
  <c r="H21" i="1" s="1"/>
  <c r="E409" i="2"/>
  <c r="E346" i="2"/>
  <c r="E324" i="2"/>
  <c r="E273" i="2"/>
  <c r="E233" i="2"/>
  <c r="E142" i="2"/>
  <c r="E109" i="2"/>
  <c r="E55" i="2"/>
  <c r="F477" i="1"/>
  <c r="G477" i="1" s="1"/>
  <c r="J477" i="1" s="1"/>
  <c r="E510" i="1"/>
  <c r="F510" i="1" s="1"/>
  <c r="G510" i="1" s="1"/>
  <c r="K510" i="1" s="1"/>
  <c r="E441" i="2"/>
  <c r="E271" i="2"/>
  <c r="E263" i="2"/>
  <c r="E202" i="2"/>
  <c r="E175" i="2"/>
  <c r="E162" i="2"/>
  <c r="E117" i="2"/>
  <c r="E96" i="2"/>
  <c r="F381" i="1"/>
  <c r="G381" i="1" s="1"/>
  <c r="I381" i="1" s="1"/>
  <c r="E471" i="2"/>
  <c r="E371" i="2"/>
  <c r="E298" i="2"/>
  <c r="E266" i="2"/>
  <c r="E182" i="2"/>
  <c r="E103" i="2"/>
  <c r="E98" i="2"/>
  <c r="E87" i="2"/>
  <c r="E43" i="2"/>
  <c r="E28" i="2"/>
  <c r="E24" i="1"/>
  <c r="E509" i="1"/>
  <c r="F509" i="1" s="1"/>
  <c r="G509" i="1" s="1"/>
  <c r="K509" i="1" s="1"/>
  <c r="E448" i="2"/>
  <c r="E380" i="2"/>
  <c r="E366" i="2"/>
  <c r="E237" i="2"/>
  <c r="E82" i="2"/>
  <c r="G511" i="1"/>
  <c r="K511" i="1" s="1"/>
  <c r="E334" i="2"/>
  <c r="E327" i="2"/>
  <c r="E178" i="2"/>
  <c r="E157" i="2"/>
  <c r="E151" i="2"/>
  <c r="E68" i="2"/>
  <c r="F461" i="1"/>
  <c r="G461" i="1" s="1"/>
  <c r="J461" i="1" s="1"/>
  <c r="E460" i="2"/>
  <c r="E437" i="2"/>
  <c r="E414" i="2"/>
  <c r="E351" i="2"/>
  <c r="E230" i="2"/>
  <c r="E190" i="2"/>
  <c r="E76" i="2"/>
  <c r="E46" i="2"/>
  <c r="E22" i="2"/>
  <c r="E459" i="2"/>
  <c r="E429" i="2"/>
  <c r="E454" i="2"/>
  <c r="F485" i="1"/>
  <c r="G485" i="1" s="1"/>
  <c r="K485" i="1" s="1"/>
  <c r="F453" i="1"/>
  <c r="G453" i="1" s="1"/>
  <c r="F407" i="1"/>
  <c r="G407" i="1" s="1"/>
  <c r="I407" i="1" s="1"/>
  <c r="E232" i="2"/>
  <c r="E177" i="2"/>
  <c r="E135" i="2"/>
  <c r="E476" i="2"/>
  <c r="E326" i="2"/>
  <c r="E185" i="2"/>
  <c r="E145" i="2"/>
  <c r="E20" i="2"/>
  <c r="E406" i="2"/>
  <c r="E310" i="2"/>
  <c r="E423" i="2"/>
  <c r="E218" i="2"/>
  <c r="E213" i="2"/>
  <c r="E171" i="2"/>
  <c r="E164" i="2"/>
  <c r="E240" i="2"/>
  <c r="E201" i="2"/>
  <c r="E465" i="2"/>
  <c r="E472" i="2"/>
  <c r="E211" i="2"/>
  <c r="E163" i="2"/>
  <c r="E54" i="2"/>
  <c r="E199" i="2"/>
  <c r="E378" i="2"/>
  <c r="E57" i="2"/>
  <c r="C11" i="1"/>
  <c r="C12" i="1"/>
  <c r="O514" i="1" l="1"/>
  <c r="O513" i="1"/>
  <c r="O512" i="1"/>
  <c r="O71" i="1"/>
  <c r="O91" i="1"/>
  <c r="O511" i="1"/>
  <c r="O53" i="1"/>
  <c r="O436" i="1"/>
  <c r="O29" i="1"/>
  <c r="O33" i="1"/>
  <c r="O87" i="1"/>
  <c r="O231" i="1"/>
  <c r="O395" i="1"/>
  <c r="O99" i="1"/>
  <c r="O483" i="1"/>
  <c r="O349" i="1"/>
  <c r="O448" i="1"/>
  <c r="O357" i="1"/>
  <c r="O429" i="1"/>
  <c r="O55" i="1"/>
  <c r="O405" i="1"/>
  <c r="O92" i="1"/>
  <c r="O413" i="1"/>
  <c r="O319" i="1"/>
  <c r="O283" i="1"/>
  <c r="O212" i="1"/>
  <c r="O290" i="1"/>
  <c r="O59" i="1"/>
  <c r="O128" i="1"/>
  <c r="O301" i="1"/>
  <c r="O202" i="1"/>
  <c r="O310" i="1"/>
  <c r="O107" i="1"/>
  <c r="O247" i="1"/>
  <c r="O175" i="1"/>
  <c r="O211" i="1"/>
  <c r="O219" i="1"/>
  <c r="O482" i="1"/>
  <c r="O38" i="1"/>
  <c r="O246" i="1"/>
  <c r="O238" i="1"/>
  <c r="O286" i="1"/>
  <c r="O251" i="1"/>
  <c r="O260" i="1"/>
  <c r="O264" i="1"/>
  <c r="O440" i="1"/>
  <c r="O243" i="1"/>
  <c r="O359" i="1"/>
  <c r="O403" i="1"/>
  <c r="O308" i="1"/>
  <c r="O446" i="1"/>
  <c r="O457" i="1"/>
  <c r="O454" i="1"/>
  <c r="O430" i="1"/>
  <c r="O46" i="1"/>
  <c r="O468" i="1"/>
  <c r="O509" i="1"/>
  <c r="O420" i="1"/>
  <c r="O494" i="1"/>
  <c r="O465" i="1"/>
  <c r="O480" i="1"/>
  <c r="O496" i="1"/>
  <c r="O402" i="1"/>
  <c r="O435" i="1"/>
  <c r="O136" i="1"/>
  <c r="O169" i="1"/>
  <c r="O101" i="1"/>
  <c r="O217" i="1"/>
  <c r="O117" i="1"/>
  <c r="O193" i="1"/>
  <c r="O197" i="1"/>
  <c r="O270" i="1"/>
  <c r="O105" i="1"/>
  <c r="O134" i="1"/>
  <c r="O74" i="1"/>
  <c r="O487" i="1"/>
  <c r="O431" i="1"/>
  <c r="O481" i="1"/>
  <c r="O333" i="1"/>
  <c r="O236" i="1"/>
  <c r="O228" i="1"/>
  <c r="O48" i="1"/>
  <c r="O124" i="1"/>
  <c r="O239" i="1"/>
  <c r="O412" i="1"/>
  <c r="O327" i="1"/>
  <c r="O316" i="1"/>
  <c r="O343" i="1"/>
  <c r="O364" i="1"/>
  <c r="O404" i="1"/>
  <c r="O254" i="1"/>
  <c r="O439" i="1"/>
  <c r="O385" i="1"/>
  <c r="O135" i="1"/>
  <c r="O338" i="1"/>
  <c r="O176" i="1"/>
  <c r="O229" i="1"/>
  <c r="O181" i="1"/>
  <c r="O149" i="1"/>
  <c r="O433" i="1"/>
  <c r="O292" i="1"/>
  <c r="O416" i="1"/>
  <c r="O36" i="1"/>
  <c r="O335" i="1"/>
  <c r="O85" i="1"/>
  <c r="O346" i="1"/>
  <c r="O373" i="1"/>
  <c r="O484" i="1"/>
  <c r="O355" i="1"/>
  <c r="O350" i="1"/>
  <c r="O460" i="1"/>
  <c r="O469" i="1"/>
  <c r="O315" i="1"/>
  <c r="O498" i="1"/>
  <c r="O331" i="1"/>
  <c r="O474" i="1"/>
  <c r="O265" i="1"/>
  <c r="O155" i="1"/>
  <c r="O69" i="1"/>
  <c r="O45" i="1"/>
  <c r="O245" i="1"/>
  <c r="O30" i="1"/>
  <c r="O329" i="1"/>
  <c r="O154" i="1"/>
  <c r="O158" i="1"/>
  <c r="O424" i="1"/>
  <c r="O272" i="1"/>
  <c r="O115" i="1"/>
  <c r="O172" i="1"/>
  <c r="O311" i="1"/>
  <c r="O185" i="1"/>
  <c r="O287" i="1"/>
  <c r="O291" i="1"/>
  <c r="O242" i="1"/>
  <c r="O478" i="1"/>
  <c r="O95" i="1"/>
  <c r="O157" i="1"/>
  <c r="O78" i="1"/>
  <c r="O88" i="1"/>
  <c r="O86" i="1"/>
  <c r="O64" i="1"/>
  <c r="O68" i="1"/>
  <c r="O322" i="1"/>
  <c r="O354" i="1"/>
  <c r="O42" i="1"/>
  <c r="O456" i="1"/>
  <c r="O378" i="1"/>
  <c r="O415" i="1"/>
  <c r="O285" i="1"/>
  <c r="O428" i="1"/>
  <c r="O167" i="1"/>
  <c r="O326" i="1"/>
  <c r="O376" i="1"/>
  <c r="O262" i="1"/>
  <c r="O449" i="1"/>
  <c r="O389" i="1"/>
  <c r="O388" i="1"/>
  <c r="O397" i="1"/>
  <c r="O371" i="1"/>
  <c r="O130" i="1"/>
  <c r="O341" i="1"/>
  <c r="O132" i="1"/>
  <c r="O363" i="1"/>
  <c r="O253" i="1"/>
  <c r="O419" i="1"/>
  <c r="O418" i="1"/>
  <c r="O425" i="1"/>
  <c r="O396" i="1"/>
  <c r="O162" i="1"/>
  <c r="O140" i="1"/>
  <c r="O70" i="1"/>
  <c r="O151" i="1"/>
  <c r="O233" i="1"/>
  <c r="O492" i="1"/>
  <c r="O423" i="1"/>
  <c r="O472" i="1"/>
  <c r="O495" i="1"/>
  <c r="O452" i="1"/>
  <c r="O437" i="1"/>
  <c r="O353" i="1"/>
  <c r="O161" i="1"/>
  <c r="O209" i="1"/>
  <c r="O49" i="1"/>
  <c r="O108" i="1"/>
  <c r="O60" i="1"/>
  <c r="O39" i="1"/>
  <c r="O471" i="1"/>
  <c r="O358" i="1"/>
  <c r="O170" i="1"/>
  <c r="O192" i="1"/>
  <c r="O263" i="1"/>
  <c r="O203" i="1"/>
  <c r="O230" i="1"/>
  <c r="O240" i="1"/>
  <c r="O372" i="1"/>
  <c r="O411" i="1"/>
  <c r="O195" i="1"/>
  <c r="O65" i="1"/>
  <c r="O165" i="1"/>
  <c r="O121" i="1"/>
  <c r="O177" i="1"/>
  <c r="O28" i="1"/>
  <c r="O43" i="1"/>
  <c r="O375" i="1"/>
  <c r="O507" i="1"/>
  <c r="O340" i="1"/>
  <c r="O500" i="1"/>
  <c r="O459" i="1"/>
  <c r="O426" i="1"/>
  <c r="O386" i="1"/>
  <c r="O502" i="1"/>
  <c r="O503" i="1"/>
  <c r="O184" i="1"/>
  <c r="O261" i="1"/>
  <c r="O451" i="1"/>
  <c r="O490" i="1"/>
  <c r="O453" i="1"/>
  <c r="O352" i="1"/>
  <c r="O461" i="1"/>
  <c r="O328" i="1"/>
  <c r="O77" i="1"/>
  <c r="O407" i="1"/>
  <c r="O83" i="1"/>
  <c r="O497" i="1"/>
  <c r="O463" i="1"/>
  <c r="O255" i="1"/>
  <c r="O447" i="1"/>
  <c r="O360" i="1"/>
  <c r="O365" i="1"/>
  <c r="O56" i="1"/>
  <c r="O200" i="1"/>
  <c r="O479" i="1"/>
  <c r="O76" i="1"/>
  <c r="O54" i="1"/>
  <c r="O417" i="1"/>
  <c r="O146" i="1"/>
  <c r="O374" i="1"/>
  <c r="O122" i="1"/>
  <c r="O126" i="1"/>
  <c r="O455" i="1"/>
  <c r="O450" i="1"/>
  <c r="O51" i="1"/>
  <c r="O303" i="1"/>
  <c r="O213" i="1"/>
  <c r="O248" i="1"/>
  <c r="O221" i="1"/>
  <c r="O206" i="1"/>
  <c r="O196" i="1"/>
  <c r="O408" i="1"/>
  <c r="O304" i="1"/>
  <c r="O204" i="1"/>
  <c r="O309" i="1"/>
  <c r="O220" i="1"/>
  <c r="O458" i="1"/>
  <c r="O510" i="1"/>
  <c r="O489" i="1"/>
  <c r="O323" i="1"/>
  <c r="O306" i="1"/>
  <c r="O234" i="1"/>
  <c r="O89" i="1"/>
  <c r="O188" i="1"/>
  <c r="O104" i="1"/>
  <c r="O318" i="1"/>
  <c r="O139" i="1"/>
  <c r="O336" i="1"/>
  <c r="O377" i="1"/>
  <c r="O166" i="1"/>
  <c r="O106" i="1"/>
  <c r="O410" i="1"/>
  <c r="O382" i="1"/>
  <c r="O131" i="1"/>
  <c r="O320" i="1"/>
  <c r="O44" i="1"/>
  <c r="O505" i="1"/>
  <c r="O278" i="1"/>
  <c r="O476" i="1"/>
  <c r="O252" i="1"/>
  <c r="O466" i="1"/>
  <c r="O491" i="1"/>
  <c r="O215" i="1"/>
  <c r="O467" i="1"/>
  <c r="O191" i="1"/>
  <c r="O186" i="1"/>
  <c r="O399" i="1"/>
  <c r="O337" i="1"/>
  <c r="O464" i="1"/>
  <c r="O473" i="1"/>
  <c r="O394" i="1"/>
  <c r="O368" i="1"/>
  <c r="O499" i="1"/>
  <c r="O222" i="1"/>
  <c r="O249" i="1"/>
  <c r="O289" i="1"/>
  <c r="O97" i="1"/>
  <c r="O156" i="1"/>
  <c r="O57" i="1"/>
  <c r="O119" i="1"/>
  <c r="O25" i="1"/>
  <c r="O52" i="1"/>
  <c r="O75" i="1"/>
  <c r="O37" i="1"/>
  <c r="O190" i="1"/>
  <c r="O32" i="1"/>
  <c r="O256" i="1"/>
  <c r="O307" i="1"/>
  <c r="O47" i="1"/>
  <c r="O314" i="1"/>
  <c r="O178" i="1"/>
  <c r="O226" i="1"/>
  <c r="O370" i="1"/>
  <c r="O277" i="1"/>
  <c r="O313" i="1"/>
  <c r="O383" i="1"/>
  <c r="O321" i="1"/>
  <c r="O339" i="1"/>
  <c r="O67" i="1"/>
  <c r="O268" i="1"/>
  <c r="O361" i="1"/>
  <c r="O381" i="1"/>
  <c r="O330" i="1"/>
  <c r="O244" i="1"/>
  <c r="O297" i="1"/>
  <c r="O250" i="1"/>
  <c r="O271" i="1"/>
  <c r="O61" i="1"/>
  <c r="O475" i="1"/>
  <c r="O348" i="1"/>
  <c r="O79" i="1"/>
  <c r="O73" i="1"/>
  <c r="O110" i="1"/>
  <c r="O109" i="1"/>
  <c r="O118" i="1"/>
  <c r="O27" i="1"/>
  <c r="O145" i="1"/>
  <c r="O293" i="1"/>
  <c r="O50" i="1"/>
  <c r="O138" i="1"/>
  <c r="O462" i="1"/>
  <c r="O82" i="1"/>
  <c r="O434" i="1"/>
  <c r="O58" i="1"/>
  <c r="O62" i="1"/>
  <c r="O302" i="1"/>
  <c r="O280" i="1"/>
  <c r="O41" i="1"/>
  <c r="O22" i="1"/>
  <c r="O488" i="1"/>
  <c r="O114" i="1"/>
  <c r="O443" i="1"/>
  <c r="O90" i="1"/>
  <c r="O94" i="1"/>
  <c r="O198" i="1"/>
  <c r="O438" i="1"/>
  <c r="O84" i="1"/>
  <c r="O173" i="1"/>
  <c r="O273" i="1"/>
  <c r="O164" i="1"/>
  <c r="O163" i="1"/>
  <c r="O189" i="1"/>
  <c r="O171" i="1"/>
  <c r="O187" i="1"/>
  <c r="O288" i="1"/>
  <c r="O123" i="1"/>
  <c r="O274" i="1"/>
  <c r="O296" i="1"/>
  <c r="O259" i="1"/>
  <c r="O422" i="1"/>
  <c r="O267" i="1"/>
  <c r="O401" i="1"/>
  <c r="O295" i="1"/>
  <c r="O406" i="1"/>
  <c r="O312" i="1"/>
  <c r="O281" i="1"/>
  <c r="O317" i="1"/>
  <c r="O325" i="1"/>
  <c r="O485" i="1"/>
  <c r="O153" i="1"/>
  <c r="O305" i="1"/>
  <c r="O369" i="1"/>
  <c r="O445" i="1"/>
  <c r="O380" i="1"/>
  <c r="O334" i="1"/>
  <c r="O356" i="1"/>
  <c r="O342" i="1"/>
  <c r="O332" i="1"/>
  <c r="O66" i="1"/>
  <c r="O390" i="1"/>
  <c r="O113" i="1"/>
  <c r="O232" i="1"/>
  <c r="O144" i="1"/>
  <c r="O93" i="1"/>
  <c r="O182" i="1"/>
  <c r="O35" i="1"/>
  <c r="O137" i="1"/>
  <c r="O241" i="1"/>
  <c r="O224" i="1"/>
  <c r="O148" i="1"/>
  <c r="O103" i="1"/>
  <c r="O142" i="1"/>
  <c r="O174" i="1"/>
  <c r="O150" i="1"/>
  <c r="O125" i="1"/>
  <c r="O133" i="1"/>
  <c r="O366" i="1"/>
  <c r="O477" i="1"/>
  <c r="O205" i="1"/>
  <c r="O81" i="1"/>
  <c r="O26" i="1"/>
  <c r="O183" i="1"/>
  <c r="O34" i="1"/>
  <c r="O180" i="1"/>
  <c r="O31" i="1"/>
  <c r="O409" i="1"/>
  <c r="O214" i="1"/>
  <c r="O21" i="1"/>
  <c r="O282" i="1"/>
  <c r="O210" i="1"/>
  <c r="O276" i="1"/>
  <c r="O159" i="1"/>
  <c r="O284" i="1"/>
  <c r="O294" i="1"/>
  <c r="O298" i="1"/>
  <c r="O143" i="1"/>
  <c r="O147" i="1"/>
  <c r="O258" i="1"/>
  <c r="O367" i="1"/>
  <c r="O300" i="1"/>
  <c r="O266" i="1"/>
  <c r="O324" i="1"/>
  <c r="O216" i="1"/>
  <c r="O493" i="1"/>
  <c r="O102" i="1"/>
  <c r="O508" i="1"/>
  <c r="O362" i="1"/>
  <c r="O347" i="1"/>
  <c r="O470" i="1"/>
  <c r="O432" i="1"/>
  <c r="O400" i="1"/>
  <c r="O257" i="1"/>
  <c r="O414" i="1"/>
  <c r="O72" i="1"/>
  <c r="O486" i="1"/>
  <c r="O344" i="1"/>
  <c r="O384" i="1"/>
  <c r="O421" i="1"/>
  <c r="O392" i="1"/>
  <c r="O391" i="1"/>
  <c r="O141" i="1"/>
  <c r="O427" i="1"/>
  <c r="O179" i="1"/>
  <c r="O208" i="1"/>
  <c r="O279" i="1"/>
  <c r="O152" i="1"/>
  <c r="O194" i="1"/>
  <c r="O168" i="1"/>
  <c r="O225" i="1"/>
  <c r="O98" i="1"/>
  <c r="O275" i="1"/>
  <c r="O269" i="1"/>
  <c r="O199" i="1"/>
  <c r="O111" i="1"/>
  <c r="O96" i="1"/>
  <c r="O127" i="1"/>
  <c r="O23" i="1"/>
  <c r="O40" i="1"/>
  <c r="O441" i="1"/>
  <c r="O129" i="1"/>
  <c r="O299" i="1"/>
  <c r="O235" i="1"/>
  <c r="O100" i="1"/>
  <c r="O160" i="1"/>
  <c r="O116" i="1"/>
  <c r="O112" i="1"/>
  <c r="O120" i="1"/>
  <c r="O237" i="1"/>
  <c r="O201" i="1"/>
  <c r="O504" i="1"/>
  <c r="O345" i="1"/>
  <c r="O442" i="1"/>
  <c r="O218" i="1"/>
  <c r="O393" i="1"/>
  <c r="O227" i="1"/>
  <c r="O351" i="1"/>
  <c r="O223" i="1"/>
  <c r="O63" i="1"/>
  <c r="O444" i="1"/>
  <c r="O398" i="1"/>
  <c r="O501" i="1"/>
  <c r="O379" i="1"/>
  <c r="O207" i="1"/>
  <c r="O387" i="1"/>
  <c r="O506" i="1"/>
  <c r="O80" i="1"/>
  <c r="C16" i="1"/>
  <c r="D18" i="1" s="1"/>
  <c r="F24" i="1"/>
  <c r="G24" i="1" s="1"/>
  <c r="H24" i="1" s="1"/>
  <c r="E245" i="2"/>
  <c r="J453" i="1"/>
  <c r="O24" i="1" l="1"/>
  <c r="C15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<sst xmlns="http://schemas.openxmlformats.org/spreadsheetml/2006/main" count="4167" uniqueCount="1608">
  <si>
    <t xml:space="preserve">Z Vul / GSC 02128-00966 </t>
  </si>
  <si>
    <t>System Type:</t>
  </si>
  <si>
    <t>EA/SD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</si>
  <si>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</si>
  <si>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</si>
  <si>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</si>
  <si>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</si>
  <si>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</si>
  <si>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</si>
  <si>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</si>
  <si>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</si>
  <si>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</si>
  <si>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</si>
  <si>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</si>
  <si>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</si>
  <si>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</si>
  <si>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</si>
  <si>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</si>
  <si>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</si>
  <si>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</si>
  <si>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</si>
  <si>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</si>
  <si>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</si>
  <si>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</si>
  <si>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</si>
  <si>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</si>
  <si>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</si>
  <si>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</si>
  <si>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</si>
  <si>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</si>
  <si>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</si>
  <si>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</si>
  <si>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</si>
  <si>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</si>
  <si>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</si>
  <si>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Misc</t>
  </si>
  <si>
    <t>Lin Fit</t>
  </si>
  <si>
    <t>Q. Fit</t>
  </si>
  <si>
    <t>Date</t>
  </si>
  <si>
    <t>BAD</t>
  </si>
  <si>
    <t> CPRI 19.55 </t>
  </si>
  <si>
    <t>I</t>
  </si>
  <si>
    <t>II</t>
  </si>
  <si>
    <t> LAWS 20.62 </t>
  </si>
  <si>
    <t> AN 229.380 </t>
  </si>
  <si>
    <t> AN 194.166 </t>
  </si>
  <si>
    <t> LAWS 20.59 </t>
  </si>
  <si>
    <t> AN 200.164 </t>
  </si>
  <si>
    <t> AN 197.319 </t>
  </si>
  <si>
    <t> AOLD 13.62 </t>
  </si>
  <si>
    <t> AAC 1.16 </t>
  </si>
  <si>
    <t> BZ 4.57 </t>
  </si>
  <si>
    <t> AAC 1.12 </t>
  </si>
  <si>
    <t> AN 234.368 </t>
  </si>
  <si>
    <t> IODE 4.3.83 </t>
  </si>
  <si>
    <t> CRAC 19 </t>
  </si>
  <si>
    <t> AA 26.346 </t>
  </si>
  <si>
    <t> AAC 4.14 </t>
  </si>
  <si>
    <t> AAC 4.83 </t>
  </si>
  <si>
    <t> AN 261.255 </t>
  </si>
  <si>
    <t> BZ 19.41 </t>
  </si>
  <si>
    <t> HA 113 </t>
  </si>
  <si>
    <t> AAC 4.115 </t>
  </si>
  <si>
    <t> NAZ 2.23 </t>
  </si>
  <si>
    <t> AAC 5.6 </t>
  </si>
  <si>
    <t> AN 278.271 </t>
  </si>
  <si>
    <t> AAC 4.132 </t>
  </si>
  <si>
    <t>BAVM 4 </t>
  </si>
  <si>
    <t> AAC 5.9 </t>
  </si>
  <si>
    <t> BTOK 49.385 </t>
  </si>
  <si>
    <t> AAC 5.12 </t>
  </si>
  <si>
    <t> AA 12.185 </t>
  </si>
  <si>
    <t> MVS 243 </t>
  </si>
  <si>
    <t> AAC 5.195 </t>
  </si>
  <si>
    <t> AA 6.146 </t>
  </si>
  <si>
    <t> JO 47.99 </t>
  </si>
  <si>
    <t> AC 167.25 </t>
  </si>
  <si>
    <t> AA 6.143 </t>
  </si>
  <si>
    <t> AC 177.18 </t>
  </si>
  <si>
    <t> AA 7.190 </t>
  </si>
  <si>
    <t> MVS 2.127 </t>
  </si>
  <si>
    <t>BAVM 12 </t>
  </si>
  <si>
    <t> AC 209.29 </t>
  </si>
  <si>
    <t> HABZ 15 </t>
  </si>
  <si>
    <t> AA 13.79 </t>
  </si>
  <si>
    <t> AA 17.62 </t>
  </si>
  <si>
    <t> EBC 1-32 </t>
  </si>
  <si>
    <t> AA 18.332 </t>
  </si>
  <si>
    <t>BAVM 15 </t>
  </si>
  <si>
    <t> BRNO 6 </t>
  </si>
  <si>
    <t> AA 17.63 </t>
  </si>
  <si>
    <t> MVS 720 </t>
  </si>
  <si>
    <t> AN 288.72 </t>
  </si>
  <si>
    <t>BAVM 18 </t>
  </si>
  <si>
    <t> AA 18.322 </t>
  </si>
  <si>
    <t>BBSAG Bull....2</t>
  </si>
  <si>
    <t> MVS 2.174 </t>
  </si>
  <si>
    <t> BRNO 5 </t>
  </si>
  <si>
    <t>BBSAG Bull....3</t>
  </si>
  <si>
    <t> AN 291.113 </t>
  </si>
  <si>
    <t>BBSAG Bull....5</t>
  </si>
  <si>
    <t>BBSAG Bull....6</t>
  </si>
  <si>
    <t>BBSAG Bull....8</t>
  </si>
  <si>
    <t>BBSAG Bull...13</t>
  </si>
  <si>
    <t> AA 19.174 </t>
  </si>
  <si>
    <t>BAVM 23 </t>
  </si>
  <si>
    <t>BBSAG Bull...14</t>
  </si>
  <si>
    <t>BBSAG Bull...15</t>
  </si>
  <si>
    <t>IBVS 0456</t>
  </si>
  <si>
    <t>IBVS 0419</t>
  </si>
  <si>
    <t>BBSAG Bull...21</t>
  </si>
  <si>
    <t>BBSAG Bull...23</t>
  </si>
  <si>
    <t>BBSAG Bull...24</t>
  </si>
  <si>
    <t>BBSAG Bull...26</t>
  </si>
  <si>
    <t>BAVM 25 </t>
  </si>
  <si>
    <t>IBVS 0676</t>
  </si>
  <si>
    <t>BBSAG Bull...31</t>
  </si>
  <si>
    <t>BBSAG Bull...32</t>
  </si>
  <si>
    <t>BBSAG Bull...33</t>
  </si>
  <si>
    <t>BBSAG Bull.4</t>
  </si>
  <si>
    <t>BBSAG Bull.5</t>
  </si>
  <si>
    <t>IBVS 0740</t>
  </si>
  <si>
    <t>BAVM 26 </t>
  </si>
  <si>
    <t>BBSAG Bull.6</t>
  </si>
  <si>
    <t>BBSAG Bull.9</t>
  </si>
  <si>
    <t>BAVM 28 </t>
  </si>
  <si>
    <t>BBSAG Bull.10</t>
  </si>
  <si>
    <t> JBAA 85.446 </t>
  </si>
  <si>
    <t>BBSAG Bull.11</t>
  </si>
  <si>
    <t> JBAA 85.447 </t>
  </si>
  <si>
    <t>BBSAG Bull.12</t>
  </si>
  <si>
    <t>BBSAG Bull.15</t>
  </si>
  <si>
    <t> BBS 16 </t>
  </si>
  <si>
    <t>BBSAG Bull.16</t>
  </si>
  <si>
    <t>BBSAG Bull.17</t>
  </si>
  <si>
    <t>IBVS 1053</t>
  </si>
  <si>
    <t>BBSAG Bull.19</t>
  </si>
  <si>
    <t>BBSAG Bull.23</t>
  </si>
  <si>
    <t> BBS 23 </t>
  </si>
  <si>
    <t>BBSAG Bull.24</t>
  </si>
  <si>
    <t>IBVS 1249</t>
  </si>
  <si>
    <t> VSSC 58.20 </t>
  </si>
  <si>
    <t>BBSAG Bull.28</t>
  </si>
  <si>
    <t>GCVS 4</t>
  </si>
  <si>
    <t>BBSAG Bull.30</t>
  </si>
  <si>
    <t>BBSAG Bull.31</t>
  </si>
  <si>
    <t>BBSAG Bull.33</t>
  </si>
  <si>
    <t>AN 302,54</t>
  </si>
  <si>
    <t>BBSAG Bull.37</t>
  </si>
  <si>
    <t>BBSAG Bull.38</t>
  </si>
  <si>
    <t>BBSAG Bull.39</t>
  </si>
  <si>
    <t>BBSAG Bull.40</t>
  </si>
  <si>
    <t>BAAVSS 58,11</t>
  </si>
  <si>
    <t>BBSAG Bull.44</t>
  </si>
  <si>
    <t>BBSAG Bull.45</t>
  </si>
  <si>
    <t>MVS 9,193</t>
  </si>
  <si>
    <t>JAAVSO 11,57</t>
  </si>
  <si>
    <t>BBSAG Bull.49</t>
  </si>
  <si>
    <t>BRNO 23</t>
  </si>
  <si>
    <t>BBSAG Bull.51</t>
  </si>
  <si>
    <t>BAAVSS 59,16</t>
  </si>
  <si>
    <t>IBVS 2189</t>
  </si>
  <si>
    <t>BAV-M 34</t>
  </si>
  <si>
    <t>BBSAG Bull.57</t>
  </si>
  <si>
    <t>MVS 10,42</t>
  </si>
  <si>
    <t>BBSAG Bull.62</t>
  </si>
  <si>
    <t>BBSAG Bull.67</t>
  </si>
  <si>
    <t>BAV-M 38</t>
  </si>
  <si>
    <t>AAVSO 5</t>
  </si>
  <si>
    <t>BRNO 27</t>
  </si>
  <si>
    <t>BBSAG Bull.74</t>
  </si>
  <si>
    <t>BAV-M 43</t>
  </si>
  <si>
    <t>BRNO 28</t>
  </si>
  <si>
    <t>BAV-M 46</t>
  </si>
  <si>
    <t>BRNO 30</t>
  </si>
  <si>
    <t>BAV-M 52</t>
  </si>
  <si>
    <t> VSSC 73 </t>
  </si>
  <si>
    <t>MVS 12,51</t>
  </si>
  <si>
    <t>BAV-M 59</t>
  </si>
  <si>
    <t>BRNO 31</t>
  </si>
  <si>
    <t>MVS 12,141</t>
  </si>
  <si>
    <t>BBSAG Bull.101</t>
  </si>
  <si>
    <t>BAV-M 62</t>
  </si>
  <si>
    <t>OEJV 0060</t>
  </si>
  <si>
    <t>BBSAG Bull.104</t>
  </si>
  <si>
    <t>BBSAG Bull.107</t>
  </si>
  <si>
    <t>BBSAG Bull.109</t>
  </si>
  <si>
    <t> BRNO 32 </t>
  </si>
  <si>
    <t>VSB 47 </t>
  </si>
  <si>
    <t>BAV-M 113</t>
  </si>
  <si>
    <t>IBVS 4912</t>
  </si>
  <si>
    <t> BBS 123 </t>
  </si>
  <si>
    <t>BAVM 131 </t>
  </si>
  <si>
    <t>BAVM 143 </t>
  </si>
  <si>
    <t>IBVS 5296</t>
  </si>
  <si>
    <t> AOEB 12 </t>
  </si>
  <si>
    <t>VSB 39 </t>
  </si>
  <si>
    <t>BAVM 154 </t>
  </si>
  <si>
    <t>IBVS 5493</t>
  </si>
  <si>
    <t>IBVS 5649</t>
  </si>
  <si>
    <t>IBVS 5754</t>
  </si>
  <si>
    <t>IBVS 5917</t>
  </si>
  <si>
    <t>VSB 46 </t>
  </si>
  <si>
    <t>IBVS 5801</t>
  </si>
  <si>
    <t>IBVS 5802</t>
  </si>
  <si>
    <t>JAVSO..36..186</t>
  </si>
  <si>
    <t>JAVSO..38...85</t>
  </si>
  <si>
    <t>JAVSO..38..183</t>
  </si>
  <si>
    <t>JAVSO..39...94</t>
  </si>
  <si>
    <t>IBVS 6114</t>
  </si>
  <si>
    <t>JAVSO..41..122</t>
  </si>
  <si>
    <t>IBVS 6149</t>
  </si>
  <si>
    <t>IBVS 6157</t>
  </si>
  <si>
    <t>IBVS 6204</t>
  </si>
  <si>
    <t>OEJV 0181</t>
  </si>
  <si>
    <t>IBVS 6196</t>
  </si>
  <si>
    <t>JAVSO..44..164</t>
  </si>
  <si>
    <t>JAVSO..45..215</t>
  </si>
  <si>
    <t>JAVSO..46…79 (2018)</t>
  </si>
  <si>
    <t>JAVSO..46..184</t>
  </si>
  <si>
    <t>JAVSO..47..263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</si>
  <si>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</si>
  <si>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</si>
  <si>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</si>
  <si>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</si>
  <si>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</si>
  <si>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</si>
  <si>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</si>
  <si>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2438624.357 </t>
  </si>
  <si>
    <t> 16.08.1964 20:34 </t>
  </si>
  <si>
    <t> 0.018 </t>
  </si>
  <si>
    <t>V </t>
  </si>
  <si>
    <t> H.Peter </t>
  </si>
  <si>
    <t>2439024.511 </t>
  </si>
  <si>
    <t> 21.09.1965 00:15 </t>
  </si>
  <si>
    <t> K.Locher </t>
  </si>
  <si>
    <t> ORI 95 </t>
  </si>
  <si>
    <t>2439061.321 </t>
  </si>
  <si>
    <t> 27.10.1965 19:42 </t>
  </si>
  <si>
    <t> 0.004 </t>
  </si>
  <si>
    <t>2439348.535 </t>
  </si>
  <si>
    <t> 11.08.1966 00:50 </t>
  </si>
  <si>
    <t> -0.009 </t>
  </si>
  <si>
    <t>2439380.452 </t>
  </si>
  <si>
    <t> 11.09.1966 22:50 </t>
  </si>
  <si>
    <t> -0.007 </t>
  </si>
  <si>
    <t> ORI 100 </t>
  </si>
  <si>
    <t>2439412.378 </t>
  </si>
  <si>
    <t> 13.10.1966 21:04 </t>
  </si>
  <si>
    <t> 0.005 </t>
  </si>
  <si>
    <t>2439417.317 </t>
  </si>
  <si>
    <t> 18.10.1966 19:36 </t>
  </si>
  <si>
    <t> 0.034 </t>
  </si>
  <si>
    <t>2439439.373 </t>
  </si>
  <si>
    <t> 09.11.1966 20:57 </t>
  </si>
  <si>
    <t> -0.004 </t>
  </si>
  <si>
    <t>2439704.528 </t>
  </si>
  <si>
    <t> 02.08.1967 00:40 </t>
  </si>
  <si>
    <t> ORI 103 </t>
  </si>
  <si>
    <t>2440038.391 </t>
  </si>
  <si>
    <t> 30.06.1968 21:23 </t>
  </si>
  <si>
    <t> 0.010 </t>
  </si>
  <si>
    <t> ORI 108 </t>
  </si>
  <si>
    <t>2440060.500 </t>
  </si>
  <si>
    <t> 23.07.1968 00:00 </t>
  </si>
  <si>
    <t> 0.025 </t>
  </si>
  <si>
    <t>2440092.412 </t>
  </si>
  <si>
    <t> 23.08.1968 21:53 </t>
  </si>
  <si>
    <t> 0.023 </t>
  </si>
  <si>
    <t> ORI 109 </t>
  </si>
  <si>
    <t>2440119.401 </t>
  </si>
  <si>
    <t> 19.09.1968 21:37 </t>
  </si>
  <si>
    <t> 0.007 </t>
  </si>
  <si>
    <t>2440146.395 </t>
  </si>
  <si>
    <t> 16.10.1968 21:28 </t>
  </si>
  <si>
    <t> -0.003 </t>
  </si>
  <si>
    <t> ORI 110 </t>
  </si>
  <si>
    <t>2440151.306 </t>
  </si>
  <si>
    <t> 21.10.1968 19:20 </t>
  </si>
  <si>
    <t> -0.002 </t>
  </si>
  <si>
    <t>2440362.4366 </t>
  </si>
  <si>
    <t> 20.05.1969 22:28 </t>
  </si>
  <si>
    <t> 0.0044 </t>
  </si>
  <si>
    <t>E </t>
  </si>
  <si>
    <t>?</t>
  </si>
  <si>
    <t> C.Ibanoglu </t>
  </si>
  <si>
    <t>IBVS 456 </t>
  </si>
  <si>
    <t>2440362.439 </t>
  </si>
  <si>
    <t> 20.05.1969 22:32 </t>
  </si>
  <si>
    <t> Loy &amp; Renz </t>
  </si>
  <si>
    <t>2440475.3629 </t>
  </si>
  <si>
    <t> 10.09.1969 20:42 </t>
  </si>
  <si>
    <t> 0.0037 </t>
  </si>
  <si>
    <t> H.Minti </t>
  </si>
  <si>
    <t>IBVS 419 </t>
  </si>
  <si>
    <t>2440507.281 </t>
  </si>
  <si>
    <t> 12.10.1969 18:44 </t>
  </si>
  <si>
    <t> 0.008 </t>
  </si>
  <si>
    <t> ORI 116 </t>
  </si>
  <si>
    <t>2440561.282 </t>
  </si>
  <si>
    <t> 05.12.1969 18:46 </t>
  </si>
  <si>
    <t> 0.000 </t>
  </si>
  <si>
    <t> ORI 118 </t>
  </si>
  <si>
    <t>2440735.589 </t>
  </si>
  <si>
    <t> 29.05.1970 02:08 </t>
  </si>
  <si>
    <t> R.Diethelm </t>
  </si>
  <si>
    <t> ORI 119 </t>
  </si>
  <si>
    <t>2440853.408 </t>
  </si>
  <si>
    <t> 23.09.1970 21:47 </t>
  </si>
  <si>
    <t> -0.011 </t>
  </si>
  <si>
    <t> ORI 121 </t>
  </si>
  <si>
    <t>2440853.418 </t>
  </si>
  <si>
    <t> 23.09.1970 22:01 </t>
  </si>
  <si>
    <t> -0.001 </t>
  </si>
  <si>
    <t>2440853.423 </t>
  </si>
  <si>
    <t> 23.09.1970 22:09 </t>
  </si>
  <si>
    <t>2440858.325 </t>
  </si>
  <si>
    <t> 28.09.1970 19:48 </t>
  </si>
  <si>
    <t>2441172.567 </t>
  </si>
  <si>
    <t> 09.08.1971 01:36 </t>
  </si>
  <si>
    <t> ORI 126 </t>
  </si>
  <si>
    <t>2441177.467 </t>
  </si>
  <si>
    <t> 13.08.1971 23:12 </t>
  </si>
  <si>
    <t> ORI 127 </t>
  </si>
  <si>
    <t>2441182.377 </t>
  </si>
  <si>
    <t> 18.08.1971 21:02 </t>
  </si>
  <si>
    <t>2441182.381 </t>
  </si>
  <si>
    <t> 18.08.1971 21:08 </t>
  </si>
  <si>
    <t> 0.001 </t>
  </si>
  <si>
    <t>2441204.477 </t>
  </si>
  <si>
    <t> 09.09.1971 23:26 </t>
  </si>
  <si>
    <t> 0.002 </t>
  </si>
  <si>
    <t> ORI 129 </t>
  </si>
  <si>
    <t>2441506.441 </t>
  </si>
  <si>
    <t> 07.07.1972 22:35 </t>
  </si>
  <si>
    <t> BBS 4 </t>
  </si>
  <si>
    <t>2441528.533 </t>
  </si>
  <si>
    <t> 30.07.1972 00:47 </t>
  </si>
  <si>
    <t>2441560.435 </t>
  </si>
  <si>
    <t> 30.08.1972 22:26 </t>
  </si>
  <si>
    <t> -0.005 </t>
  </si>
  <si>
    <t> BBS 5 </t>
  </si>
  <si>
    <t>2441560.444 </t>
  </si>
  <si>
    <t> 30.08.1972 22:39 </t>
  </si>
  <si>
    <t>2441565.361 </t>
  </si>
  <si>
    <t> 04.09.1972 20:39 </t>
  </si>
  <si>
    <t> 0.011 </t>
  </si>
  <si>
    <t>2441587.440 </t>
  </si>
  <si>
    <t> 26.09.1972 22:33 </t>
  </si>
  <si>
    <t>2441592.357 </t>
  </si>
  <si>
    <t> 01.10.1972 20:34 </t>
  </si>
  <si>
    <t> 0.003 </t>
  </si>
  <si>
    <t> BBS 6 </t>
  </si>
  <si>
    <t>2441592.358 </t>
  </si>
  <si>
    <t> 01.10.1972 20:35 </t>
  </si>
  <si>
    <t>2441830.487 </t>
  </si>
  <si>
    <t> 27.05.1973 23:41 </t>
  </si>
  <si>
    <t> BBS 9 </t>
  </si>
  <si>
    <t>2441884.498 </t>
  </si>
  <si>
    <t> 20.07.1973 23:57 </t>
  </si>
  <si>
    <t> BBS 10 </t>
  </si>
  <si>
    <t>2441916.409 </t>
  </si>
  <si>
    <t> 21.08.1973 21:48 </t>
  </si>
  <si>
    <t> BBS 11 </t>
  </si>
  <si>
    <t>2441943.414 </t>
  </si>
  <si>
    <t> 17.09.1973 21:56 </t>
  </si>
  <si>
    <t>2442007.242 </t>
  </si>
  <si>
    <t> 20.11.1973 17:48 </t>
  </si>
  <si>
    <t> BBS 12 </t>
  </si>
  <si>
    <t>2442186.459 </t>
  </si>
  <si>
    <t> 18.05.1974 23:00 </t>
  </si>
  <si>
    <t> BBS 15 </t>
  </si>
  <si>
    <t>2442262.548 </t>
  </si>
  <si>
    <t> 03.08.1974 01:09 </t>
  </si>
  <si>
    <t> BBS 17 </t>
  </si>
  <si>
    <t>2442262.555 </t>
  </si>
  <si>
    <t> 03.08.1974 01:19 </t>
  </si>
  <si>
    <t>2442267.4608 </t>
  </si>
  <si>
    <t> 07.08.1974 23:03 </t>
  </si>
  <si>
    <t> -0.0002 </t>
  </si>
  <si>
    <t> J.Ebersberger </t>
  </si>
  <si>
    <t>IBVS 1053 </t>
  </si>
  <si>
    <t>2442272.383 </t>
  </si>
  <si>
    <t> 12.08.1974 21:11 </t>
  </si>
  <si>
    <t> 0.012 </t>
  </si>
  <si>
    <t>2442289.547 </t>
  </si>
  <si>
    <t> 30.08.1974 01:07 </t>
  </si>
  <si>
    <t> -0.008 </t>
  </si>
  <si>
    <t>2442299.380 </t>
  </si>
  <si>
    <t> 08.09.1974 21:07 </t>
  </si>
  <si>
    <t>2442385.299 </t>
  </si>
  <si>
    <t> 03.12.1974 19:10 </t>
  </si>
  <si>
    <t> BBS 19 </t>
  </si>
  <si>
    <t>2442569.418 </t>
  </si>
  <si>
    <t> 05.06.1975 22:01 </t>
  </si>
  <si>
    <t>2442623.426 </t>
  </si>
  <si>
    <t> 29.07.1975 22:13 </t>
  </si>
  <si>
    <t> -0.000 </t>
  </si>
  <si>
    <t> A.Royer </t>
  </si>
  <si>
    <t>2442714.251 </t>
  </si>
  <si>
    <t> 28.10.1975 18:01 </t>
  </si>
  <si>
    <t> BBS 24 </t>
  </si>
  <si>
    <t>2442920.466 </t>
  </si>
  <si>
    <t> 21.05.1976 23:11 </t>
  </si>
  <si>
    <t> E.Poretti </t>
  </si>
  <si>
    <t> BBS 28 </t>
  </si>
  <si>
    <t>2442947.4777 </t>
  </si>
  <si>
    <t> 17.06.1976 23:27 </t>
  </si>
  <si>
    <t> 0.0000 </t>
  </si>
  <si>
    <t> G.Bode </t>
  </si>
  <si>
    <t>IBVS 1358 </t>
  </si>
  <si>
    <t>2442947.478 </t>
  </si>
  <si>
    <t> 17.06.1976 23:28 </t>
  </si>
  <si>
    <t>2443060.395 </t>
  </si>
  <si>
    <t> 08.10.1976 21:28 </t>
  </si>
  <si>
    <t> -0.010 </t>
  </si>
  <si>
    <t> BBS 30 </t>
  </si>
  <si>
    <t>2443092.299 </t>
  </si>
  <si>
    <t> 09.11.1976 19:10 </t>
  </si>
  <si>
    <t> -0.020 </t>
  </si>
  <si>
    <t> R.Germann </t>
  </si>
  <si>
    <t> BBS 31 </t>
  </si>
  <si>
    <t>2443266.609 </t>
  </si>
  <si>
    <t> 03.05.1977 02:36 </t>
  </si>
  <si>
    <t> BBS 33 </t>
  </si>
  <si>
    <t>2443379.553 </t>
  </si>
  <si>
    <t> 24.08.1977 01:16 </t>
  </si>
  <si>
    <t> B.Kunzmann </t>
  </si>
  <si>
    <t>BAVM 31 </t>
  </si>
  <si>
    <t>2443659.392 </t>
  </si>
  <si>
    <t> 30.05.1978 21:24 </t>
  </si>
  <si>
    <t> -0.017 </t>
  </si>
  <si>
    <t> BBS 37 </t>
  </si>
  <si>
    <t>2443730.588 </t>
  </si>
  <si>
    <t> 10.08.1978 02:06 </t>
  </si>
  <si>
    <t> -0.014 </t>
  </si>
  <si>
    <t> BBS 38 </t>
  </si>
  <si>
    <t>2443735.501 </t>
  </si>
  <si>
    <t> 15.08.1978 00:01 </t>
  </si>
  <si>
    <t>2443740.419 </t>
  </si>
  <si>
    <t> 19.08.1978 22:03 </t>
  </si>
  <si>
    <t>2443767.416 </t>
  </si>
  <si>
    <t> 15.09.1978 21:59 </t>
  </si>
  <si>
    <t> BBS 39 </t>
  </si>
  <si>
    <t>2443772.329 </t>
  </si>
  <si>
    <t> 20.09.1978 19:53 </t>
  </si>
  <si>
    <t> BBS 40 </t>
  </si>
  <si>
    <t>2443772.335 </t>
  </si>
  <si>
    <t> 20.09.1978 20:02 </t>
  </si>
  <si>
    <t> T.Brelstaff </t>
  </si>
  <si>
    <t>2443794.428 </t>
  </si>
  <si>
    <t> 12.10.1978 22:16 </t>
  </si>
  <si>
    <t>2443831.249 </t>
  </si>
  <si>
    <t> 18.11.1978 17:58 </t>
  </si>
  <si>
    <t>2443831.251 </t>
  </si>
  <si>
    <t> 18.11.1978 18:01 </t>
  </si>
  <si>
    <t>2444069.385 </t>
  </si>
  <si>
    <t> 14.07.1979 21:14 </t>
  </si>
  <si>
    <t> BBS 44 </t>
  </si>
  <si>
    <t>2444118.480 </t>
  </si>
  <si>
    <t> 01.09.1979 23:31 </t>
  </si>
  <si>
    <t> BBS 45 </t>
  </si>
  <si>
    <t>2444123.386 </t>
  </si>
  <si>
    <t> 06.09.1979 21:15 </t>
  </si>
  <si>
    <t>2444123.392 </t>
  </si>
  <si>
    <t> 06.09.1979 21:24 </t>
  </si>
  <si>
    <t> W.Ihle </t>
  </si>
  <si>
    <t> MVS 8.193 </t>
  </si>
  <si>
    <t>2444155.304 </t>
  </si>
  <si>
    <t> 08.10.1979 19:17 </t>
  </si>
  <si>
    <t>2444405.8408 </t>
  </si>
  <si>
    <t> 15.06.1980 08:10 </t>
  </si>
  <si>
    <t> 0.1323 </t>
  </si>
  <si>
    <t> D.R.Skillman </t>
  </si>
  <si>
    <t> AVSJ 11.60 </t>
  </si>
  <si>
    <t>2444442.518 </t>
  </si>
  <si>
    <t> 22.07.1980 00:25 </t>
  </si>
  <si>
    <t> -0.015 </t>
  </si>
  <si>
    <t> BBS 49 </t>
  </si>
  <si>
    <t>2444447.433 </t>
  </si>
  <si>
    <t> 26.07.1980 22:23 </t>
  </si>
  <si>
    <t>2444452.364 </t>
  </si>
  <si>
    <t> 31.07.1980 20:44 </t>
  </si>
  <si>
    <t>2444474.469 </t>
  </si>
  <si>
    <t> 22.08.1980 23:15 </t>
  </si>
  <si>
    <t> 0.022 </t>
  </si>
  <si>
    <t> V.Wagner </t>
  </si>
  <si>
    <t> BRNO 23 </t>
  </si>
  <si>
    <t>2444501.456 </t>
  </si>
  <si>
    <t> 18.09.1980 22:56 </t>
  </si>
  <si>
    <t> G.Mavrofridis </t>
  </si>
  <si>
    <t> BBS 51 </t>
  </si>
  <si>
    <t>2444511.274 </t>
  </si>
  <si>
    <t> 28.09.1980 18:34 </t>
  </si>
  <si>
    <t>2444533.360 </t>
  </si>
  <si>
    <t> 20.10.1980 20:38 </t>
  </si>
  <si>
    <t>2444565.272 </t>
  </si>
  <si>
    <t> 21.11.1980 18:31 </t>
  </si>
  <si>
    <t>2444749.468 </t>
  </si>
  <si>
    <t> 24.05.1981 23:13 </t>
  </si>
  <si>
    <t> 0.069 </t>
  </si>
  <si>
    <t>2444783.7657 </t>
  </si>
  <si>
    <t> 28.06.1981 06:22 </t>
  </si>
  <si>
    <t> -0.0026 </t>
  </si>
  <si>
    <t>2444852.5044 </t>
  </si>
  <si>
    <t> 05.09.1981 00:06 </t>
  </si>
  <si>
    <t> -0.0021 </t>
  </si>
  <si>
    <t> G.Wolfschmidt </t>
  </si>
  <si>
    <t>IBVS 2189 </t>
  </si>
  <si>
    <t>2444889.3291 </t>
  </si>
  <si>
    <t> 11.10.1981 19:53 </t>
  </si>
  <si>
    <t> -0.0014 </t>
  </si>
  <si>
    <t>o</t>
  </si>
  <si>
    <t> F.Agerer </t>
  </si>
  <si>
    <t>BAVM 34 </t>
  </si>
  <si>
    <t>2444889.339 </t>
  </si>
  <si>
    <t> 11.10.1981 20:08 </t>
  </si>
  <si>
    <t> 0.009 </t>
  </si>
  <si>
    <t> BBS 57 </t>
  </si>
  <si>
    <t>2444911.416 </t>
  </si>
  <si>
    <t> 02.11.1981 21:59 </t>
  </si>
  <si>
    <t>2445181.464 </t>
  </si>
  <si>
    <t> 30.07.1982 23:08 </t>
  </si>
  <si>
    <t>F </t>
  </si>
  <si>
    <t> Blasberg </t>
  </si>
  <si>
    <t> MVS 10.43 </t>
  </si>
  <si>
    <t>2445186.382 </t>
  </si>
  <si>
    <t> 04.08.1982 21:10 </t>
  </si>
  <si>
    <t> BBS 62 </t>
  </si>
  <si>
    <t>2445532.525 </t>
  </si>
  <si>
    <t> 17.07.1983 00:36 </t>
  </si>
  <si>
    <t> BBS 67 </t>
  </si>
  <si>
    <t>2445537.433 </t>
  </si>
  <si>
    <t> 21.07.1983 22:23 </t>
  </si>
  <si>
    <t> M.Wischnewski </t>
  </si>
  <si>
    <t>BAVM 38 </t>
  </si>
  <si>
    <t>2445537.434 </t>
  </si>
  <si>
    <t> 21.07.1983 22:24 </t>
  </si>
  <si>
    <t>2445895.850 </t>
  </si>
  <si>
    <t> 14.07.1984 08:24 </t>
  </si>
  <si>
    <t> D.Williams </t>
  </si>
  <si>
    <t> AOEB 5 </t>
  </si>
  <si>
    <t>2445900.767 </t>
  </si>
  <si>
    <t> 19.07.1984 06:24 </t>
  </si>
  <si>
    <t>2445905.678 </t>
  </si>
  <si>
    <t> 24.07.1984 04:16 </t>
  </si>
  <si>
    <t>2445915.484 </t>
  </si>
  <si>
    <t> 02.08.1984 23:36 </t>
  </si>
  <si>
    <t> P.Lutcha </t>
  </si>
  <si>
    <t> BRNO 27 </t>
  </si>
  <si>
    <t>2445915.487 </t>
  </si>
  <si>
    <t> 02.08.1984 23:41 </t>
  </si>
  <si>
    <t> -0.006 </t>
  </si>
  <si>
    <t> J.Silhan </t>
  </si>
  <si>
    <t>2445915.488 </t>
  </si>
  <si>
    <t> 02.08.1984 23:42 </t>
  </si>
  <si>
    <t> J.Rexa </t>
  </si>
  <si>
    <t>2445915.493 </t>
  </si>
  <si>
    <t> 02.08.1984 23:49 </t>
  </si>
  <si>
    <t> D.Hanzl </t>
  </si>
  <si>
    <t> E.Kobzova </t>
  </si>
  <si>
    <t>2445915.495 </t>
  </si>
  <si>
    <t> 02.08.1984 23:52 </t>
  </si>
  <si>
    <t> M.Lenz </t>
  </si>
  <si>
    <t>2445915.496 </t>
  </si>
  <si>
    <t> 02.08.1984 23:54 </t>
  </si>
  <si>
    <t> J.Safar </t>
  </si>
  <si>
    <t> P.Svoboda </t>
  </si>
  <si>
    <t>2445915.497 </t>
  </si>
  <si>
    <t> 02.08.1984 23:55 </t>
  </si>
  <si>
    <t> Z.Jedlicka </t>
  </si>
  <si>
    <t>2445915.498 </t>
  </si>
  <si>
    <t> 02.08.1984 23:57 </t>
  </si>
  <si>
    <t> M.Varady </t>
  </si>
  <si>
    <t>2445915.500 </t>
  </si>
  <si>
    <t> 03.08.1984 00:00 </t>
  </si>
  <si>
    <t> T.Cervinka </t>
  </si>
  <si>
    <t> R.Polloczek </t>
  </si>
  <si>
    <t>2445915.501 </t>
  </si>
  <si>
    <t> 03.08.1984 00:01 </t>
  </si>
  <si>
    <t> L.Kalab </t>
  </si>
  <si>
    <t> R.Pleskac </t>
  </si>
  <si>
    <t>2445915.502 </t>
  </si>
  <si>
    <t> 03.08.1984 00:02 </t>
  </si>
  <si>
    <t> V.Bulant </t>
  </si>
  <si>
    <t> J.Tesar </t>
  </si>
  <si>
    <t>2445915.505 </t>
  </si>
  <si>
    <t> 03.08.1984 00:07 </t>
  </si>
  <si>
    <t> I.Polloczkova </t>
  </si>
  <si>
    <t>2445915.506 </t>
  </si>
  <si>
    <t> 03.08.1984 00:08 </t>
  </si>
  <si>
    <t> 0.013 </t>
  </si>
  <si>
    <t> P.Troubil </t>
  </si>
  <si>
    <t>2445915.509 </t>
  </si>
  <si>
    <t> 03.08.1984 00:12 </t>
  </si>
  <si>
    <t> 0.016 </t>
  </si>
  <si>
    <t> R.Sula </t>
  </si>
  <si>
    <t>2445915.511 </t>
  </si>
  <si>
    <t> 03.08.1984 00:15 </t>
  </si>
  <si>
    <t> K.Zlamal </t>
  </si>
  <si>
    <t>2445915.512 </t>
  </si>
  <si>
    <t> 03.08.1984 00:17 </t>
  </si>
  <si>
    <t> 0.019 </t>
  </si>
  <si>
    <t> M.Berka </t>
  </si>
  <si>
    <t>2445915.514 </t>
  </si>
  <si>
    <t> 03.08.1984 00:20 </t>
  </si>
  <si>
    <t> 0.021 </t>
  </si>
  <si>
    <t> M.Zejda </t>
  </si>
  <si>
    <t>2445932.653 </t>
  </si>
  <si>
    <t> 20.08.1984 03:40 </t>
  </si>
  <si>
    <t> -0.024 </t>
  </si>
  <si>
    <t> S.Cook </t>
  </si>
  <si>
    <t>2445959.681 </t>
  </si>
  <si>
    <t> 16.09.1984 04:20 </t>
  </si>
  <si>
    <t>2446033.245 </t>
  </si>
  <si>
    <t> 28.11.1984 17:52 </t>
  </si>
  <si>
    <t> -0.085 </t>
  </si>
  <si>
    <t> A.Paschke </t>
  </si>
  <si>
    <t> BBS 74 </t>
  </si>
  <si>
    <t>2446271.446 </t>
  </si>
  <si>
    <t> 24.07.1985 22:42 </t>
  </si>
  <si>
    <t> -0.012 </t>
  </si>
  <si>
    <t> R.Schertler </t>
  </si>
  <si>
    <t>BAVM 43 </t>
  </si>
  <si>
    <t>2446271.455 </t>
  </si>
  <si>
    <t> 24.07.1985 22:55 </t>
  </si>
  <si>
    <t>2446293.547 </t>
  </si>
  <si>
    <t> 16.08.1985 01:07 </t>
  </si>
  <si>
    <t>2446298.449 </t>
  </si>
  <si>
    <t> 20.08.1985 22:46 </t>
  </si>
  <si>
    <t> A.Slatinsky </t>
  </si>
  <si>
    <t>2446298.450 </t>
  </si>
  <si>
    <t> 20.08.1985 22:48 </t>
  </si>
  <si>
    <t> -0.013 </t>
  </si>
  <si>
    <t> P.Hajek </t>
  </si>
  <si>
    <t>2446298.452 </t>
  </si>
  <si>
    <t> 20.08.1985 22:50 </t>
  </si>
  <si>
    <t>2446298.455 </t>
  </si>
  <si>
    <t> 20.08.1985 22:55 </t>
  </si>
  <si>
    <t>2446298.458 </t>
  </si>
  <si>
    <t> 20.08.1985 22:59 </t>
  </si>
  <si>
    <t>2446298.459 </t>
  </si>
  <si>
    <t> 20.08.1985 23:00 </t>
  </si>
  <si>
    <t> J.Havel </t>
  </si>
  <si>
    <t>2446298.462 </t>
  </si>
  <si>
    <t> 20.08.1985 23:05 </t>
  </si>
  <si>
    <t> P.Vilcak </t>
  </si>
  <si>
    <t>2446298.465 </t>
  </si>
  <si>
    <t> 20.08.1985 23:09 </t>
  </si>
  <si>
    <t>2446298.469 </t>
  </si>
  <si>
    <t> 20.08.1985 23:15 </t>
  </si>
  <si>
    <t> 0.006 </t>
  </si>
  <si>
    <t>2446298.471 </t>
  </si>
  <si>
    <t> 20.08.1985 23:18 </t>
  </si>
  <si>
    <t>2446298.477 </t>
  </si>
  <si>
    <t> 20.08.1985 23:26 </t>
  </si>
  <si>
    <t> 0.014 </t>
  </si>
  <si>
    <t> J.Stradalova </t>
  </si>
  <si>
    <t>2446298.487 </t>
  </si>
  <si>
    <t> 20.08.1985 23:41 </t>
  </si>
  <si>
    <t> 0.024 </t>
  </si>
  <si>
    <t> P.Wagner </t>
  </si>
  <si>
    <t>2446622.492 </t>
  </si>
  <si>
    <t> 10.07.1986 23:48 </t>
  </si>
  <si>
    <t> -0.022 </t>
  </si>
  <si>
    <t> BRNO 28 </t>
  </si>
  <si>
    <t>2446622.499 </t>
  </si>
  <si>
    <t> 10.07.1986 23:58 </t>
  </si>
  <si>
    <t> R.Brazda </t>
  </si>
  <si>
    <t>2446622.501 </t>
  </si>
  <si>
    <t> 11.07.1986 00:01 </t>
  </si>
  <si>
    <t> R.Vystavel </t>
  </si>
  <si>
    <t>2446627.415 </t>
  </si>
  <si>
    <t> 15.07.1986 21:57 </t>
  </si>
  <si>
    <t>BAVM 46 </t>
  </si>
  <si>
    <t>2446649.509 </t>
  </si>
  <si>
    <t> 07.08.1986 00:12 </t>
  </si>
  <si>
    <t>2447032.469 </t>
  </si>
  <si>
    <t> 24.08.1987 23:15 </t>
  </si>
  <si>
    <t> -0.019 </t>
  </si>
  <si>
    <t> E.Liska </t>
  </si>
  <si>
    <t> BRNO 30 </t>
  </si>
  <si>
    <t>2447032.477 </t>
  </si>
  <si>
    <t> 24.08.1987 23:26 </t>
  </si>
  <si>
    <t> P.Znojilova </t>
  </si>
  <si>
    <t>2447032.489 </t>
  </si>
  <si>
    <t> 24.08.1987 23:44 </t>
  </si>
  <si>
    <t> K.Trutnovsky </t>
  </si>
  <si>
    <t>2447388.440 </t>
  </si>
  <si>
    <t> 14.08.1988 22:33 </t>
  </si>
  <si>
    <t> A.Dedoch </t>
  </si>
  <si>
    <t>2447388.448 </t>
  </si>
  <si>
    <t> 14.08.1988 22:45 </t>
  </si>
  <si>
    <t> A.Epple </t>
  </si>
  <si>
    <t>BAVM 52 </t>
  </si>
  <si>
    <t> M.Ott </t>
  </si>
  <si>
    <t>2447388.449 </t>
  </si>
  <si>
    <t> 14.08.1988 22:46 </t>
  </si>
  <si>
    <t>2447388.452 </t>
  </si>
  <si>
    <t> 14.08.1988 22:50 </t>
  </si>
  <si>
    <t> J.Zahajsky </t>
  </si>
  <si>
    <t>2447388.455 </t>
  </si>
  <si>
    <t> 14.08.1988 22:55 </t>
  </si>
  <si>
    <t> M.Tichy </t>
  </si>
  <si>
    <t>2447388.456 </t>
  </si>
  <si>
    <t> 14.08.1988 22:56 </t>
  </si>
  <si>
    <t> A.Reiskupova </t>
  </si>
  <si>
    <t>2447388.461 </t>
  </si>
  <si>
    <t> 14.08.1988 23:03 </t>
  </si>
  <si>
    <t>2447388.464 </t>
  </si>
  <si>
    <t> 14.08.1988 23:08 </t>
  </si>
  <si>
    <t>2447415.450 </t>
  </si>
  <si>
    <t> 10.09.1988 22:48 </t>
  </si>
  <si>
    <t> R.Krejci </t>
  </si>
  <si>
    <t>2447744.4145 </t>
  </si>
  <si>
    <t> 05.08.1989 21:56 </t>
  </si>
  <si>
    <t> -0.0042 </t>
  </si>
  <si>
    <t> H.Busch </t>
  </si>
  <si>
    <t> MVS 12.51 </t>
  </si>
  <si>
    <t>2447771.415 </t>
  </si>
  <si>
    <t> 01.09.1989 21:57 </t>
  </si>
  <si>
    <t> T.Nejeschleba </t>
  </si>
  <si>
    <t>2448095.462 </t>
  </si>
  <si>
    <t> 22.07.1990 23:05 </t>
  </si>
  <si>
    <t> J.Pietz </t>
  </si>
  <si>
    <t>BAVM 59 </t>
  </si>
  <si>
    <t>2448095.469 </t>
  </si>
  <si>
    <t> 22.07.1990 23:15 </t>
  </si>
  <si>
    <t> W.Kriebel </t>
  </si>
  <si>
    <t>2448095.482 </t>
  </si>
  <si>
    <t> 22.07.1990 23:34 </t>
  </si>
  <si>
    <t> V.Simon </t>
  </si>
  <si>
    <t> BRNO 31 </t>
  </si>
  <si>
    <t>2448122.473 </t>
  </si>
  <si>
    <t> 18.08.1990 23:21 </t>
  </si>
  <si>
    <t> R.Sychra </t>
  </si>
  <si>
    <t>2448122.475 </t>
  </si>
  <si>
    <t> 18.08.1990 23:24 </t>
  </si>
  <si>
    <t>2448127.377 </t>
  </si>
  <si>
    <t> 23.08.1990 21:02 </t>
  </si>
  <si>
    <t> J.Soukal </t>
  </si>
  <si>
    <t>2448127.389 </t>
  </si>
  <si>
    <t> 23.08.1990 21:20 </t>
  </si>
  <si>
    <t>2448127.405 </t>
  </si>
  <si>
    <t> 23.08.1990 21:43 </t>
  </si>
  <si>
    <t> 0.017 </t>
  </si>
  <si>
    <t> E.Karrachova </t>
  </si>
  <si>
    <t>2448127.409 </t>
  </si>
  <si>
    <t> 23.08.1990 21:48 </t>
  </si>
  <si>
    <t> J.Dvorak B. </t>
  </si>
  <si>
    <t>2448510.3532 </t>
  </si>
  <si>
    <t> 10.09.1991 20:28 </t>
  </si>
  <si>
    <t> -0.0049 </t>
  </si>
  <si>
    <t>B</t>
  </si>
  <si>
    <t> MVS 12.141 </t>
  </si>
  <si>
    <t>2448537.3577 </t>
  </si>
  <si>
    <t> 07.10.1991 20:35 </t>
  </si>
  <si>
    <t> -0.0047 </t>
  </si>
  <si>
    <t>G</t>
  </si>
  <si>
    <t>2448780.3951 </t>
  </si>
  <si>
    <t> 06.06.1992 21:28 </t>
  </si>
  <si>
    <t> -0.0058 </t>
  </si>
  <si>
    <t> E.Blättler </t>
  </si>
  <si>
    <t> BBS 101 </t>
  </si>
  <si>
    <t>2448802.485 </t>
  </si>
  <si>
    <t> 28.06.1992 23:38 </t>
  </si>
  <si>
    <t> M.Dahm </t>
  </si>
  <si>
    <t>BAVM 62 </t>
  </si>
  <si>
    <t>2448807.407 </t>
  </si>
  <si>
    <t> 03.07.1992 21:46 </t>
  </si>
  <si>
    <t>2448834.448 </t>
  </si>
  <si>
    <t> 30.07.1992 22:45 </t>
  </si>
  <si>
    <t> 0.039 </t>
  </si>
  <si>
    <t> J.Rathousky </t>
  </si>
  <si>
    <t>2448846.676 </t>
  </si>
  <si>
    <t> 12.08.1992 04:13 </t>
  </si>
  <si>
    <t>2449158.451 </t>
  </si>
  <si>
    <t> 19.06.1993 22:49 </t>
  </si>
  <si>
    <t> P.Molik </t>
  </si>
  <si>
    <t>2449158.4577 </t>
  </si>
  <si>
    <t> 19.06.1993 22:59 </t>
  </si>
  <si>
    <t> -0.0030 </t>
  </si>
  <si>
    <t> BBS 104 </t>
  </si>
  <si>
    <t>2449165.824 </t>
  </si>
  <si>
    <t> 27.06.1993 07:46 </t>
  </si>
  <si>
    <t>2449207.533 </t>
  </si>
  <si>
    <t> 08.08.1993 00:47 </t>
  </si>
  <si>
    <t> -0.026 </t>
  </si>
  <si>
    <t>2449212.467 </t>
  </si>
  <si>
    <t> 12.08.1993 23:12 </t>
  </si>
  <si>
    <t>2449212.468 </t>
  </si>
  <si>
    <t> 12.08.1993 23:13 </t>
  </si>
  <si>
    <t> M.Csukas </t>
  </si>
  <si>
    <t>2449212.481 </t>
  </si>
  <si>
    <t> 12.08.1993 23:32 </t>
  </si>
  <si>
    <t> T.Marek </t>
  </si>
  <si>
    <t>2449229.658 </t>
  </si>
  <si>
    <t> 30.08.1993 03:47 </t>
  </si>
  <si>
    <t>2449244.388 </t>
  </si>
  <si>
    <t> 13.09.1993 21:18 </t>
  </si>
  <si>
    <t>2449541.439 </t>
  </si>
  <si>
    <t> 07.07.1994 22:32 </t>
  </si>
  <si>
    <t> M.Rottenborn </t>
  </si>
  <si>
    <t>2449568.423 </t>
  </si>
  <si>
    <t> 03.08.1994 22:09 </t>
  </si>
  <si>
    <t> J.Kovarik </t>
  </si>
  <si>
    <t>2449568.424 </t>
  </si>
  <si>
    <t> 03.08.1994 22:10 </t>
  </si>
  <si>
    <t> I.Hynkova </t>
  </si>
  <si>
    <t>2449568.426 </t>
  </si>
  <si>
    <t> 03.08.1994 22:13 </t>
  </si>
  <si>
    <t>2449568.427 </t>
  </si>
  <si>
    <t> 03.08.1994 22:14 </t>
  </si>
  <si>
    <t> J.Polak </t>
  </si>
  <si>
    <t>2449568.4306 </t>
  </si>
  <si>
    <t> 03.08.1994 22:20 </t>
  </si>
  <si>
    <t> -0.0041 </t>
  </si>
  <si>
    <t> BBS 107 </t>
  </si>
  <si>
    <t>2449568.434 </t>
  </si>
  <si>
    <t> 03.08.1994 22:24 </t>
  </si>
  <si>
    <t>2449568.446 </t>
  </si>
  <si>
    <t> 03.08.1994 22:42 </t>
  </si>
  <si>
    <t> L.Smahel </t>
  </si>
  <si>
    <t>2449568.452 </t>
  </si>
  <si>
    <t> 03.08.1994 22:50 </t>
  </si>
  <si>
    <t> J.Jira </t>
  </si>
  <si>
    <t> P.Masek </t>
  </si>
  <si>
    <t>2449568.455 </t>
  </si>
  <si>
    <t> 03.08.1994 22:55 </t>
  </si>
  <si>
    <t> 0.020 </t>
  </si>
  <si>
    <t> L.Honzik </t>
  </si>
  <si>
    <t> R.Medlin </t>
  </si>
  <si>
    <t>2449568.471 </t>
  </si>
  <si>
    <t> 03.08.1994 23:18 </t>
  </si>
  <si>
    <t> 0.036 </t>
  </si>
  <si>
    <t> M.Vetrovcova </t>
  </si>
  <si>
    <t>2449570.882 </t>
  </si>
  <si>
    <t> 06.08.1994 09:10 </t>
  </si>
  <si>
    <t> P.Collins </t>
  </si>
  <si>
    <t>2449600.344 </t>
  </si>
  <si>
    <t> 04.09.1994 20:15 </t>
  </si>
  <si>
    <t> M.Martignoni </t>
  </si>
  <si>
    <t> BBS 109 </t>
  </si>
  <si>
    <t>2449907.209 </t>
  </si>
  <si>
    <t> 08.07.1995 17:00 </t>
  </si>
  <si>
    <t>2449908.432 </t>
  </si>
  <si>
    <t> 09.07.1995 22:22 </t>
  </si>
  <si>
    <t>2449909.662 </t>
  </si>
  <si>
    <t> 11.07.1995 03:53 </t>
  </si>
  <si>
    <t>C </t>
  </si>
  <si>
    <t>2450599.506 </t>
  </si>
  <si>
    <t> 31.05.1997 00:08 </t>
  </si>
  <si>
    <t> H.Strüver </t>
  </si>
  <si>
    <t>BAVM 113 </t>
  </si>
  <si>
    <t>2450658.423 </t>
  </si>
  <si>
    <t> 28.07.1997 22:09 </t>
  </si>
  <si>
    <t>2450744.3374 </t>
  </si>
  <si>
    <t> 22.10.1997 20:05 </t>
  </si>
  <si>
    <t> -0.0107 </t>
  </si>
  <si>
    <t> G.Maintz </t>
  </si>
  <si>
    <t>BAVM 128 </t>
  </si>
  <si>
    <t>2451048.756 </t>
  </si>
  <si>
    <t> 23.08.1998 06:08 </t>
  </si>
  <si>
    <t>2451770.5092 </t>
  </si>
  <si>
    <t> 14.08.2000 00:13 </t>
  </si>
  <si>
    <t> -0.0013 </t>
  </si>
  <si>
    <t> H.Diederich </t>
  </si>
  <si>
    <t>BAVM 152 </t>
  </si>
  <si>
    <t>2452786.847 </t>
  </si>
  <si>
    <t> 27.05.2003 08:19 </t>
  </si>
  <si>
    <t> R.Nelson </t>
  </si>
  <si>
    <t>IBVS 5493 </t>
  </si>
  <si>
    <t>2453184.5456 </t>
  </si>
  <si>
    <t> 28.06.2004 01:05 </t>
  </si>
  <si>
    <t> -0.0069 </t>
  </si>
  <si>
    <t> B.Albayrak et al. </t>
  </si>
  <si>
    <t>IBVS 5649 </t>
  </si>
  <si>
    <t>2453604.3394 </t>
  </si>
  <si>
    <t> 21.08.2005 20:08 </t>
  </si>
  <si>
    <t> -0.0068 </t>
  </si>
  <si>
    <t> H.V.Senavci et al. </t>
  </si>
  <si>
    <t>IBVS 5754 </t>
  </si>
  <si>
    <t>2453945.5753 </t>
  </si>
  <si>
    <t> 29.07.2006 01:48 </t>
  </si>
  <si>
    <t> -0.0067 </t>
  </si>
  <si>
    <t>ns</t>
  </si>
  <si>
    <t> G.Marino et al. </t>
  </si>
  <si>
    <t>IBVS 5917 </t>
  </si>
  <si>
    <t>2454284.355 </t>
  </si>
  <si>
    <t> 02.07.2007 20:31 </t>
  </si>
  <si>
    <t>m</t>
  </si>
  <si>
    <t> T.Kilicoglu et al. </t>
  </si>
  <si>
    <t>IBVS 5801 </t>
  </si>
  <si>
    <t>2454306.4498 </t>
  </si>
  <si>
    <t> 24.07.2007 22:47 </t>
  </si>
  <si>
    <t> -0.0075 </t>
  </si>
  <si>
    <t> W.Quester </t>
  </si>
  <si>
    <t>BAVM 186 </t>
  </si>
  <si>
    <t>2454322.4097 </t>
  </si>
  <si>
    <t> 09.08.2007 21:49 </t>
  </si>
  <si>
    <t>2454662.4148 </t>
  </si>
  <si>
    <t> 14.07.2008 21:57 </t>
  </si>
  <si>
    <t> -0.0079 </t>
  </si>
  <si>
    <t>R</t>
  </si>
  <si>
    <t>2454674.6895 </t>
  </si>
  <si>
    <t> 27.07.2008 04:32 </t>
  </si>
  <si>
    <t> G.Samolyk </t>
  </si>
  <si>
    <t>JAAVSO 36(2);186 </t>
  </si>
  <si>
    <t>2454939.8200 </t>
  </si>
  <si>
    <t> 18.04.2009 07:40 </t>
  </si>
  <si>
    <t> -0.0103 </t>
  </si>
  <si>
    <t> JAAVSO 38;85 </t>
  </si>
  <si>
    <t>2455079.7535 </t>
  </si>
  <si>
    <t> 05.09.2009 06:05 </t>
  </si>
  <si>
    <t> -0.0080 </t>
  </si>
  <si>
    <t> JAAVSO 38;120 </t>
  </si>
  <si>
    <t>2455381.7097 </t>
  </si>
  <si>
    <t> 04.07.2010 05:01 </t>
  </si>
  <si>
    <t> -0.0087 </t>
  </si>
  <si>
    <t> JAAVSO 39;94 </t>
  </si>
  <si>
    <t>2456060.49958 </t>
  </si>
  <si>
    <t> 12.05.2012 23:59 </t>
  </si>
  <si>
    <t> -0.00808 </t>
  </si>
  <si>
    <t> R.Uhlar </t>
  </si>
  <si>
    <t>IBVS 6114 </t>
  </si>
  <si>
    <t>2456125.5550 </t>
  </si>
  <si>
    <t> 17.07.2012 01:19 </t>
  </si>
  <si>
    <t> -0.0084 </t>
  </si>
  <si>
    <t> L.Corp </t>
  </si>
  <si>
    <t> JAAVSO 41;122 </t>
  </si>
  <si>
    <t>2456470.47174 </t>
  </si>
  <si>
    <t> 26.06.2013 23:19 </t>
  </si>
  <si>
    <t> -0.00990 </t>
  </si>
  <si>
    <t>2456481.51879 </t>
  </si>
  <si>
    <t> 08.07.2013 00:27 </t>
  </si>
  <si>
    <t> -0.01005 </t>
  </si>
  <si>
    <t>2456783.47369 </t>
  </si>
  <si>
    <t> 05.05.2014 23:22 </t>
  </si>
  <si>
    <t> -0.01203 </t>
  </si>
  <si>
    <t>2456799.43381 </t>
  </si>
  <si>
    <t> 21.05.2014 22:24 </t>
  </si>
  <si>
    <t> -0.00899 </t>
  </si>
  <si>
    <t>2456864.4870 </t>
  </si>
  <si>
    <t> 25.07.2014 23:41 </t>
  </si>
  <si>
    <t> -0.0115 </t>
  </si>
  <si>
    <t>BAVM 238 </t>
  </si>
  <si>
    <t>2413206.064 </t>
  </si>
  <si>
    <t> 12.01.1895 13:32 </t>
  </si>
  <si>
    <t> 0.112 </t>
  </si>
  <si>
    <t> Dugan &amp; Wright </t>
  </si>
  <si>
    <t>2414801.730 </t>
  </si>
  <si>
    <t> 27.05.1899 05:31 </t>
  </si>
  <si>
    <t> 0.071 </t>
  </si>
  <si>
    <t>2414852.09 </t>
  </si>
  <si>
    <t> 16.07.1899 14:09 </t>
  </si>
  <si>
    <t> 0.10 </t>
  </si>
  <si>
    <t>2415563.99 </t>
  </si>
  <si>
    <t> 28.06.1901 11:45 </t>
  </si>
  <si>
    <t> 0.07 </t>
  </si>
  <si>
    <t>2415710.061 </t>
  </si>
  <si>
    <t> 21.11.1901 13:27 </t>
  </si>
  <si>
    <t> 0.076 </t>
  </si>
  <si>
    <t>2416495.644 </t>
  </si>
  <si>
    <t> 16.01.1904 03:27 </t>
  </si>
  <si>
    <t> 0.080 </t>
  </si>
  <si>
    <t>2416496.86 </t>
  </si>
  <si>
    <t> 17.01.1904 08:38 </t>
  </si>
  <si>
    <t>2417453.058 </t>
  </si>
  <si>
    <t> 30.08.1906 13:23 </t>
  </si>
  <si>
    <t> 0.070 </t>
  </si>
  <si>
    <t>2417454.27 </t>
  </si>
  <si>
    <t> 31.08.1906 18:28 </t>
  </si>
  <si>
    <t> 0.05 </t>
  </si>
  <si>
    <t>2418199.39 </t>
  </si>
  <si>
    <t> 14.09.1908 21:21 </t>
  </si>
  <si>
    <t>? </t>
  </si>
  <si>
    <t> T.H.Astbury </t>
  </si>
  <si>
    <t>2418204.33 </t>
  </si>
  <si>
    <t> 19.09.1908 19:55 </t>
  </si>
  <si>
    <t> 0.13 </t>
  </si>
  <si>
    <t>2418285.25 </t>
  </si>
  <si>
    <t> 09.12.1908 18:00 </t>
  </si>
  <si>
    <t> 0.04 </t>
  </si>
  <si>
    <t>2418432.60 </t>
  </si>
  <si>
    <t> 06.05.1909 02:24 </t>
  </si>
  <si>
    <t> 0.09 </t>
  </si>
  <si>
    <t> M.F.de Roy </t>
  </si>
  <si>
    <t>2418437.50 </t>
  </si>
  <si>
    <t> 11.05.1909 00:00 </t>
  </si>
  <si>
    <t> 0.08 </t>
  </si>
  <si>
    <t>2418459.54 </t>
  </si>
  <si>
    <t> 02.06.1909 00:57 </t>
  </si>
  <si>
    <t> 0.03 </t>
  </si>
  <si>
    <t>2418464.52 </t>
  </si>
  <si>
    <t> 07.06.1909 00:28 </t>
  </si>
  <si>
    <t>2418496.38 </t>
  </si>
  <si>
    <t> 08.07.1909 21:07 </t>
  </si>
  <si>
    <t>2418523.35 </t>
  </si>
  <si>
    <t> 04.08.1909 20:24 </t>
  </si>
  <si>
    <t> 0.01 </t>
  </si>
  <si>
    <t>2418528.36 </t>
  </si>
  <si>
    <t> 09.08.1909 20:38 </t>
  </si>
  <si>
    <t> 0.11 </t>
  </si>
  <si>
    <t>2418550.38 </t>
  </si>
  <si>
    <t> 31.08.1909 21:07 </t>
  </si>
  <si>
    <t> Astbury &amp; de Roy </t>
  </si>
  <si>
    <t>2418555.34 </t>
  </si>
  <si>
    <t> 05.09.1909 20:09 </t>
  </si>
  <si>
    <t>2418557.777 </t>
  </si>
  <si>
    <t> 08.09.1909 06:38 </t>
  </si>
  <si>
    <t>2418559.00 </t>
  </si>
  <si>
    <t> 09.09.1909 12:00 </t>
  </si>
  <si>
    <t> 0.06 </t>
  </si>
  <si>
    <t>2418604.39 </t>
  </si>
  <si>
    <t> 24.10.1909 21:21 </t>
  </si>
  <si>
    <t>2419517.655 </t>
  </si>
  <si>
    <t> 25.04.1912 03:43 </t>
  </si>
  <si>
    <t> 0.067 </t>
  </si>
  <si>
    <t> A.A.Nijland </t>
  </si>
  <si>
    <t>2419539.741 </t>
  </si>
  <si>
    <t> 17.05.1912 05:47 </t>
  </si>
  <si>
    <t> 0.059 </t>
  </si>
  <si>
    <t>2419540.97 </t>
  </si>
  <si>
    <t> 18.05.1912 11:16 </t>
  </si>
  <si>
    <t>2419549.571 </t>
  </si>
  <si>
    <t> 27.05.1912 01:42 </t>
  </si>
  <si>
    <t>2419554.478 </t>
  </si>
  <si>
    <t> 31.05.1912 23:28 </t>
  </si>
  <si>
    <t> 0.066 </t>
  </si>
  <si>
    <t> R.Lehnert </t>
  </si>
  <si>
    <t>2419608.477 </t>
  </si>
  <si>
    <t> 24.07.1912 23:26 </t>
  </si>
  <si>
    <t> 0.057 </t>
  </si>
  <si>
    <t>2419608.480 </t>
  </si>
  <si>
    <t> 24.07.1912 23:31 </t>
  </si>
  <si>
    <t> 0.060 </t>
  </si>
  <si>
    <t>2419635.488 </t>
  </si>
  <si>
    <t> 20.08.1912 23:42 </t>
  </si>
  <si>
    <t> 0.064 </t>
  </si>
  <si>
    <t>2419640.395 </t>
  </si>
  <si>
    <t> 25.08.1912 21:28 </t>
  </si>
  <si>
    <t> 0.061 </t>
  </si>
  <si>
    <t>2419650.223 </t>
  </si>
  <si>
    <t> 04.09.1912 17:21 </t>
  </si>
  <si>
    <t>2419672.317 </t>
  </si>
  <si>
    <t> 26.09.1912 19:36 </t>
  </si>
  <si>
    <t>2419679.675 </t>
  </si>
  <si>
    <t> 04.10.1912 04:12 </t>
  </si>
  <si>
    <t> 0.062 </t>
  </si>
  <si>
    <t> R.H.Baker </t>
  </si>
  <si>
    <t>2419713.250 </t>
  </si>
  <si>
    <t> 06.11.1912 18:00 </t>
  </si>
  <si>
    <t> 0.495 </t>
  </si>
  <si>
    <t>2419753.337 </t>
  </si>
  <si>
    <t> 16.12.1912 20:05 </t>
  </si>
  <si>
    <t>2419878.521 </t>
  </si>
  <si>
    <t> 21.04.1913 00:30 </t>
  </si>
  <si>
    <t> 0.058 </t>
  </si>
  <si>
    <t>2419900.618 </t>
  </si>
  <si>
    <t> 13.05.1913 02:49 </t>
  </si>
  <si>
    <t>2419910.441 </t>
  </si>
  <si>
    <t> 22.05.1913 22:35 </t>
  </si>
  <si>
    <t>2419927.627 </t>
  </si>
  <si>
    <t> 09.06.1913 03:02 </t>
  </si>
  <si>
    <t> 0.065 </t>
  </si>
  <si>
    <t>2420001.291 </t>
  </si>
  <si>
    <t> 21.08.1913 18:59 </t>
  </si>
  <si>
    <t> 0.081 </t>
  </si>
  <si>
    <t>2420008.649 </t>
  </si>
  <si>
    <t> 29.08.1913 03:34 </t>
  </si>
  <si>
    <t> 0.075 </t>
  </si>
  <si>
    <t>2420018.456 </t>
  </si>
  <si>
    <t> 07.09.1913 22:56 </t>
  </si>
  <si>
    <t>2420018.457 </t>
  </si>
  <si>
    <t> 07.09.1913 22:58 </t>
  </si>
  <si>
    <t> 0.063 </t>
  </si>
  <si>
    <t> C.Hoffmeister </t>
  </si>
  <si>
    <t>2420023.358 </t>
  </si>
  <si>
    <t> 12.09.1913 20:35 </t>
  </si>
  <si>
    <t> 0.054 </t>
  </si>
  <si>
    <t>2420023.360 </t>
  </si>
  <si>
    <t> 12.09.1913 20:38 </t>
  </si>
  <si>
    <t> 0.056 </t>
  </si>
  <si>
    <t>2420023.367 </t>
  </si>
  <si>
    <t> 12.09.1913 20:48 </t>
  </si>
  <si>
    <t>2420072.467 </t>
  </si>
  <si>
    <t> 31.10.1913 23:12 </t>
  </si>
  <si>
    <t>2420239.402 </t>
  </si>
  <si>
    <t> 16.04.1914 21:38 </t>
  </si>
  <si>
    <t>2420251.667 </t>
  </si>
  <si>
    <t> 29.04.1914 04:00 </t>
  </si>
  <si>
    <t>2420256.591 </t>
  </si>
  <si>
    <t> 04.05.1914 02:11 </t>
  </si>
  <si>
    <t> 0.068 </t>
  </si>
  <si>
    <t>2420283.589 </t>
  </si>
  <si>
    <t> 31.05.1914 02:08 </t>
  </si>
  <si>
    <t>2420315.499 </t>
  </si>
  <si>
    <t> 01.07.1914 23:58 </t>
  </si>
  <si>
    <t>2420347.435 </t>
  </si>
  <si>
    <t> 02.08.1914 22:26 </t>
  </si>
  <si>
    <t>2420364.610 </t>
  </si>
  <si>
    <t> 20.08.1914 02:38 </t>
  </si>
  <si>
    <t>2420379.338 </t>
  </si>
  <si>
    <t> 03.09.1914 20:06 </t>
  </si>
  <si>
    <t>2420396.532 </t>
  </si>
  <si>
    <t> 21.09.1914 00:46 </t>
  </si>
  <si>
    <t> 0.078 </t>
  </si>
  <si>
    <t>2420398.968 </t>
  </si>
  <si>
    <t> 23.09.1914 11:13 </t>
  </si>
  <si>
    <t>2420400.19 </t>
  </si>
  <si>
    <t> 24.09.1914 16:33 </t>
  </si>
  <si>
    <t>2420401.425 </t>
  </si>
  <si>
    <t> 25.09.1914 22:12 </t>
  </si>
  <si>
    <t>2420455.424 </t>
  </si>
  <si>
    <t> 18.11.1914 22:10 </t>
  </si>
  <si>
    <t> 0.052 </t>
  </si>
  <si>
    <t>2420492.263 </t>
  </si>
  <si>
    <t> 25.12.1914 18:18 </t>
  </si>
  <si>
    <t>2420585.540 </t>
  </si>
  <si>
    <t> 29.03.1915 00:57 </t>
  </si>
  <si>
    <t>2420602.715 </t>
  </si>
  <si>
    <t> 15.04.1915 05:09 </t>
  </si>
  <si>
    <t> 0.047 </t>
  </si>
  <si>
    <t>2420634.631 </t>
  </si>
  <si>
    <t> 17.05.1915 03:08 </t>
  </si>
  <si>
    <t> 0.048 </t>
  </si>
  <si>
    <t>2420644.476 </t>
  </si>
  <si>
    <t> 26.05.1915 23:25 </t>
  </si>
  <si>
    <t> 0.074 </t>
  </si>
  <si>
    <t>2420649.390 </t>
  </si>
  <si>
    <t> 31.05.1915 21:21 </t>
  </si>
  <si>
    <t>2420735.314 </t>
  </si>
  <si>
    <t> 25.08.1915 19:32 </t>
  </si>
  <si>
    <t> 0.079 </t>
  </si>
  <si>
    <t>2420747.566 </t>
  </si>
  <si>
    <t> 07.09.1915 01:35 </t>
  </si>
  <si>
    <t>2420752.468 </t>
  </si>
  <si>
    <t> 11.09.1915 23:13 </t>
  </si>
  <si>
    <t> 0.049 </t>
  </si>
  <si>
    <t>2420767.195 </t>
  </si>
  <si>
    <t> 26.09.1915 16:40 </t>
  </si>
  <si>
    <t> 0.046 </t>
  </si>
  <si>
    <t>2420779.477 </t>
  </si>
  <si>
    <t> 08.10.1915 23:26 </t>
  </si>
  <si>
    <t> 0.053 </t>
  </si>
  <si>
    <t>2421159.980 </t>
  </si>
  <si>
    <t> 23.10.1916 11:31 </t>
  </si>
  <si>
    <t> 0.042 </t>
  </si>
  <si>
    <t> W.J.Luyten </t>
  </si>
  <si>
    <t>2421503.687 </t>
  </si>
  <si>
    <t> 02.10.1917 04:29 </t>
  </si>
  <si>
    <t>2421504.88 </t>
  </si>
  <si>
    <t> 03.10.1917 09:07 </t>
  </si>
  <si>
    <t> 0.02 </t>
  </si>
  <si>
    <t>2422510.210 </t>
  </si>
  <si>
    <t> 04.07.1920 17:02 </t>
  </si>
  <si>
    <t>2422511.42 </t>
  </si>
  <si>
    <t> 05.07.1920 22:04 </t>
  </si>
  <si>
    <t>2422920.172 </t>
  </si>
  <si>
    <t> 18.08.1921 16:07 </t>
  </si>
  <si>
    <t> J.Ellsworth </t>
  </si>
  <si>
    <t>2423261.407 </t>
  </si>
  <si>
    <t> 25.07.1922 21:46 </t>
  </si>
  <si>
    <t> 0.045 </t>
  </si>
  <si>
    <t>2423337.5086 </t>
  </si>
  <si>
    <t> 10.10.1922 00:12 </t>
  </si>
  <si>
    <t> 0.0437 </t>
  </si>
  <si>
    <t> J.Hellerich </t>
  </si>
  <si>
    <t>2423492.178 </t>
  </si>
  <si>
    <t> 13.03.1923 16:16 </t>
  </si>
  <si>
    <t>2423493.39 </t>
  </si>
  <si>
    <t> 14.03.1923 21:21 </t>
  </si>
  <si>
    <t>2423565.822 </t>
  </si>
  <si>
    <t> 26.05.1923 07:43 </t>
  </si>
  <si>
    <t> J.Gadomski </t>
  </si>
  <si>
    <t>2423676.290 </t>
  </si>
  <si>
    <t> 13.09.1923 18:57 </t>
  </si>
  <si>
    <t> 0.044 </t>
  </si>
  <si>
    <t> B.Okunew </t>
  </si>
  <si>
    <t>2423676.291 </t>
  </si>
  <si>
    <t> 13.09.1923 18:59 </t>
  </si>
  <si>
    <t> W.Zessewitsch </t>
  </si>
  <si>
    <t>2423762.213 </t>
  </si>
  <si>
    <t> 08.12.1923 17:06 </t>
  </si>
  <si>
    <t>2423870.234 </t>
  </si>
  <si>
    <t> 25.03.1924 17:36 </t>
  </si>
  <si>
    <t>2424108.384 </t>
  </si>
  <si>
    <t> 18.11.1924 21:12 </t>
  </si>
  <si>
    <t>2424719.638 </t>
  </si>
  <si>
    <t> 23.07.1926 03:18 </t>
  </si>
  <si>
    <t>2424720.86 </t>
  </si>
  <si>
    <t> 24.07.1926 08:38 </t>
  </si>
  <si>
    <t>2425495.391 </t>
  </si>
  <si>
    <t> 05.09.1928 21:23 </t>
  </si>
  <si>
    <t> J.Pagaczewski </t>
  </si>
  <si>
    <t>2425505.213 </t>
  </si>
  <si>
    <t> 15.09.1928 17:06 </t>
  </si>
  <si>
    <t> 0.041 </t>
  </si>
  <si>
    <t>2425506.44 </t>
  </si>
  <si>
    <t> 16.09.1928 22:33 </t>
  </si>
  <si>
    <t>2425851.3605 </t>
  </si>
  <si>
    <t> 27.08.1929 20:39 </t>
  </si>
  <si>
    <t> 0.0432 </t>
  </si>
  <si>
    <t>2426511.730 </t>
  </si>
  <si>
    <t> 19.06.1931 05:31 </t>
  </si>
  <si>
    <t> 0.035 </t>
  </si>
  <si>
    <t>2426512.93 </t>
  </si>
  <si>
    <t> 20.06.1931 10:19 </t>
  </si>
  <si>
    <t>2426595.205 </t>
  </si>
  <si>
    <t> 10.09.1931 16:55 </t>
  </si>
  <si>
    <t> 0.043 </t>
  </si>
  <si>
    <t>2426823.518 </t>
  </si>
  <si>
    <t> 26.04.1932 00:25 </t>
  </si>
  <si>
    <t> S.Szczyrbak </t>
  </si>
  <si>
    <t>2427346.410 </t>
  </si>
  <si>
    <t> 30.09.1933 21:50 </t>
  </si>
  <si>
    <t> 0.038 </t>
  </si>
  <si>
    <t>2427347.67 </t>
  </si>
  <si>
    <t> 02.10.1933 04:04 </t>
  </si>
  <si>
    <t>2427356.225 </t>
  </si>
  <si>
    <t> 10.10.1933 17:24 </t>
  </si>
  <si>
    <t> 0.033 </t>
  </si>
  <si>
    <t> J.Mergentaler </t>
  </si>
  <si>
    <t>2427589.451 </t>
  </si>
  <si>
    <t> 31.05.1934 22:49 </t>
  </si>
  <si>
    <t> 0.040 </t>
  </si>
  <si>
    <t> J.Piegza </t>
  </si>
  <si>
    <t>2427589.458 </t>
  </si>
  <si>
    <t> 31.05.1934 22:59 </t>
  </si>
  <si>
    <t> R.Szafraniec </t>
  </si>
  <si>
    <t>2427670.462 </t>
  </si>
  <si>
    <t> 20.08.1934 23:05 </t>
  </si>
  <si>
    <t>2427707.291 </t>
  </si>
  <si>
    <t> 26.09.1934 18:59 </t>
  </si>
  <si>
    <t>2427756.385 </t>
  </si>
  <si>
    <t> 14.11.1934 21:14 </t>
  </si>
  <si>
    <t>2427967.507 </t>
  </si>
  <si>
    <t> 14.06.1935 00:10 </t>
  </si>
  <si>
    <t> 0.037 </t>
  </si>
  <si>
    <t>2427994.505 </t>
  </si>
  <si>
    <t> 11.07.1935 00:07 </t>
  </si>
  <si>
    <t> 0.030 </t>
  </si>
  <si>
    <t> K.Himpel </t>
  </si>
  <si>
    <t>2428706.4396 </t>
  </si>
  <si>
    <t> 21.06.1937 22:33 </t>
  </si>
  <si>
    <t> 0.0340 </t>
  </si>
  <si>
    <t>2428760.458 </t>
  </si>
  <si>
    <t> 14.08.1937 22:59 </t>
  </si>
  <si>
    <t> W.Tecza </t>
  </si>
  <si>
    <t>2429111.481 </t>
  </si>
  <si>
    <t> 31.07.1938 23:32 </t>
  </si>
  <si>
    <t>2429943.733 </t>
  </si>
  <si>
    <t> 10.11.1940 05:35 </t>
  </si>
  <si>
    <t> S.Gaposchkin </t>
  </si>
  <si>
    <t>2430940.421 </t>
  </si>
  <si>
    <t> 03.08.1943 22:06 </t>
  </si>
  <si>
    <t>2432440.387 </t>
  </si>
  <si>
    <t> 11.09.1947 21:17 </t>
  </si>
  <si>
    <t> 0.027 </t>
  </si>
  <si>
    <t>2432678.513 </t>
  </si>
  <si>
    <t> 07.05.1948 00:18 </t>
  </si>
  <si>
    <t>2432764.441 </t>
  </si>
  <si>
    <t> 31.07.1948 22:35 </t>
  </si>
  <si>
    <t> J.Franz </t>
  </si>
  <si>
    <t>2432823.344 </t>
  </si>
  <si>
    <t> 28.09.1948 20:15 </t>
  </si>
  <si>
    <t>2433066.387 </t>
  </si>
  <si>
    <t> 29.05.1949 21:17 </t>
  </si>
  <si>
    <t>2433164.581 </t>
  </si>
  <si>
    <t> 05.09.1949 01:56 </t>
  </si>
  <si>
    <t> 0.015 </t>
  </si>
  <si>
    <t> P.Ahnert </t>
  </si>
  <si>
    <t>2433174.405 </t>
  </si>
  <si>
    <t> 14.09.1949 21:43 </t>
  </si>
  <si>
    <t> K.Kordylewski </t>
  </si>
  <si>
    <t>2433174.413 </t>
  </si>
  <si>
    <t> 14.09.1949 21:54 </t>
  </si>
  <si>
    <t> 0.028 </t>
  </si>
  <si>
    <t>2433206.320 </t>
  </si>
  <si>
    <t> 16.10.1949 19:40 </t>
  </si>
  <si>
    <t> Piotrowski&amp;Strzal. </t>
  </si>
  <si>
    <t>2433211.236 </t>
  </si>
  <si>
    <t> 21.10.1949 17:39 </t>
  </si>
  <si>
    <t>2433417.438 </t>
  </si>
  <si>
    <t> 15.05.1950 22:30 </t>
  </si>
  <si>
    <t> E.Pocher </t>
  </si>
  <si>
    <t>2433439.535 </t>
  </si>
  <si>
    <t> 07.06.1950 00:50 </t>
  </si>
  <si>
    <t>2433446.87 </t>
  </si>
  <si>
    <t> 14.06.1950 08:52 </t>
  </si>
  <si>
    <t> -0.01 </t>
  </si>
  <si>
    <t> S.Kaho </t>
  </si>
  <si>
    <t>2433471.451 </t>
  </si>
  <si>
    <t> 08.07.1950 22:49 </t>
  </si>
  <si>
    <t>2433871.605 </t>
  </si>
  <si>
    <t> 13.08.1951 02:31 </t>
  </si>
  <si>
    <t>2433893.6990 </t>
  </si>
  <si>
    <t> 04.09.1951 04:46 </t>
  </si>
  <si>
    <t> 0.0179 </t>
  </si>
  <si>
    <t> Popper(Szafraniec) </t>
  </si>
  <si>
    <t>2434237.392 </t>
  </si>
  <si>
    <t> 12.08.1952 21:24 </t>
  </si>
  <si>
    <t>2434976.321 </t>
  </si>
  <si>
    <t> 21.08.1954 19:42 </t>
  </si>
  <si>
    <t>2434976.326 </t>
  </si>
  <si>
    <t> 21.08.1954 19:49 </t>
  </si>
  <si>
    <t> A.Wroblewski </t>
  </si>
  <si>
    <t>2434981.229 </t>
  </si>
  <si>
    <t> 26.08.1954 17:29 </t>
  </si>
  <si>
    <t>2435338.4233 </t>
  </si>
  <si>
    <t> 18.08.1955 22:09 </t>
  </si>
  <si>
    <t> 0.0135 </t>
  </si>
  <si>
    <t> P.Broglia </t>
  </si>
  <si>
    <t>2435349.455 </t>
  </si>
  <si>
    <t> 29.08.1955 22:55 </t>
  </si>
  <si>
    <t>2435359.295 </t>
  </si>
  <si>
    <t> 08.09.1955 19:04 </t>
  </si>
  <si>
    <t>2435381.3844 </t>
  </si>
  <si>
    <t> 30.09.1955 21:13 </t>
  </si>
  <si>
    <t> 0.0133 </t>
  </si>
  <si>
    <t>2435392.4287 </t>
  </si>
  <si>
    <t> 11.10.1955 22:17 </t>
  </si>
  <si>
    <t> 0.0104 </t>
  </si>
  <si>
    <t>2435683.346 </t>
  </si>
  <si>
    <t> 28.07.1956 20:18 </t>
  </si>
  <si>
    <t> S.D.Markowsky </t>
  </si>
  <si>
    <t>2435742.258 </t>
  </si>
  <si>
    <t> 25.09.1956 18:11 </t>
  </si>
  <si>
    <t>2435938.602 </t>
  </si>
  <si>
    <t> 10.04.1957 02:26 </t>
  </si>
  <si>
    <t> -0.039 </t>
  </si>
  <si>
    <t>P </t>
  </si>
  <si>
    <t> H.Huth </t>
  </si>
  <si>
    <t>2436002.491 </t>
  </si>
  <si>
    <t> 12.06.1957 23:47 </t>
  </si>
  <si>
    <t> F.Dörr </t>
  </si>
  <si>
    <t>2436002.495 </t>
  </si>
  <si>
    <t> 12.06.1957 23:52 </t>
  </si>
  <si>
    <t> 0.026 </t>
  </si>
  <si>
    <t> R.Rudolph </t>
  </si>
  <si>
    <t>2436051.5791 </t>
  </si>
  <si>
    <t> 01.08.1957 01:53 </t>
  </si>
  <si>
    <t> 0.0110 </t>
  </si>
  <si>
    <t>2436056.488 </t>
  </si>
  <si>
    <t> 05.08.1957 23:42 </t>
  </si>
  <si>
    <t> W.Braune </t>
  </si>
  <si>
    <t>2436088.4025 </t>
  </si>
  <si>
    <t> 06.09.1957 21:39 </t>
  </si>
  <si>
    <t>2436088.409 </t>
  </si>
  <si>
    <t> 06.09.1957 21:48 </t>
  </si>
  <si>
    <t>2436120.318 </t>
  </si>
  <si>
    <t> 08.10.1957 19:37 </t>
  </si>
  <si>
    <t> O.E.Mandel </t>
  </si>
  <si>
    <t>2436817.521 </t>
  </si>
  <si>
    <t> 06.09.1959 00:30 </t>
  </si>
  <si>
    <t>2437028.618 </t>
  </si>
  <si>
    <t> 04.04.1960 02:49 </t>
  </si>
  <si>
    <t>2437146.476 </t>
  </si>
  <si>
    <t> 30.07.1960 23:25 </t>
  </si>
  <si>
    <t>2437173.472 </t>
  </si>
  <si>
    <t> 26.08.1960 23:19 </t>
  </si>
  <si>
    <t> Z.Slowik </t>
  </si>
  <si>
    <t>2437173.483 </t>
  </si>
  <si>
    <t> 26.08.1960 23:35 </t>
  </si>
  <si>
    <t> E.Szeligiewicz </t>
  </si>
  <si>
    <t>2437200.476 </t>
  </si>
  <si>
    <t> 22.09.1960 23:25 </t>
  </si>
  <si>
    <t> B.Falkiewicz </t>
  </si>
  <si>
    <t>2437200.482 </t>
  </si>
  <si>
    <t> 22.09.1960 23:34 </t>
  </si>
  <si>
    <t> Z.Szpor </t>
  </si>
  <si>
    <t>2437200.484 </t>
  </si>
  <si>
    <t> 22.09.1960 23:36 </t>
  </si>
  <si>
    <t> B.Kubica </t>
  </si>
  <si>
    <t>2437200.488 </t>
  </si>
  <si>
    <t> 22.09.1960 23:42 </t>
  </si>
  <si>
    <t> J.Rodzinski </t>
  </si>
  <si>
    <t>2437384.634 </t>
  </si>
  <si>
    <t> 26.03.1961 03:12 </t>
  </si>
  <si>
    <t>2437475.441 </t>
  </si>
  <si>
    <t> 24.06.1961 22:35 </t>
  </si>
  <si>
    <t> H.Ganser </t>
  </si>
  <si>
    <t>2437475.445 </t>
  </si>
  <si>
    <t> 24.06.1961 22:40 </t>
  </si>
  <si>
    <t> P.B.Lehmann </t>
  </si>
  <si>
    <t>2437497.524 </t>
  </si>
  <si>
    <t> 17.07.1961 00:34 </t>
  </si>
  <si>
    <t> V.Brancik </t>
  </si>
  <si>
    <t>2437497.538 </t>
  </si>
  <si>
    <t> 17.07.1961 00:54 </t>
  </si>
  <si>
    <t> F.Navratil </t>
  </si>
  <si>
    <t>2437556.445 </t>
  </si>
  <si>
    <t> 13.09.1961 22:40 </t>
  </si>
  <si>
    <t>2437588.360 </t>
  </si>
  <si>
    <t> 15.10.1961 20:38 </t>
  </si>
  <si>
    <t> M.Fernandes </t>
  </si>
  <si>
    <t>2437885.410 </t>
  </si>
  <si>
    <t> 08.08.1962 21:50 </t>
  </si>
  <si>
    <t>2437907.504 </t>
  </si>
  <si>
    <t> 31.08.1962 00:05 </t>
  </si>
  <si>
    <t>2437907.507 </t>
  </si>
  <si>
    <t> 31.08.1962 00:10 </t>
  </si>
  <si>
    <t> P.Frank </t>
  </si>
  <si>
    <t> H.Jungbluth </t>
  </si>
  <si>
    <t>2437917.328 </t>
  </si>
  <si>
    <t> 09.09.1962 19:52 </t>
  </si>
  <si>
    <t>2437944.325 </t>
  </si>
  <si>
    <t> 06.10.1962 19:48 </t>
  </si>
  <si>
    <t>2437944.332 </t>
  </si>
  <si>
    <t> 06.10.1962 19:58 </t>
  </si>
  <si>
    <t>2437944.333 </t>
  </si>
  <si>
    <t> 06.10.1962 19:59 </t>
  </si>
  <si>
    <t> K.Klocke </t>
  </si>
  <si>
    <t>2437944.335 </t>
  </si>
  <si>
    <t> 06.10.1962 20:02 </t>
  </si>
  <si>
    <t> P.Hoffmann </t>
  </si>
  <si>
    <t>2438209.457 </t>
  </si>
  <si>
    <t> 28.06.1963 22:58 </t>
  </si>
  <si>
    <t> E.Betak </t>
  </si>
  <si>
    <t>2438236.464 </t>
  </si>
  <si>
    <t> 25.07.1963 23:08 </t>
  </si>
  <si>
    <t>2438268.362 </t>
  </si>
  <si>
    <t> 26.08.1963 20:41 </t>
  </si>
  <si>
    <t> I.Solc </t>
  </si>
  <si>
    <t>2438290.470 </t>
  </si>
  <si>
    <t> 17.09.1963 23:16 </t>
  </si>
  <si>
    <t> G.Redicker </t>
  </si>
  <si>
    <t>2438295.390 </t>
  </si>
  <si>
    <t> 22.09.1963 21:21 </t>
  </si>
  <si>
    <t> K.Carbol </t>
  </si>
  <si>
    <t>2438322.383 </t>
  </si>
  <si>
    <t> 19.10.1963 21:11 </t>
  </si>
  <si>
    <t> V.Orlovius </t>
  </si>
  <si>
    <t>2438322.390 </t>
  </si>
  <si>
    <t> 19.10.1963 21:21 </t>
  </si>
  <si>
    <t> E.Mundry </t>
  </si>
  <si>
    <t>2438538.419 </t>
  </si>
  <si>
    <t> 22.05.1964 22:03 </t>
  </si>
  <si>
    <t> J.Boldis </t>
  </si>
  <si>
    <t>2438560.497 </t>
  </si>
  <si>
    <t> 13.06.1964 23:55 </t>
  </si>
  <si>
    <t> K.Brat </t>
  </si>
  <si>
    <t>2438614.498 </t>
  </si>
  <si>
    <t> 06.08.1964 23:57 </t>
  </si>
  <si>
    <t> -0.021 </t>
  </si>
  <si>
    <t> J.Kabrt </t>
  </si>
  <si>
    <t>2438614.510 </t>
  </si>
  <si>
    <t> 07.08.1964 00:14 </t>
  </si>
  <si>
    <t> V.Vrbicky </t>
  </si>
  <si>
    <t>2438614.515 </t>
  </si>
  <si>
    <t> 07.08.1964 00:21 </t>
  </si>
  <si>
    <t>2438624.352 </t>
  </si>
  <si>
    <t> 16.08.1964 20:26 </t>
  </si>
  <si>
    <t>2438641.529 </t>
  </si>
  <si>
    <t> 03.09.1964 00:41 </t>
  </si>
  <si>
    <t>2438651.348 </t>
  </si>
  <si>
    <t> 12.09.1964 20:21 </t>
  </si>
  <si>
    <t>2438673.433 </t>
  </si>
  <si>
    <t> 04.10.1964 22:23 </t>
  </si>
  <si>
    <t>2438673.448 </t>
  </si>
  <si>
    <t> 04.10.1964 22:45 </t>
  </si>
  <si>
    <t>2438884.554 </t>
  </si>
  <si>
    <t> 04.05.1965 01:17 </t>
  </si>
  <si>
    <t>2439326.462 </t>
  </si>
  <si>
    <t> 19.07.1966 23:05 </t>
  </si>
  <si>
    <t> S.Bozkurt </t>
  </si>
  <si>
    <t>2440060.478 </t>
  </si>
  <si>
    <t> 22.07.1968 23:28 </t>
  </si>
  <si>
    <t> W.Sedzielowski </t>
  </si>
  <si>
    <t>2440065.382 </t>
  </si>
  <si>
    <t> 27.07.1968 21:10 </t>
  </si>
  <si>
    <t>2440858.322 </t>
  </si>
  <si>
    <t> 28.09.1970 19:43 </t>
  </si>
  <si>
    <t> B.Wybranski </t>
  </si>
  <si>
    <t>2440858.323 </t>
  </si>
  <si>
    <t> 28.09.1970 19:45 </t>
  </si>
  <si>
    <t> K.Wälke </t>
  </si>
  <si>
    <t>2440858.324 </t>
  </si>
  <si>
    <t> 28.09.1970 19:46 </t>
  </si>
  <si>
    <t> D.Weidenhammer </t>
  </si>
  <si>
    <t>2441170.1053 </t>
  </si>
  <si>
    <t> 06.08.1971 14:31 </t>
  </si>
  <si>
    <t> Ogata &amp; Outi </t>
  </si>
  <si>
    <t>IBVS 676 </t>
  </si>
  <si>
    <t>2441560.441 </t>
  </si>
  <si>
    <t> 30.08.1972 22:35 </t>
  </si>
  <si>
    <t> W.Zaluski </t>
  </si>
  <si>
    <t>IBVS 740 </t>
  </si>
  <si>
    <t>2441592.340 </t>
  </si>
  <si>
    <t> 01.10.1972 20:09 </t>
  </si>
  <si>
    <t>2441592.344 </t>
  </si>
  <si>
    <t> 01.10.1972 20:15 </t>
  </si>
  <si>
    <t> L.Graf Yorck </t>
  </si>
  <si>
    <t>2441830.488 </t>
  </si>
  <si>
    <t> 27.05.1973 23:42 </t>
  </si>
  <si>
    <t>2441913.935 </t>
  </si>
  <si>
    <t> 19.08.1973 10:26 </t>
  </si>
  <si>
    <t> T.T.Gough </t>
  </si>
  <si>
    <t>2441940.9562 </t>
  </si>
  <si>
    <t> 15.09.1973 10:56 </t>
  </si>
  <si>
    <t> 0.0014 </t>
  </si>
  <si>
    <t>2441945.8664 </t>
  </si>
  <si>
    <t> 20.09.1973 08:47 </t>
  </si>
  <si>
    <t> 0.0018 </t>
  </si>
  <si>
    <t>2442213.454 </t>
  </si>
  <si>
    <t> 14.06.1974 22:53 </t>
  </si>
  <si>
    <t> J.Remis </t>
  </si>
  <si>
    <t>2442596.422 </t>
  </si>
  <si>
    <t> 02.07.1975 22:07 </t>
  </si>
  <si>
    <t>2442716.718 </t>
  </si>
  <si>
    <t> 31.10.1975 05:13 </t>
  </si>
  <si>
    <t> A.Mallama </t>
  </si>
  <si>
    <t>IBVS 1249 </t>
  </si>
  <si>
    <t>2442888.564 </t>
  </si>
  <si>
    <t> 20.04.1976 01:32 </t>
  </si>
  <si>
    <t>2447712.4997 </t>
  </si>
  <si>
    <t> 04.07.1989 23:59 </t>
  </si>
  <si>
    <t> J.Ells </t>
  </si>
  <si>
    <t>2447798.409 </t>
  </si>
  <si>
    <t> 28.09.1989 21:48 </t>
  </si>
  <si>
    <t> -0.018 </t>
  </si>
  <si>
    <t> P.J.Wheeler </t>
  </si>
  <si>
    <t>2449919.4977 </t>
  </si>
  <si>
    <t> 20.07.1995 23:56 </t>
  </si>
  <si>
    <t> 0.0074 </t>
  </si>
  <si>
    <t>2449921.949 </t>
  </si>
  <si>
    <t> 23.07.1995 10:46 </t>
  </si>
  <si>
    <t> K.Nagai </t>
  </si>
  <si>
    <t>2449924.4157 </t>
  </si>
  <si>
    <t> 25.07.1995 21:58 </t>
  </si>
  <si>
    <t> 0.0156 </t>
  </si>
  <si>
    <t>2450712.4291 </t>
  </si>
  <si>
    <t> 20.09.1997 22:17 </t>
  </si>
  <si>
    <t> -0.0048 </t>
  </si>
  <si>
    <t>2450712.4519 </t>
  </si>
  <si>
    <t> 20.09.1997 22:50 </t>
  </si>
  <si>
    <t> 0.0180 </t>
  </si>
  <si>
    <t> J.Minar </t>
  </si>
  <si>
    <t>2451041.4036 </t>
  </si>
  <si>
    <t> 15.08.1998 21:41 </t>
  </si>
  <si>
    <t> 0.0085 </t>
  </si>
  <si>
    <t>2451412.103 </t>
  </si>
  <si>
    <t> 21.08.1999 14:28 </t>
  </si>
  <si>
    <t> M.Sato </t>
  </si>
  <si>
    <t>2451419.443 </t>
  </si>
  <si>
    <t> 28.08.1999 22:37 </t>
  </si>
  <si>
    <t> K.Tikkanen </t>
  </si>
  <si>
    <t>2451424.360 </t>
  </si>
  <si>
    <t> 02.09.1999 20:38 </t>
  </si>
  <si>
    <t> A.Abe </t>
  </si>
  <si>
    <t>2451446.456 </t>
  </si>
  <si>
    <t> 24.09.1999 22:56 </t>
  </si>
  <si>
    <t> A.Viertel </t>
  </si>
  <si>
    <t>2451770.509 </t>
  </si>
  <si>
    <t> 14.08.2000 00:12 </t>
  </si>
  <si>
    <t> M.Schabacher </t>
  </si>
  <si>
    <t>2452116.6500 </t>
  </si>
  <si>
    <t> 26.07.2001 03:36 </t>
  </si>
  <si>
    <t> -0.0062 </t>
  </si>
  <si>
    <t>2452124.031 </t>
  </si>
  <si>
    <t> 02.08.2001 12:44 </t>
  </si>
  <si>
    <t> Sugui </t>
  </si>
  <si>
    <t>2452185.380 </t>
  </si>
  <si>
    <t> 02.10.2001 21:07 </t>
  </si>
  <si>
    <t> R.Meyer </t>
  </si>
  <si>
    <t>2452217.306 </t>
  </si>
  <si>
    <t> 03.11.2001 19:20 </t>
  </si>
  <si>
    <t> S.Foglia </t>
  </si>
  <si>
    <t>2452489.799 </t>
  </si>
  <si>
    <t> 03.08.2002 07:10 </t>
  </si>
  <si>
    <t> B.Manske </t>
  </si>
  <si>
    <t>2452553.626 </t>
  </si>
  <si>
    <t> 06.10.2002 03:01 </t>
  </si>
  <si>
    <t>2452791.7569 </t>
  </si>
  <si>
    <t> 01.06.2003 06:09 </t>
  </si>
  <si>
    <t> -0.0061 </t>
  </si>
  <si>
    <t> S.Dvorak </t>
  </si>
  <si>
    <t>2453638.708 </t>
  </si>
  <si>
    <t> 25.09.2005 04:59 </t>
  </si>
  <si>
    <t>2454232.8016 </t>
  </si>
  <si>
    <t> 12.05.2007 07:14 </t>
  </si>
  <si>
    <t> -0.0077 </t>
  </si>
  <si>
    <t>2454264.7167 </t>
  </si>
  <si>
    <t> 13.06.2007 05:12 </t>
  </si>
  <si>
    <t> J.Bialozynski </t>
  </si>
  <si>
    <t>2454267.169 </t>
  </si>
  <si>
    <t> 15.06.2007 16:03 </t>
  </si>
  <si>
    <t> K.Kanai </t>
  </si>
  <si>
    <t>2457220.4518 </t>
  </si>
  <si>
    <t> 16.07.2015 22:50 </t>
  </si>
  <si>
    <t> -0.0122 </t>
  </si>
  <si>
    <t>BAVM 241 (=IBVS 6157) </t>
  </si>
  <si>
    <t>JAVSO 49, 108</t>
  </si>
  <si>
    <t>JAVSO 49, 256</t>
  </si>
  <si>
    <t>12/01/1895</t>
  </si>
  <si>
    <t>27/05/1899</t>
  </si>
  <si>
    <t>16/07/1899</t>
  </si>
  <si>
    <t>JAAVSO 51, 138</t>
  </si>
  <si>
    <t>JAAVSO, 51, 250</t>
  </si>
  <si>
    <t>Next ToM-P</t>
  </si>
  <si>
    <t>Next ToM-S</t>
  </si>
  <si>
    <t>S6</t>
  </si>
  <si>
    <t>S5</t>
  </si>
  <si>
    <t>CPRI 19.55 </t>
  </si>
  <si>
    <t>VSX</t>
  </si>
  <si>
    <t>7.25-8.9</t>
  </si>
  <si>
    <t xml:space="preserve">Mag </t>
  </si>
  <si>
    <t>JAAVSO52#1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</si>
</sst>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#,##0_);&quot;($&quot;#,##0\)"/>
    <numFmt numFmtId="165" formatCode="d/mm/yyyy;@"/>
    <numFmt numFmtId="166" formatCode="0.00000"/>
  </numFmts>
  <fonts count="19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6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15" fillId="0" borderId="0" applyFill="0" applyBorder="0" applyProtection="0">
      <alignment vertical="top"/>
    </xf>
    <xf numFmtId="164" fontId="15" fillId="0" borderId="0" applyFill="0" applyBorder="0" applyProtection="0">
      <alignment vertical="top"/>
    </xf>
    <xf numFmtId="0" fontId="15" fillId="0" borderId="0" applyFill="0" applyBorder="0" applyProtection="0">
      <alignment vertical="top"/>
    </xf>
    <xf numFmtId="2" fontId="15" fillId="0" borderId="0" applyFill="0" applyBorder="0" applyProtection="0">
      <alignment vertical="top"/>
    </xf>
    <xf numFmtId="0" fontId="14" fillId="0" borderId="0" applyNumberFormat="0" applyFill="0" applyBorder="0" applyProtection="0">
      <alignment vertical="top"/>
    </xf>
    <xf numFmtId="0" fontId="1" fillId="0" borderId="0"/>
    <xf numFmtId="0" fontId="15" fillId="0" borderId="0"/>
    <xf numFmtId="0" fontId="15" fillId="0" borderId="0"/>
  </cellStyleXfs>
  <cellXfs count="83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4" xfId="0" applyBorder="1" applyAlignment="1">
      <alignment horizontal="center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4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6" applyFont="1" applyAlignment="1">
      <alignment horizontal="center" wrapText="1"/>
    </xf>
    <xf numFmtId="0" fontId="3" fillId="0" borderId="0" xfId="6" applyFont="1" applyAlignment="1">
      <alignment horizontal="left" wrapText="1"/>
    </xf>
    <xf numFmtId="0" fontId="10" fillId="0" borderId="0" xfId="6" applyFont="1" applyAlignment="1">
      <alignment horizontal="center"/>
    </xf>
    <xf numFmtId="0" fontId="10" fillId="0" borderId="0" xfId="6" applyFont="1" applyAlignment="1">
      <alignment horizontal="left"/>
    </xf>
    <xf numFmtId="0" fontId="11" fillId="0" borderId="0" xfId="7" applyFont="1" applyAlignment="1">
      <alignment horizontal="left" vertical="center"/>
    </xf>
    <xf numFmtId="0" fontId="11" fillId="0" borderId="0" xfId="7" applyFont="1" applyAlignment="1">
      <alignment horizontal="center" vertical="center"/>
    </xf>
    <xf numFmtId="0" fontId="11" fillId="0" borderId="0" xfId="8" applyFont="1" applyAlignment="1">
      <alignment horizontal="left" vertical="center"/>
    </xf>
    <xf numFmtId="0" fontId="11" fillId="0" borderId="0" xfId="8" applyFont="1" applyAlignment="1">
      <alignment horizontal="center" vertical="center"/>
    </xf>
    <xf numFmtId="0" fontId="11" fillId="0" borderId="0" xfId="8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4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3" fillId="2" borderId="11" xfId="0" applyFont="1" applyFill="1" applyBorder="1" applyAlignment="1">
      <alignment horizontal="left" vertical="top" wrapText="1" inden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right" vertical="top" wrapText="1"/>
    </xf>
    <xf numFmtId="0" fontId="14" fillId="2" borderId="11" xfId="5" applyNumberFormat="1" applyFill="1" applyBorder="1" applyAlignment="1" applyProtection="1">
      <alignment horizontal="right" vertical="top" wrapText="1"/>
    </xf>
    <xf numFmtId="165" fontId="0" fillId="0" borderId="0" xfId="0" applyNumberFormat="1" applyAlignment="1"/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Alignment="1">
      <alignment horizontal="left" vertical="center" wrapText="1"/>
    </xf>
    <xf numFmtId="166" fontId="16" fillId="0" borderId="0" xfId="0" applyNumberFormat="1" applyFont="1" applyAlignment="1">
      <alignment horizontal="left" vertical="center" wrapText="1"/>
    </xf>
    <xf numFmtId="0" fontId="10" fillId="0" borderId="0" xfId="0" applyFont="1" applyAlignme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>
      <alignment vertical="top"/>
    </xf>
    <xf numFmtId="0" fontId="3" fillId="0" borderId="0" xfId="6" applyFont="1" applyAlignment="1">
      <alignment wrapText="1"/>
    </xf>
    <xf numFmtId="0" fontId="10" fillId="0" borderId="0" xfId="6" applyFont="1"/>
    <xf numFmtId="0" fontId="12" fillId="0" borderId="0" xfId="0" applyFont="1" applyAlignment="1"/>
    <xf numFmtId="0" fontId="16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protection locked="0"/>
    </xf>
    <xf numFmtId="0" fontId="0" fillId="3" borderId="12" xfId="0" applyFill="1" applyBorder="1" applyAlignment="1">
      <alignment horizontal="right" vertical="center"/>
    </xf>
    <xf numFmtId="0" fontId="0" fillId="3" borderId="13" xfId="0" applyFill="1" applyBorder="1" applyAlignment="1">
      <alignment horizontal="center" vertical="center"/>
    </xf>
    <xf numFmtId="0" fontId="17" fillId="0" borderId="14" xfId="0" applyFont="1" applyBorder="1" applyAlignment="1">
      <alignment horizontal="right" vertical="top"/>
    </xf>
    <xf numFmtId="0" fontId="6" fillId="0" borderId="15" xfId="0" applyFont="1" applyBorder="1">
      <alignment vertical="top"/>
    </xf>
    <xf numFmtId="0" fontId="8" fillId="0" borderId="15" xfId="0" applyFont="1" applyBorder="1">
      <alignment vertical="top"/>
    </xf>
    <xf numFmtId="0" fontId="8" fillId="0" borderId="15" xfId="0" applyFont="1" applyBorder="1" applyAlignment="1"/>
    <xf numFmtId="22" fontId="18" fillId="0" borderId="15" xfId="0" applyNumberFormat="1" applyFont="1" applyBorder="1">
      <alignment vertical="top"/>
    </xf>
    <xf numFmtId="22" fontId="18" fillId="0" borderId="16" xfId="0" applyNumberFormat="1" applyFont="1" applyBorder="1" applyAlignment="1"/>
    <xf numFmtId="0" fontId="17" fillId="0" borderId="17" xfId="0" applyFont="1" applyBorder="1" applyAlignment="1">
      <alignment horizontal="right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>
      <alignment horizontal="left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Z Vul - O-C Diagr.</a:t>
            </a:r>
          </a:p>
        </c:rich>
      </c:tx>
      <c:layout>
        <c:manualLayout>
          <c:xMode val="edge"/>
          <c:yMode val="edge"/>
          <c:x val="0.38801294948541526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95594529089339"/>
          <c:y val="0.12501818006694118"/>
          <c:w val="0.81230346472011217"/>
          <c:h val="0.6774905889057445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Active!$F$21:$F$550</c:f>
              <c:numCache>
                <c:formatCode>General</c:formatCode>
                <c:ptCount val="530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  <c:pt idx="487">
                  <c:v>6551</c:v>
                </c:pt>
                <c:pt idx="488">
                  <c:v>6566</c:v>
                </c:pt>
                <c:pt idx="489">
                  <c:v>6568</c:v>
                </c:pt>
                <c:pt idx="490">
                  <c:v>6711</c:v>
                </c:pt>
                <c:pt idx="491">
                  <c:v>6865</c:v>
                </c:pt>
                <c:pt idx="492">
                  <c:v>7010</c:v>
                </c:pt>
                <c:pt idx="493">
                  <c:v>7012</c:v>
                </c:pt>
              </c:numCache>
            </c:numRef>
          </c:xVal>
          <c:yVal>
            <c:numRef>
              <c:f>Active!$H$21:$H$550</c:f>
              <c:numCache>
                <c:formatCode>General</c:formatCode>
                <c:ptCount val="530"/>
                <c:pt idx="0">
                  <c:v>8.7843449999127188E-2</c:v>
                </c:pt>
                <c:pt idx="1">
                  <c:v>4.8023949999333126E-2</c:v>
                </c:pt>
                <c:pt idx="2">
                  <c:v>8.191733499916154E-2</c:v>
                </c:pt>
                <c:pt idx="3">
                  <c:v>5.1628634997541667E-2</c:v>
                </c:pt>
                <c:pt idx="4">
                  <c:v>5.4172849997485173E-2</c:v>
                </c:pt>
                <c:pt idx="5">
                  <c:v>5.8923249998770189E-2</c:v>
                </c:pt>
                <c:pt idx="6">
                  <c:v>4.7457234999455977E-2</c:v>
                </c:pt>
                <c:pt idx="7">
                  <c:v>4.9431550000008428E-2</c:v>
                </c:pt>
                <c:pt idx="8">
                  <c:v>3.396553499987931E-2</c:v>
                </c:pt>
                <c:pt idx="9">
                  <c:v>8.2094429999415297E-2</c:v>
                </c:pt>
                <c:pt idx="10">
                  <c:v>0.1122303699994518</c:v>
                </c:pt>
                <c:pt idx="11">
                  <c:v>1.9473379998089513E-2</c:v>
                </c:pt>
                <c:pt idx="12">
                  <c:v>7.3551579997001681E-2</c:v>
                </c:pt>
                <c:pt idx="13">
                  <c:v>6.3687519999803044E-2</c:v>
                </c:pt>
                <c:pt idx="14">
                  <c:v>9.2992499994579703E-3</c:v>
                </c:pt>
                <c:pt idx="15">
                  <c:v>7.9435190000367584E-2</c:v>
                </c:pt>
                <c:pt idx="16">
                  <c:v>2.5318799998785835E-2</c:v>
                </c:pt>
                <c:pt idx="17">
                  <c:v>-8.9335300035600085E-3</c:v>
                </c:pt>
                <c:pt idx="18">
                  <c:v>9.1202409999823431E-2</c:v>
                </c:pt>
                <c:pt idx="19">
                  <c:v>1.6814139999041799E-2</c:v>
                </c:pt>
                <c:pt idx="20">
                  <c:v>6.6950079999514855E-2</c:v>
                </c:pt>
                <c:pt idx="21">
                  <c:v>4.9018049998267088E-2</c:v>
                </c:pt>
                <c:pt idx="22">
                  <c:v>4.4552034996740986E-2</c:v>
                </c:pt>
                <c:pt idx="23">
                  <c:v>1.8309479997697053E-2</c:v>
                </c:pt>
                <c:pt idx="24">
                  <c:v>4.8594319996482227E-2</c:v>
                </c:pt>
                <c:pt idx="25">
                  <c:v>4.0206050001870608E-2</c:v>
                </c:pt>
                <c:pt idx="26">
                  <c:v>4.1740034997928888E-2</c:v>
                </c:pt>
                <c:pt idx="27">
                  <c:v>5.0477929999033222E-2</c:v>
                </c:pt>
                <c:pt idx="28">
                  <c:v>4.7613869995984714E-2</c:v>
                </c:pt>
                <c:pt idx="29">
                  <c:v>3.8109209996036952E-2</c:v>
                </c:pt>
                <c:pt idx="30">
                  <c:v>4.1109209996648133E-2</c:v>
                </c:pt>
                <c:pt idx="31">
                  <c:v>4.485687999840593E-2</c:v>
                </c:pt>
                <c:pt idx="32">
                  <c:v>4.1992819998995401E-2</c:v>
                </c:pt>
                <c:pt idx="33">
                  <c:v>5.026469999938854E-2</c:v>
                </c:pt>
                <c:pt idx="34">
                  <c:v>4.9876429999130778E-2</c:v>
                </c:pt>
                <c:pt idx="35">
                  <c:v>4.3080339997686679E-2</c:v>
                </c:pt>
                <c:pt idx="37">
                  <c:v>5.7119439996313304E-2</c:v>
                </c:pt>
                <c:pt idx="38">
                  <c:v>3.9585909999004798E-2</c:v>
                </c:pt>
                <c:pt idx="39">
                  <c:v>4.2197639995720237E-2</c:v>
                </c:pt>
                <c:pt idx="40">
                  <c:v>4.5469519998732721E-2</c:v>
                </c:pt>
                <c:pt idx="41">
                  <c:v>4.6945309997681761E-2</c:v>
                </c:pt>
                <c:pt idx="42">
                  <c:v>6.2984410000353819E-2</c:v>
                </c:pt>
                <c:pt idx="43">
                  <c:v>5.6188319998909719E-2</c:v>
                </c:pt>
                <c:pt idx="44">
                  <c:v>4.3460199995024595E-2</c:v>
                </c:pt>
                <c:pt idx="45">
                  <c:v>4.4460199995228322E-2</c:v>
                </c:pt>
                <c:pt idx="46">
                  <c:v>4.4460199995228322E-2</c:v>
                </c:pt>
                <c:pt idx="47">
                  <c:v>3.5596139998233411E-2</c:v>
                </c:pt>
                <c:pt idx="48">
                  <c:v>3.7596139998640865E-2</c:v>
                </c:pt>
                <c:pt idx="49">
                  <c:v>4.4596139996428974E-2</c:v>
                </c:pt>
                <c:pt idx="50">
                  <c:v>4.5955539997521555E-2</c:v>
                </c:pt>
                <c:pt idx="51">
                  <c:v>4.5577499997307314E-2</c:v>
                </c:pt>
                <c:pt idx="52">
                  <c:v>3.5917350000090664E-2</c:v>
                </c:pt>
                <c:pt idx="53">
                  <c:v>5.0053289996867534E-2</c:v>
                </c:pt>
                <c:pt idx="54">
                  <c:v>4.3800959996588062E-2</c:v>
                </c:pt>
                <c:pt idx="55">
                  <c:v>3.9684569997916697E-2</c:v>
                </c:pt>
                <c:pt idx="56">
                  <c:v>6.1568180000904249E-2</c:v>
                </c:pt>
                <c:pt idx="57">
                  <c:v>5.2043969997612294E-2</c:v>
                </c:pt>
                <c:pt idx="58">
                  <c:v>5.0451789997168817E-2</c:v>
                </c:pt>
                <c:pt idx="59">
                  <c:v>5.9927579997747671E-2</c:v>
                </c:pt>
                <c:pt idx="60">
                  <c:v>4.0995549999934155E-2</c:v>
                </c:pt>
                <c:pt idx="61">
                  <c:v>3.5529534998204326E-2</c:v>
                </c:pt>
                <c:pt idx="62">
                  <c:v>4.3063519999122946E-2</c:v>
                </c:pt>
                <c:pt idx="63">
                  <c:v>3.3558859999175183E-2</c:v>
                </c:pt>
                <c:pt idx="64">
                  <c:v>4.8578409998299321E-2</c:v>
                </c:pt>
                <c:pt idx="65">
                  <c:v>3.8161270000273362E-2</c:v>
                </c:pt>
                <c:pt idx="66">
                  <c:v>2.8637059996981407E-2</c:v>
                </c:pt>
                <c:pt idx="67">
                  <c:v>3.0520669999532402E-2</c:v>
                </c:pt>
                <c:pt idx="68">
                  <c:v>5.5792549996112939E-2</c:v>
                </c:pt>
                <c:pt idx="69">
                  <c:v>5.9928489998128498E-2</c:v>
                </c:pt>
                <c:pt idx="70">
                  <c:v>6.1307439995289315E-2</c:v>
                </c:pt>
                <c:pt idx="71">
                  <c:v>3.8647289995424217E-2</c:v>
                </c:pt>
                <c:pt idx="72">
                  <c:v>3.0783229998633033E-2</c:v>
                </c:pt>
                <c:pt idx="73">
                  <c:v>2.8191049997985829E-2</c:v>
                </c:pt>
                <c:pt idx="74">
                  <c:v>3.5530899996956578E-2</c:v>
                </c:pt>
                <c:pt idx="75">
                  <c:v>2.4066249996394617E-2</c:v>
                </c:pt>
                <c:pt idx="76">
                  <c:v>4.0582049998192815E-2</c:v>
                </c:pt>
                <c:pt idx="77">
                  <c:v>6.1160349978308659E-3</c:v>
                </c:pt>
                <c:pt idx="78">
                  <c:v>4.1449749998719199E-2</c:v>
                </c:pt>
                <c:pt idx="79">
                  <c:v>2.3983734998182626E-2</c:v>
                </c:pt>
                <c:pt idx="80">
                  <c:v>2.9800739997881465E-2</c:v>
                </c:pt>
                <c:pt idx="81">
                  <c:v>2.924856999743497E-2</c:v>
                </c:pt>
                <c:pt idx="82">
                  <c:v>2.7955639998253901E-2</c:v>
                </c:pt>
                <c:pt idx="83">
                  <c:v>3.6637749999499647E-2</c:v>
                </c:pt>
                <c:pt idx="84">
                  <c:v>2.117173499573255E-2</c:v>
                </c:pt>
                <c:pt idx="85">
                  <c:v>3.2676849998097168E-2</c:v>
                </c:pt>
                <c:pt idx="86">
                  <c:v>2.8735500000038883E-2</c:v>
                </c:pt>
                <c:pt idx="87">
                  <c:v>2.973550000024261E-2</c:v>
                </c:pt>
                <c:pt idx="88">
                  <c:v>2.9114449996995972E-2</c:v>
                </c:pt>
                <c:pt idx="89">
                  <c:v>3.3105129998148186E-2</c:v>
                </c:pt>
                <c:pt idx="90">
                  <c:v>5.4698219995771069E-2</c:v>
                </c:pt>
                <c:pt idx="91">
                  <c:v>3.0622749996837229E-2</c:v>
                </c:pt>
                <c:pt idx="92">
                  <c:v>2.5156734998745378E-2</c:v>
                </c:pt>
                <c:pt idx="93">
                  <c:v>2.5101269999140641E-2</c:v>
                </c:pt>
                <c:pt idx="94">
                  <c:v>2.7373149998311419E-2</c:v>
                </c:pt>
                <c:pt idx="95">
                  <c:v>2.6907134997600224E-2</c:v>
                </c:pt>
                <c:pt idx="96">
                  <c:v>2.9456919997755904E-2</c:v>
                </c:pt>
                <c:pt idx="97">
                  <c:v>2.2240849997615442E-2</c:v>
                </c:pt>
                <c:pt idx="98">
                  <c:v>-5.2251650013204198E-3</c:v>
                </c:pt>
                <c:pt idx="99">
                  <c:v>2.9551829997217283E-2</c:v>
                </c:pt>
                <c:pt idx="100">
                  <c:v>3.3873039999889443E-2</c:v>
                </c:pt>
                <c:pt idx="101">
                  <c:v>2.5350649997562869E-2</c:v>
                </c:pt>
                <c:pt idx="102">
                  <c:v>5.7884634996298701E-2</c:v>
                </c:pt>
                <c:pt idx="103">
                  <c:v>2.0622529998945538E-2</c:v>
                </c:pt>
                <c:pt idx="104">
                  <c:v>2.8079679999791551E-2</c:v>
                </c:pt>
                <c:pt idx="105">
                  <c:v>3.507967999757966E-2</c:v>
                </c:pt>
                <c:pt idx="106">
                  <c:v>2.6322689998778515E-2</c:v>
                </c:pt>
                <c:pt idx="107">
                  <c:v>3.1342239999503363E-2</c:v>
                </c:pt>
                <c:pt idx="108">
                  <c:v>2.6701639995735604E-2</c:v>
                </c:pt>
                <c:pt idx="109">
                  <c:v>2.4547059998440091E-2</c:v>
                </c:pt>
                <c:pt idx="110">
                  <c:v>1.8294729998160619E-2</c:v>
                </c:pt>
                <c:pt idx="111">
                  <c:v>2.2606030001043109E-2</c:v>
                </c:pt>
                <c:pt idx="112">
                  <c:v>3.2501369998499285E-2</c:v>
                </c:pt>
                <c:pt idx="113">
                  <c:v>2.2107999757281505E-4</c:v>
                </c:pt>
                <c:pt idx="114">
                  <c:v>3.0262909996963572E-2</c:v>
                </c:pt>
                <c:pt idx="115">
                  <c:v>1.5858729995670728E-2</c:v>
                </c:pt>
                <c:pt idx="116">
                  <c:v>1.838839999618358E-2</c:v>
                </c:pt>
                <c:pt idx="117">
                  <c:v>1.5981489996192977E-2</c:v>
                </c:pt>
                <c:pt idx="118">
                  <c:v>2.1360439997806679E-2</c:v>
                </c:pt>
                <c:pt idx="119">
                  <c:v>5.9917199978372082E-3</c:v>
                </c:pt>
                <c:pt idx="120">
                  <c:v>1.0720749996835366E-2</c:v>
                </c:pt>
                <c:pt idx="121">
                  <c:v>7.4395499977981672E-3</c:v>
                </c:pt>
                <c:pt idx="122">
                  <c:v>1.171142999373842E-2</c:v>
                </c:pt>
                <c:pt idx="123">
                  <c:v>1.9711429995368235E-2</c:v>
                </c:pt>
                <c:pt idx="124">
                  <c:v>1.2595039996085688E-2</c:v>
                </c:pt>
                <c:pt idx="125">
                  <c:v>1.8730979994870722E-2</c:v>
                </c:pt>
                <c:pt idx="127">
                  <c:v>9.0521899983286858E-3</c:v>
                </c:pt>
                <c:pt idx="128">
                  <c:v>-2.0743900000525173E-2</c:v>
                </c:pt>
                <c:pt idx="130">
                  <c:v>1.1014910000085365E-2</c:v>
                </c:pt>
                <c:pt idx="131">
                  <c:v>1.0626639996189624E-2</c:v>
                </c:pt>
                <c:pt idx="132">
                  <c:v>1.3142439995135646E-2</c:v>
                </c:pt>
                <c:pt idx="133">
                  <c:v>7.6014099977328442E-3</c:v>
                </c:pt>
                <c:pt idx="134">
                  <c:v>1.2601409995113499E-2</c:v>
                </c:pt>
                <c:pt idx="135">
                  <c:v>5.7373499948880635E-3</c:v>
                </c:pt>
                <c:pt idx="136">
                  <c:v>7.4269850010750815E-3</c:v>
                </c:pt>
                <c:pt idx="137">
                  <c:v>-8.0671500036260113E-3</c:v>
                </c:pt>
                <c:pt idx="138">
                  <c:v>1.2204729995573871E-2</c:v>
                </c:pt>
                <c:pt idx="139">
                  <c:v>7.2164599987445399E-3</c:v>
                </c:pt>
                <c:pt idx="140">
                  <c:v>4.3223249958828092E-3</c:v>
                </c:pt>
                <c:pt idx="141">
                  <c:v>1.217676999658579E-2</c:v>
                </c:pt>
                <c:pt idx="142">
                  <c:v>5.8080500020878389E-3</c:v>
                </c:pt>
                <c:pt idx="143">
                  <c:v>-4.4754350004950538E-2</c:v>
                </c:pt>
                <c:pt idx="146">
                  <c:v>5.4722700006095693E-3</c:v>
                </c:pt>
                <c:pt idx="148">
                  <c:v>4.8918199900072068E-3</c:v>
                </c:pt>
                <c:pt idx="151">
                  <c:v>6.2754299942753278E-3</c:v>
                </c:pt>
                <c:pt idx="152">
                  <c:v>8.5789099975954741E-3</c:v>
                </c:pt>
                <c:pt idx="153">
                  <c:v>-1.8575670001155231E-2</c:v>
                </c:pt>
                <c:pt idx="154">
                  <c:v>2.686890002223663E-3</c:v>
                </c:pt>
                <c:pt idx="155">
                  <c:v>-5.5654399984632619E-3</c:v>
                </c:pt>
                <c:pt idx="156">
                  <c:v>5.4345600001397543E-3</c:v>
                </c:pt>
                <c:pt idx="157">
                  <c:v>-5.8177699975203723E-3</c:v>
                </c:pt>
                <c:pt idx="158">
                  <c:v>1.8223000370198861E-4</c:v>
                </c:pt>
                <c:pt idx="159">
                  <c:v>2.1822299968334846E-3</c:v>
                </c:pt>
                <c:pt idx="160">
                  <c:v>6.1822299976483919E-3</c:v>
                </c:pt>
                <c:pt idx="161">
                  <c:v>3.2279979997838382E-2</c:v>
                </c:pt>
                <c:pt idx="166">
                  <c:v>-1.9621200044639409E-3</c:v>
                </c:pt>
                <c:pt idx="169">
                  <c:v>1.7575899983057752E-3</c:v>
                </c:pt>
                <c:pt idx="174">
                  <c:v>5.7771400024648756E-3</c:v>
                </c:pt>
                <c:pt idx="180">
                  <c:v>-1.639089998207055E-3</c:v>
                </c:pt>
                <c:pt idx="182">
                  <c:v>-2.7554800035431981E-3</c:v>
                </c:pt>
                <c:pt idx="189">
                  <c:v>9.6048299965332262E-3</c:v>
                </c:pt>
                <c:pt idx="27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73-4AB7-BFCD-E817C881031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Active!$F$21:$F$507</c:f>
              <c:numCache>
                <c:formatCode>General</c:formatCode>
                <c:ptCount val="487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</c:numCache>
            </c:numRef>
          </c:xVal>
          <c:yVal>
            <c:numRef>
              <c:f>Active!$I$21:$I$507</c:f>
              <c:numCache>
                <c:formatCode>General</c:formatCode>
                <c:ptCount val="487"/>
                <c:pt idx="126">
                  <c:v>6.4404599979752675E-3</c:v>
                </c:pt>
                <c:pt idx="129">
                  <c:v>1.0935799997241702E-2</c:v>
                </c:pt>
                <c:pt idx="144">
                  <c:v>1.6012870000849944E-2</c:v>
                </c:pt>
                <c:pt idx="145">
                  <c:v>2.0012870001664851E-2</c:v>
                </c:pt>
                <c:pt idx="147">
                  <c:v>4.5082099968567491E-3</c:v>
                </c:pt>
                <c:pt idx="149">
                  <c:v>1.139181999315042E-2</c:v>
                </c:pt>
                <c:pt idx="150">
                  <c:v>1.139181999315042E-2</c:v>
                </c:pt>
                <c:pt idx="162">
                  <c:v>6.7948699943372048E-3</c:v>
                </c:pt>
                <c:pt idx="163">
                  <c:v>1.0794869995152112E-2</c:v>
                </c:pt>
                <c:pt idx="164">
                  <c:v>-4.5934000081615523E-3</c:v>
                </c:pt>
                <c:pt idx="165">
                  <c:v>9.4065999946906231E-3</c:v>
                </c:pt>
                <c:pt idx="167">
                  <c:v>-1.0785100021166727E-3</c:v>
                </c:pt>
                <c:pt idx="168">
                  <c:v>2.1458600022015162E-3</c:v>
                </c:pt>
                <c:pt idx="170">
                  <c:v>4.7575899952789769E-3</c:v>
                </c:pt>
                <c:pt idx="171">
                  <c:v>4.7575899952789769E-3</c:v>
                </c:pt>
                <c:pt idx="172">
                  <c:v>6.029470001521986E-3</c:v>
                </c:pt>
                <c:pt idx="173">
                  <c:v>-1.2228600025991909E-3</c:v>
                </c:pt>
                <c:pt idx="175">
                  <c:v>6.7771399990306236E-3</c:v>
                </c:pt>
                <c:pt idx="176">
                  <c:v>8.7771399994380772E-3</c:v>
                </c:pt>
                <c:pt idx="177">
                  <c:v>-1.8820999976014718E-3</c:v>
                </c:pt>
                <c:pt idx="178">
                  <c:v>8.6557000031461939E-4</c:v>
                </c:pt>
                <c:pt idx="179">
                  <c:v>-1.5250820004439447E-2</c:v>
                </c:pt>
                <c:pt idx="181">
                  <c:v>8.4968499941169284E-3</c:v>
                </c:pt>
                <c:pt idx="183">
                  <c:v>4.2445199942449108E-3</c:v>
                </c:pt>
                <c:pt idx="184">
                  <c:v>-7.7412000246113166E-4</c:v>
                </c:pt>
                <c:pt idx="185">
                  <c:v>-1.7162390002340544E-2</c:v>
                </c:pt>
                <c:pt idx="186">
                  <c:v>-2.4667050005518831E-2</c:v>
                </c:pt>
                <c:pt idx="187">
                  <c:v>-1.266705000307411E-2</c:v>
                </c:pt>
                <c:pt idx="188">
                  <c:v>-7.6670500056934543E-3</c:v>
                </c:pt>
                <c:pt idx="190">
                  <c:v>1.4604830001189839E-2</c:v>
                </c:pt>
                <c:pt idx="191">
                  <c:v>2.0806199972867034E-3</c:v>
                </c:pt>
                <c:pt idx="192">
                  <c:v>1.3524999958463013E-3</c:v>
                </c:pt>
                <c:pt idx="193">
                  <c:v>-8.0357700062450022E-3</c:v>
                </c:pt>
                <c:pt idx="194">
                  <c:v>6.9642299931729212E-3</c:v>
                </c:pt>
                <c:pt idx="195">
                  <c:v>-1.1190350007382222E-2</c:v>
                </c:pt>
                <c:pt idx="196">
                  <c:v>1.4683939996757545E-2</c:v>
                </c:pt>
                <c:pt idx="197">
                  <c:v>7.0348999724956229E-4</c:v>
                </c:pt>
                <c:pt idx="198">
                  <c:v>9.0442499931668863E-3</c:v>
                </c:pt>
                <c:pt idx="199">
                  <c:v>-1.2344019996817224E-2</c:v>
                </c:pt>
                <c:pt idx="200">
                  <c:v>-9.4604100086144172E-3</c:v>
                </c:pt>
                <c:pt idx="201">
                  <c:v>2.4231999923358671E-3</c:v>
                </c:pt>
                <c:pt idx="202">
                  <c:v>3.1559139999444596E-2</c:v>
                </c:pt>
                <c:pt idx="203">
                  <c:v>-6.8291300049168058E-3</c:v>
                </c:pt>
                <c:pt idx="204">
                  <c:v>1.5511629993852694E-2</c:v>
                </c:pt>
                <c:pt idx="205">
                  <c:v>7.7555500029120594E-3</c:v>
                </c:pt>
                <c:pt idx="206">
                  <c:v>3.6728000122820958E-4</c:v>
                </c:pt>
                <c:pt idx="207">
                  <c:v>2.2367279998434242E-2</c:v>
                </c:pt>
                <c:pt idx="208">
                  <c:v>-5.4967800024314784E-3</c:v>
                </c:pt>
                <c:pt idx="209">
                  <c:v>2.0250889996532351E-2</c:v>
                </c:pt>
                <c:pt idx="210">
                  <c:v>4.998559998057317E-3</c:v>
                </c:pt>
                <c:pt idx="211">
                  <c:v>-5.2537700030370615E-3</c:v>
                </c:pt>
                <c:pt idx="212">
                  <c:v>-4.1178300089086406E-3</c:v>
                </c:pt>
                <c:pt idx="216">
                  <c:v>5.7378199999220669E-3</c:v>
                </c:pt>
                <c:pt idx="217">
                  <c:v>-1.7668400032562204E-3</c:v>
                </c:pt>
                <c:pt idx="218">
                  <c:v>5.0590299942996353E-3</c:v>
                </c:pt>
                <c:pt idx="219">
                  <c:v>-1.267840999935288E-2</c:v>
                </c:pt>
                <c:pt idx="220">
                  <c:v>-2.6784100045915693E-3</c:v>
                </c:pt>
                <c:pt idx="221">
                  <c:v>2.3215900000650436E-3</c:v>
                </c:pt>
                <c:pt idx="222">
                  <c:v>-8.5424700009752996E-3</c:v>
                </c:pt>
                <c:pt idx="223">
                  <c:v>-7.5424700044095516E-3</c:v>
                </c:pt>
                <c:pt idx="224">
                  <c:v>-6.542470000567846E-3</c:v>
                </c:pt>
                <c:pt idx="225">
                  <c:v>-5.542470004002098E-3</c:v>
                </c:pt>
                <c:pt idx="227">
                  <c:v>5.1576900004874915E-3</c:v>
                </c:pt>
                <c:pt idx="228">
                  <c:v>-4.7063700039871037E-3</c:v>
                </c:pt>
                <c:pt idx="229">
                  <c:v>-4.5704299991484731E-3</c:v>
                </c:pt>
                <c:pt idx="230">
                  <c:v>-5.7042999833356589E-4</c:v>
                </c:pt>
                <c:pt idx="231">
                  <c:v>1.0412999981781468E-3</c:v>
                </c:pt>
                <c:pt idx="232">
                  <c:v>8.4016099935979582E-3</c:v>
                </c:pt>
                <c:pt idx="233">
                  <c:v>6.0133399965707213E-3</c:v>
                </c:pt>
                <c:pt idx="234">
                  <c:v>-6.1030500073684379E-3</c:v>
                </c:pt>
                <c:pt idx="235">
                  <c:v>-1.1030500027118251E-3</c:v>
                </c:pt>
                <c:pt idx="236">
                  <c:v>-1.0305000614607707E-4</c:v>
                </c:pt>
                <c:pt idx="237">
                  <c:v>2.8969499981030822E-3</c:v>
                </c:pt>
                <c:pt idx="238">
                  <c:v>1.0032889993453864E-2</c:v>
                </c:pt>
                <c:pt idx="239">
                  <c:v>-5.3553800025838427E-3</c:v>
                </c:pt>
                <c:pt idx="240">
                  <c:v>-1.5219440007058438E-2</c:v>
                </c:pt>
                <c:pt idx="241">
                  <c:v>-1.1219440006243531E-2</c:v>
                </c:pt>
                <c:pt idx="242">
                  <c:v>1.7805600000428967E-3</c:v>
                </c:pt>
                <c:pt idx="243">
                  <c:v>2.7805599966086447E-3</c:v>
                </c:pt>
                <c:pt idx="244">
                  <c:v>3.3736499972292222E-3</c:v>
                </c:pt>
                <c:pt idx="245">
                  <c:v>4.3736499937949702E-3</c:v>
                </c:pt>
                <c:pt idx="246">
                  <c:v>5.868989996088203E-3</c:v>
                </c:pt>
                <c:pt idx="247">
                  <c:v>-1.6315370005031582E-2</c:v>
                </c:pt>
                <c:pt idx="248">
                  <c:v>2.752599997620564E-3</c:v>
                </c:pt>
                <c:pt idx="250">
                  <c:v>3.5002699951292016E-3</c:v>
                </c:pt>
                <c:pt idx="252">
                  <c:v>3.2674899921403266E-3</c:v>
                </c:pt>
                <c:pt idx="253">
                  <c:v>1.022930000181077E-2</c:v>
                </c:pt>
                <c:pt idx="254">
                  <c:v>9.7696999728213996E-4</c:v>
                </c:pt>
                <c:pt idx="256">
                  <c:v>-3.663629999209661E-3</c:v>
                </c:pt>
                <c:pt idx="257">
                  <c:v>3.3363699985784478E-3</c:v>
                </c:pt>
                <c:pt idx="259">
                  <c:v>1.1608249995333608E-2</c:v>
                </c:pt>
                <c:pt idx="260">
                  <c:v>-8.9159600029233843E-3</c:v>
                </c:pt>
                <c:pt idx="261">
                  <c:v>4.3559199912124313E-3</c:v>
                </c:pt>
                <c:pt idx="262">
                  <c:v>7.3486999463057145E-4</c:v>
                </c:pt>
                <c:pt idx="263">
                  <c:v>-1.6738000704208389E-4</c:v>
                </c:pt>
                <c:pt idx="264">
                  <c:v>-4.1971000609919429E-4</c:v>
                </c:pt>
                <c:pt idx="266">
                  <c:v>-6.7204000515630469E-4</c:v>
                </c:pt>
                <c:pt idx="267">
                  <c:v>-8.1571500049903989E-3</c:v>
                </c:pt>
                <c:pt idx="269">
                  <c:v>4.6687199937878177E-3</c:v>
                </c:pt>
                <c:pt idx="270">
                  <c:v>-7.4476700028753839E-3</c:v>
                </c:pt>
                <c:pt idx="272">
                  <c:v>2.9999999969732016E-4</c:v>
                </c:pt>
                <c:pt idx="273">
                  <c:v>-9.5733800044399686E-3</c:v>
                </c:pt>
                <c:pt idx="274">
                  <c:v>-1.9689770000695717E-2</c:v>
                </c:pt>
                <c:pt idx="275">
                  <c:v>-9.8639000061666593E-3</c:v>
                </c:pt>
                <c:pt idx="276">
                  <c:v>7.2627199988346547E-3</c:v>
                </c:pt>
                <c:pt idx="277">
                  <c:v>-1.5988700004527345E-2</c:v>
                </c:pt>
                <c:pt idx="278">
                  <c:v>-1.3017570003285073E-2</c:v>
                </c:pt>
                <c:pt idx="279">
                  <c:v>-9.8816300087491982E-3</c:v>
                </c:pt>
                <c:pt idx="280">
                  <c:v>-1.7456900022807531E-3</c:v>
                </c:pt>
                <c:pt idx="281">
                  <c:v>-8.99802000640193E-3</c:v>
                </c:pt>
                <c:pt idx="282">
                  <c:v>-5.8620800045900978E-3</c:v>
                </c:pt>
                <c:pt idx="283">
                  <c:v>1.3791999663226306E-4</c:v>
                </c:pt>
                <c:pt idx="284">
                  <c:v>-1.2503500038292259E-3</c:v>
                </c:pt>
                <c:pt idx="285">
                  <c:v>-4.2307999974582344E-3</c:v>
                </c:pt>
                <c:pt idx="286">
                  <c:v>-2.2308000043267384E-3</c:v>
                </c:pt>
                <c:pt idx="287">
                  <c:v>3.3622900009504519E-3</c:v>
                </c:pt>
                <c:pt idx="288">
                  <c:v>-2.7830999897560105E-4</c:v>
                </c:pt>
                <c:pt idx="289">
                  <c:v>-4.1423700022278354E-3</c:v>
                </c:pt>
                <c:pt idx="290">
                  <c:v>1.8576299989945255E-3</c:v>
                </c:pt>
                <c:pt idx="291">
                  <c:v>-2.5876001018332317E-4</c:v>
                </c:pt>
                <c:pt idx="293">
                  <c:v>-1.3306270004250109E-2</c:v>
                </c:pt>
                <c:pt idx="294">
                  <c:v>-8.170330009306781E-3</c:v>
                </c:pt>
                <c:pt idx="295">
                  <c:v>1.2965609996172134E-2</c:v>
                </c:pt>
                <c:pt idx="296">
                  <c:v>2.3577339990879409E-2</c:v>
                </c:pt>
                <c:pt idx="297">
                  <c:v>6.3250099919969216E-3</c:v>
                </c:pt>
                <c:pt idx="298">
                  <c:v>4.5968899939907715E-3</c:v>
                </c:pt>
                <c:pt idx="299">
                  <c:v>-3.7913800042588264E-3</c:v>
                </c:pt>
                <c:pt idx="300">
                  <c:v>-5.9077700061607175E-3</c:v>
                </c:pt>
                <c:pt idx="301">
                  <c:v>0</c:v>
                </c:pt>
                <c:pt idx="305">
                  <c:v>1.0064269998110831E-2</c:v>
                </c:pt>
                <c:pt idx="306">
                  <c:v>-7.3240000056102872E-3</c:v>
                </c:pt>
                <c:pt idx="307">
                  <c:v>-1.8473000018275343E-3</c:v>
                </c:pt>
                <c:pt idx="308">
                  <c:v>6.2886399973649532E-3</c:v>
                </c:pt>
                <c:pt idx="309">
                  <c:v>3.8724100013496354E-3</c:v>
                </c:pt>
                <c:pt idx="310">
                  <c:v>2.0083499912288971E-3</c:v>
                </c:pt>
                <c:pt idx="311">
                  <c:v>3.0083499950706027E-3</c:v>
                </c:pt>
                <c:pt idx="312">
                  <c:v>-1.0680300038075075E-3</c:v>
                </c:pt>
                <c:pt idx="313">
                  <c:v>6.067909998819232E-3</c:v>
                </c:pt>
                <c:pt idx="314">
                  <c:v>7.2038499929476529E-3</c:v>
                </c:pt>
                <c:pt idx="315">
                  <c:v>-6.5242700075032189E-3</c:v>
                </c:pt>
                <c:pt idx="316">
                  <c:v>-3.5242700032540597E-3</c:v>
                </c:pt>
                <c:pt idx="317">
                  <c:v>-2.5242700066883117E-3</c:v>
                </c:pt>
                <c:pt idx="318">
                  <c:v>2.4757299979683012E-3</c:v>
                </c:pt>
                <c:pt idx="319">
                  <c:v>2.4757299979683012E-3</c:v>
                </c:pt>
                <c:pt idx="320">
                  <c:v>4.4757299983757548E-3</c:v>
                </c:pt>
                <c:pt idx="321">
                  <c:v>5.4757299949415028E-3</c:v>
                </c:pt>
                <c:pt idx="322">
                  <c:v>5.4757299949415028E-3</c:v>
                </c:pt>
                <c:pt idx="323">
                  <c:v>6.4757299987832084E-3</c:v>
                </c:pt>
                <c:pt idx="324">
                  <c:v>7.4757299953489564E-3</c:v>
                </c:pt>
                <c:pt idx="325">
                  <c:v>9.4757299957564101E-3</c:v>
                </c:pt>
                <c:pt idx="326">
                  <c:v>9.4757299957564101E-3</c:v>
                </c:pt>
                <c:pt idx="327">
                  <c:v>1.0475729992322158E-2</c:v>
                </c:pt>
                <c:pt idx="328">
                  <c:v>1.0475729992322158E-2</c:v>
                </c:pt>
                <c:pt idx="329">
                  <c:v>1.1475729996163864E-2</c:v>
                </c:pt>
                <c:pt idx="330">
                  <c:v>1.1475729996163864E-2</c:v>
                </c:pt>
                <c:pt idx="331">
                  <c:v>1.4475729993137065E-2</c:v>
                </c:pt>
                <c:pt idx="332">
                  <c:v>1.5475729996978771E-2</c:v>
                </c:pt>
                <c:pt idx="333">
                  <c:v>1.8475729993951973E-2</c:v>
                </c:pt>
                <c:pt idx="334">
                  <c:v>2.0475729994359426E-2</c:v>
                </c:pt>
                <c:pt idx="335">
                  <c:v>2.1475729998201132E-2</c:v>
                </c:pt>
                <c:pt idx="336">
                  <c:v>2.3475729998608585E-2</c:v>
                </c:pt>
                <c:pt idx="337">
                  <c:v>-2.2048480001103599E-2</c:v>
                </c:pt>
                <c:pt idx="338">
                  <c:v>1.6991899901768193E-3</c:v>
                </c:pt>
                <c:pt idx="340">
                  <c:v>-9.6686199976829812E-3</c:v>
                </c:pt>
                <c:pt idx="341">
                  <c:v>-6.6861999948741868E-4</c:v>
                </c:pt>
                <c:pt idx="342">
                  <c:v>-3.0568900037906133E-3</c:v>
                </c:pt>
                <c:pt idx="343">
                  <c:v>-3.0568900037906133E-3</c:v>
                </c:pt>
                <c:pt idx="358">
                  <c:v>-1.8948910001199692E-2</c:v>
                </c:pt>
                <c:pt idx="359">
                  <c:v>-1.1948909996135626E-2</c:v>
                </c:pt>
                <c:pt idx="360">
                  <c:v>-9.94891000300413E-3</c:v>
                </c:pt>
                <c:pt idx="361">
                  <c:v>-5.8129700046265498E-3</c:v>
                </c:pt>
                <c:pt idx="362">
                  <c:v>-6.2012400085222907E-3</c:v>
                </c:pt>
                <c:pt idx="363">
                  <c:v>-1.5597920006257482E-2</c:v>
                </c:pt>
                <c:pt idx="364">
                  <c:v>-7.5979200046276674E-3</c:v>
                </c:pt>
                <c:pt idx="365">
                  <c:v>4.4020799978170544E-3</c:v>
                </c:pt>
                <c:pt idx="366">
                  <c:v>-9.7422699982416816E-3</c:v>
                </c:pt>
                <c:pt idx="367">
                  <c:v>-1.7422700038878247E-3</c:v>
                </c:pt>
                <c:pt idx="368">
                  <c:v>-1.7422700038878247E-3</c:v>
                </c:pt>
                <c:pt idx="369">
                  <c:v>-7.4227000004611909E-4</c:v>
                </c:pt>
                <c:pt idx="370">
                  <c:v>2.2577299969270825E-3</c:v>
                </c:pt>
                <c:pt idx="371">
                  <c:v>5.2577300011762418E-3</c:v>
                </c:pt>
                <c:pt idx="372">
                  <c:v>6.2577299977419898E-3</c:v>
                </c:pt>
                <c:pt idx="373">
                  <c:v>1.1257730002398603E-2</c:v>
                </c:pt>
                <c:pt idx="374">
                  <c:v>1.4257729999371804E-2</c:v>
                </c:pt>
                <c:pt idx="375">
                  <c:v>-3.9946000033523887E-3</c:v>
                </c:pt>
                <c:pt idx="376">
                  <c:v>-1.0702300060074776E-3</c:v>
                </c:pt>
                <c:pt idx="378">
                  <c:v>-4.138950003834907E-3</c:v>
                </c:pt>
                <c:pt idx="380">
                  <c:v>-8.166910003637895E-3</c:v>
                </c:pt>
                <c:pt idx="381">
                  <c:v>-1.1669100058497861E-3</c:v>
                </c:pt>
                <c:pt idx="382">
                  <c:v>1.1833090000436641E-2</c:v>
                </c:pt>
                <c:pt idx="383">
                  <c:v>-1.4192400049068965E-3</c:v>
                </c:pt>
                <c:pt idx="384">
                  <c:v>5.8075999550055712E-4</c:v>
                </c:pt>
                <c:pt idx="385">
                  <c:v>-7.2833000012906268E-3</c:v>
                </c:pt>
                <c:pt idx="386">
                  <c:v>4.7167000011540949E-3</c:v>
                </c:pt>
                <c:pt idx="387">
                  <c:v>2.0716699997137766E-2</c:v>
                </c:pt>
                <c:pt idx="388">
                  <c:v>2.4716699997952674E-2</c:v>
                </c:pt>
                <c:pt idx="392">
                  <c:v>-5.5915500051924028E-3</c:v>
                </c:pt>
                <c:pt idx="395">
                  <c:v>-3.3680900014587678E-3</c:v>
                </c:pt>
                <c:pt idx="396">
                  <c:v>-4.7359000018332154E-3</c:v>
                </c:pt>
                <c:pt idx="399">
                  <c:v>3.4680099997785874E-3</c:v>
                </c:pt>
                <c:pt idx="400">
                  <c:v>-2.1376500000769738E-2</c:v>
                </c:pt>
                <c:pt idx="402">
                  <c:v>2.7594399944064207E-3</c:v>
                </c:pt>
                <c:pt idx="403">
                  <c:v>3.7594399982481264E-3</c:v>
                </c:pt>
                <c:pt idx="405">
                  <c:v>9.2352299980120733E-3</c:v>
                </c:pt>
                <c:pt idx="406">
                  <c:v>9.6430499979760498E-3</c:v>
                </c:pt>
                <c:pt idx="407">
                  <c:v>1.3867419998859987E-2</c:v>
                </c:pt>
                <c:pt idx="420">
                  <c:v>-2.3169400083133951E-3</c:v>
                </c:pt>
                <c:pt idx="421">
                  <c:v>4.9869999202201143E-4</c:v>
                </c:pt>
                <c:pt idx="422">
                  <c:v>-1.0050499986391515E-3</c:v>
                </c:pt>
                <c:pt idx="423">
                  <c:v>-5.4710650001652539E-3</c:v>
                </c:pt>
                <c:pt idx="424">
                  <c:v>-2.9370800039032474E-3</c:v>
                </c:pt>
                <c:pt idx="426">
                  <c:v>9.4027699960861355E-3</c:v>
                </c:pt>
                <c:pt idx="428">
                  <c:v>5.1624900006572716E-3</c:v>
                </c:pt>
                <c:pt idx="429">
                  <c:v>3.7937699962640181E-3</c:v>
                </c:pt>
                <c:pt idx="434">
                  <c:v>2.6010000001406297E-3</c:v>
                </c:pt>
                <c:pt idx="435">
                  <c:v>1.9660559999465477E-2</c:v>
                </c:pt>
                <c:pt idx="436">
                  <c:v>-5.1355300020077266E-3</c:v>
                </c:pt>
                <c:pt idx="437">
                  <c:v>2.0004099933430552E-3</c:v>
                </c:pt>
                <c:pt idx="438">
                  <c:v>3.6121399971307255E-3</c:v>
                </c:pt>
                <c:pt idx="439">
                  <c:v>5.5841799985500984E-3</c:v>
                </c:pt>
                <c:pt idx="441">
                  <c:v>1.1679499948513694E-3</c:v>
                </c:pt>
                <c:pt idx="442">
                  <c:v>1.7371859998092987E-2</c:v>
                </c:pt>
                <c:pt idx="443">
                  <c:v>-6.9288900049286895E-3</c:v>
                </c:pt>
                <c:pt idx="444">
                  <c:v>4.9547199887456372E-3</c:v>
                </c:pt>
                <c:pt idx="445">
                  <c:v>4.9938999291043729E-4</c:v>
                </c:pt>
                <c:pt idx="446">
                  <c:v>-7.3339000664418563E-4</c:v>
                </c:pt>
                <c:pt idx="451">
                  <c:v>1.309349994699005E-3</c:v>
                </c:pt>
                <c:pt idx="455">
                  <c:v>-2.9033000464551151E-4</c:v>
                </c:pt>
                <c:pt idx="473">
                  <c:v>-4.7165549985948019E-3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773-4AB7-BFCD-E817C881031F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Active!$F$21:$F$5007</c:f>
              <c:numCache>
                <c:formatCode>General</c:formatCode>
                <c:ptCount val="4987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  <c:pt idx="487">
                  <c:v>6551</c:v>
                </c:pt>
                <c:pt idx="488">
                  <c:v>6566</c:v>
                </c:pt>
                <c:pt idx="489">
                  <c:v>6568</c:v>
                </c:pt>
                <c:pt idx="490">
                  <c:v>6711</c:v>
                </c:pt>
                <c:pt idx="491">
                  <c:v>6865</c:v>
                </c:pt>
                <c:pt idx="492">
                  <c:v>7010</c:v>
                </c:pt>
                <c:pt idx="493">
                  <c:v>7012</c:v>
                </c:pt>
              </c:numCache>
            </c:numRef>
          </c:xVal>
          <c:yVal>
            <c:numRef>
              <c:f>Active!$J$21:$J$5007</c:f>
              <c:numCache>
                <c:formatCode>General</c:formatCode>
                <c:ptCount val="4987"/>
                <c:pt idx="213">
                  <c:v>2.3275899948203005E-3</c:v>
                </c:pt>
                <c:pt idx="214">
                  <c:v>4.7275899923988618E-3</c:v>
                </c:pt>
                <c:pt idx="215">
                  <c:v>1.754209995851852E-3</c:v>
                </c:pt>
                <c:pt idx="226">
                  <c:v>-1.6102800000226125E-3</c:v>
                </c:pt>
                <c:pt idx="258">
                  <c:v>-7.2768999962136149E-4</c:v>
                </c:pt>
                <c:pt idx="268">
                  <c:v>3.9108199998736382E-3</c:v>
                </c:pt>
                <c:pt idx="303">
                  <c:v>-5.5528000666527078E-4</c:v>
                </c:pt>
                <c:pt idx="304">
                  <c:v>1.6427000082330778E-4</c:v>
                </c:pt>
                <c:pt idx="432">
                  <c:v>-4.427280007803347E-3</c:v>
                </c:pt>
                <c:pt idx="440">
                  <c:v>5.784180000773631E-3</c:v>
                </c:pt>
                <c:pt idx="449">
                  <c:v>1.3348999927984551E-3</c:v>
                </c:pt>
                <c:pt idx="450">
                  <c:v>1.7577699909452349E-3</c:v>
                </c:pt>
                <c:pt idx="456">
                  <c:v>1.1854600015794858E-3</c:v>
                </c:pt>
                <c:pt idx="457">
                  <c:v>1.5971899993019179E-3</c:v>
                </c:pt>
                <c:pt idx="458">
                  <c:v>4.4389949907781556E-3</c:v>
                </c:pt>
                <c:pt idx="470">
                  <c:v>-3.7806999898748472E-4</c:v>
                </c:pt>
                <c:pt idx="471">
                  <c:v>-7.224200016935356E-4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773-4AB7-BFCD-E817C881031F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Active!$F$21:$F$799</c:f>
              <c:numCache>
                <c:formatCode>General</c:formatCode>
                <c:ptCount val="779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  <c:pt idx="487">
                  <c:v>6551</c:v>
                </c:pt>
                <c:pt idx="488">
                  <c:v>6566</c:v>
                </c:pt>
                <c:pt idx="489">
                  <c:v>6568</c:v>
                </c:pt>
                <c:pt idx="490">
                  <c:v>6711</c:v>
                </c:pt>
                <c:pt idx="491">
                  <c:v>6865</c:v>
                </c:pt>
                <c:pt idx="492">
                  <c:v>7010</c:v>
                </c:pt>
                <c:pt idx="493">
                  <c:v>7012</c:v>
                </c:pt>
              </c:numCache>
            </c:numRef>
          </c:xVal>
          <c:yVal>
            <c:numRef>
              <c:f>Active!$K$21:$K$799</c:f>
              <c:numCache>
                <c:formatCode>General</c:formatCode>
                <c:ptCount val="779"/>
                <c:pt idx="249">
                  <c:v>6.322999979602173E-4</c:v>
                </c:pt>
                <c:pt idx="251">
                  <c:v>9.6823999774642289E-4</c:v>
                </c:pt>
                <c:pt idx="302">
                  <c:v>-1.1584399981074966E-3</c:v>
                </c:pt>
                <c:pt idx="377">
                  <c:v>-3.8662000588374212E-4</c:v>
                </c:pt>
                <c:pt idx="379">
                  <c:v>-1.4391280004929285E-2</c:v>
                </c:pt>
                <c:pt idx="389">
                  <c:v>-4.7998000809457153E-4</c:v>
                </c:pt>
                <c:pt idx="390">
                  <c:v>-2.3231000523082912E-4</c:v>
                </c:pt>
                <c:pt idx="391">
                  <c:v>-1.103280003007967E-3</c:v>
                </c:pt>
                <c:pt idx="393">
                  <c:v>6.544389994814992E-3</c:v>
                </c:pt>
                <c:pt idx="398">
                  <c:v>1.9640999962575734E-3</c:v>
                </c:pt>
                <c:pt idx="412">
                  <c:v>1.2150899929110892E-3</c:v>
                </c:pt>
                <c:pt idx="425">
                  <c:v>1.3034799994784407E-2</c:v>
                </c:pt>
                <c:pt idx="427">
                  <c:v>2.1170739993976895E-2</c:v>
                </c:pt>
                <c:pt idx="430">
                  <c:v>1.3891099952161312E-3</c:v>
                </c:pt>
                <c:pt idx="431">
                  <c:v>2.4189109994040336E-2</c:v>
                </c:pt>
                <c:pt idx="433">
                  <c:v>1.4997089994722046E-2</c:v>
                </c:pt>
                <c:pt idx="447">
                  <c:v>1.7237599968211725E-3</c:v>
                </c:pt>
                <c:pt idx="448">
                  <c:v>1.759699996910058E-3</c:v>
                </c:pt>
                <c:pt idx="452">
                  <c:v>2.1055999968666583E-3</c:v>
                </c:pt>
                <c:pt idx="453">
                  <c:v>1.3580899976659566E-3</c:v>
                </c:pt>
                <c:pt idx="454">
                  <c:v>2.3416999974870123E-3</c:v>
                </c:pt>
                <c:pt idx="459">
                  <c:v>1.452839991543442E-3</c:v>
                </c:pt>
                <c:pt idx="460">
                  <c:v>1.4926899966667406E-3</c:v>
                </c:pt>
                <c:pt idx="461">
                  <c:v>-6.6655000409809873E-4</c:v>
                </c:pt>
                <c:pt idx="462">
                  <c:v>1.7077399970730767E-3</c:v>
                </c:pt>
                <c:pt idx="463">
                  <c:v>1.2680499930866063E-3</c:v>
                </c:pt>
                <c:pt idx="464">
                  <c:v>2.441755001200363E-3</c:v>
                </c:pt>
                <c:pt idx="465">
                  <c:v>2.1629599941661581E-3</c:v>
                </c:pt>
                <c:pt idx="466">
                  <c:v>9.5274499471997842E-4</c:v>
                </c:pt>
                <c:pt idx="467">
                  <c:v>8.0860999878495932E-4</c:v>
                </c:pt>
                <c:pt idx="468">
                  <c:v>-9.3108000874053687E-4</c:v>
                </c:pt>
                <c:pt idx="469">
                  <c:v>2.1307249990059063E-3</c:v>
                </c:pt>
                <c:pt idx="472">
                  <c:v>-6.6242000320926309E-4</c:v>
                </c:pt>
                <c:pt idx="474">
                  <c:v>-6.7475000105332583E-4</c:v>
                </c:pt>
                <c:pt idx="475">
                  <c:v>1.5729199949419126E-3</c:v>
                </c:pt>
                <c:pt idx="476">
                  <c:v>2.3729199965600856E-3</c:v>
                </c:pt>
                <c:pt idx="477">
                  <c:v>5.4729199982830323E-3</c:v>
                </c:pt>
                <c:pt idx="478">
                  <c:v>3.1814249960007146E-3</c:v>
                </c:pt>
                <c:pt idx="479">
                  <c:v>-1.6367700081900693E-3</c:v>
                </c:pt>
                <c:pt idx="480">
                  <c:v>-1.3269200062495656E-3</c:v>
                </c:pt>
                <c:pt idx="481">
                  <c:v>-5.0721000297926366E-4</c:v>
                </c:pt>
                <c:pt idx="482">
                  <c:v>-1.2876600012532435E-3</c:v>
                </c:pt>
                <c:pt idx="483">
                  <c:v>-2.068110006803181E-3</c:v>
                </c:pt>
                <c:pt idx="484">
                  <c:v>-1.8204400039394386E-3</c:v>
                </c:pt>
                <c:pt idx="485">
                  <c:v>-2.7796800059149973E-3</c:v>
                </c:pt>
                <c:pt idx="486">
                  <c:v>-3.2404200101154856E-3</c:v>
                </c:pt>
                <c:pt idx="487">
                  <c:v>-2.2285300001385622E-3</c:v>
                </c:pt>
                <c:pt idx="488">
                  <c:v>-3.0089800056884997E-3</c:v>
                </c:pt>
                <c:pt idx="489">
                  <c:v>-4.0730400069151074E-3</c:v>
                </c:pt>
                <c:pt idx="490">
                  <c:v>-4.4533300024340861E-3</c:v>
                </c:pt>
                <c:pt idx="491">
                  <c:v>-4.7859500045888126E-3</c:v>
                </c:pt>
                <c:pt idx="492">
                  <c:v>-5.7302999994135462E-3</c:v>
                </c:pt>
                <c:pt idx="493">
                  <c:v>-7.1943600050872192E-3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773-4AB7-BFCD-E817C881031F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Active!$F$21:$F$507</c:f>
              <c:numCache>
                <c:formatCode>General</c:formatCode>
                <c:ptCount val="487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</c:numCache>
            </c:numRef>
          </c:xVal>
          <c:yVal>
            <c:numRef>
              <c:f>Active!$L$21:$L$507</c:f>
              <c:numCache>
                <c:formatCode>General</c:formatCode>
                <c:ptCount val="48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773-4AB7-BFCD-E817C881031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Active!$F$21:$F$507</c:f>
              <c:numCache>
                <c:formatCode>General</c:formatCode>
                <c:ptCount val="487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</c:numCache>
            </c:numRef>
          </c:xVal>
          <c:yVal>
            <c:numRef>
              <c:f>Active!$M$21:$M$507</c:f>
              <c:numCache>
                <c:formatCode>General</c:formatCode>
                <c:ptCount val="48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773-4AB7-BFCD-E817C881031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Active!$F$21:$F$507</c:f>
              <c:numCache>
                <c:formatCode>General</c:formatCode>
                <c:ptCount val="487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</c:numCache>
            </c:numRef>
          </c:xVal>
          <c:yVal>
            <c:numRef>
              <c:f>Active!$N$21:$N$507</c:f>
              <c:numCache>
                <c:formatCode>General</c:formatCode>
                <c:ptCount val="48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773-4AB7-BFCD-E817C881031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Active!$F$21:$F$507</c:f>
              <c:numCache>
                <c:formatCode>General</c:formatCode>
                <c:ptCount val="487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</c:numCache>
            </c:numRef>
          </c:xVal>
          <c:yVal>
            <c:numRef>
              <c:f>Active!$O$21:$O$507</c:f>
              <c:numCache>
                <c:formatCode>General</c:formatCode>
                <c:ptCount val="487"/>
                <c:pt idx="0">
                  <c:v>4.4599507875791096E-2</c:v>
                </c:pt>
                <c:pt idx="1">
                  <c:v>4.2950341065780238E-2</c:v>
                </c:pt>
                <c:pt idx="2">
                  <c:v>4.2898328881772203E-2</c:v>
                </c:pt>
                <c:pt idx="3">
                  <c:v>4.2162546766536586E-2</c:v>
                </c:pt>
                <c:pt idx="4">
                  <c:v>4.2011584573927903E-2</c:v>
                </c:pt>
                <c:pt idx="5">
                  <c:v>4.1199687067461015E-2</c:v>
                </c:pt>
                <c:pt idx="6">
                  <c:v>4.1198418477607163E-2</c:v>
                </c:pt>
                <c:pt idx="7">
                  <c:v>4.0210186981454496E-2</c:v>
                </c:pt>
                <c:pt idx="8">
                  <c:v>4.0208918391600644E-2</c:v>
                </c:pt>
                <c:pt idx="9">
                  <c:v>3.9438884350310954E-2</c:v>
                </c:pt>
                <c:pt idx="10">
                  <c:v>3.9433809990895539E-2</c:v>
                </c:pt>
                <c:pt idx="11">
                  <c:v>3.9350083060541143E-2</c:v>
                </c:pt>
                <c:pt idx="12">
                  <c:v>3.91978522780786E-2</c:v>
                </c:pt>
                <c:pt idx="13">
                  <c:v>3.9192777918663178E-2</c:v>
                </c:pt>
                <c:pt idx="14">
                  <c:v>3.9169943301293801E-2</c:v>
                </c:pt>
                <c:pt idx="15">
                  <c:v>3.9164868941878379E-2</c:v>
                </c:pt>
                <c:pt idx="16">
                  <c:v>3.9131885605678166E-2</c:v>
                </c:pt>
                <c:pt idx="17">
                  <c:v>3.9103976628893367E-2</c:v>
                </c:pt>
                <c:pt idx="18">
                  <c:v>3.9098902269477945E-2</c:v>
                </c:pt>
                <c:pt idx="19">
                  <c:v>3.9076067652108568E-2</c:v>
                </c:pt>
                <c:pt idx="20">
                  <c:v>3.9070993292693146E-2</c:v>
                </c:pt>
                <c:pt idx="21">
                  <c:v>3.9068456112985442E-2</c:v>
                </c:pt>
                <c:pt idx="22">
                  <c:v>3.9067187523131583E-2</c:v>
                </c:pt>
                <c:pt idx="23">
                  <c:v>3.902024969853897E-2</c:v>
                </c:pt>
                <c:pt idx="24">
                  <c:v>3.8076418847271212E-2</c:v>
                </c:pt>
                <c:pt idx="25">
                  <c:v>3.8053584229901835E-2</c:v>
                </c:pt>
                <c:pt idx="26">
                  <c:v>3.8052315640047976E-2</c:v>
                </c:pt>
                <c:pt idx="27">
                  <c:v>3.8043435511070998E-2</c:v>
                </c:pt>
                <c:pt idx="28">
                  <c:v>3.8038361151655577E-2</c:v>
                </c:pt>
                <c:pt idx="29">
                  <c:v>3.7982543198085979E-2</c:v>
                </c:pt>
                <c:pt idx="30">
                  <c:v>3.7982543198085979E-2</c:v>
                </c:pt>
                <c:pt idx="31">
                  <c:v>3.795463422130118E-2</c:v>
                </c:pt>
                <c:pt idx="32">
                  <c:v>3.7949559861885765E-2</c:v>
                </c:pt>
                <c:pt idx="33">
                  <c:v>3.7939411143054928E-2</c:v>
                </c:pt>
                <c:pt idx="34">
                  <c:v>3.7916576525685544E-2</c:v>
                </c:pt>
                <c:pt idx="35">
                  <c:v>3.7908964986562418E-2</c:v>
                </c:pt>
                <c:pt idx="36">
                  <c:v>3.7874713060508346E-2</c:v>
                </c:pt>
                <c:pt idx="37">
                  <c:v>3.7832849595331147E-2</c:v>
                </c:pt>
                <c:pt idx="38">
                  <c:v>3.7703453430237989E-2</c:v>
                </c:pt>
                <c:pt idx="39">
                  <c:v>3.7680618812868605E-2</c:v>
                </c:pt>
                <c:pt idx="40">
                  <c:v>3.7670470094037768E-2</c:v>
                </c:pt>
                <c:pt idx="41">
                  <c:v>3.7652709836083806E-2</c:v>
                </c:pt>
                <c:pt idx="42">
                  <c:v>3.7576594444852535E-2</c:v>
                </c:pt>
                <c:pt idx="43">
                  <c:v>3.7568982905729409E-2</c:v>
                </c:pt>
                <c:pt idx="44">
                  <c:v>3.7558834186898572E-2</c:v>
                </c:pt>
                <c:pt idx="45">
                  <c:v>3.7558834186898572E-2</c:v>
                </c:pt>
                <c:pt idx="46">
                  <c:v>3.7558834186898572E-2</c:v>
                </c:pt>
                <c:pt idx="47">
                  <c:v>3.7553759827483157E-2</c:v>
                </c:pt>
                <c:pt idx="48">
                  <c:v>3.7553759827483157E-2</c:v>
                </c:pt>
                <c:pt idx="49">
                  <c:v>3.7553759827483157E-2</c:v>
                </c:pt>
                <c:pt idx="50">
                  <c:v>3.7503016233328974E-2</c:v>
                </c:pt>
                <c:pt idx="51">
                  <c:v>3.7330488013204766E-2</c:v>
                </c:pt>
                <c:pt idx="52">
                  <c:v>3.7317802114666218E-2</c:v>
                </c:pt>
                <c:pt idx="53">
                  <c:v>3.7312727755250803E-2</c:v>
                </c:pt>
                <c:pt idx="54">
                  <c:v>3.7284818778465997E-2</c:v>
                </c:pt>
                <c:pt idx="55">
                  <c:v>3.7251835442265784E-2</c:v>
                </c:pt>
                <c:pt idx="56">
                  <c:v>3.721885210606557E-2</c:v>
                </c:pt>
                <c:pt idx="57">
                  <c:v>3.72010918481116E-2</c:v>
                </c:pt>
                <c:pt idx="58">
                  <c:v>3.7185868769865349E-2</c:v>
                </c:pt>
                <c:pt idx="59">
                  <c:v>3.7168108511911387E-2</c:v>
                </c:pt>
                <c:pt idx="60">
                  <c:v>3.7165571332203676E-2</c:v>
                </c:pt>
                <c:pt idx="61">
                  <c:v>3.7164302742349824E-2</c:v>
                </c:pt>
                <c:pt idx="62">
                  <c:v>3.7163034152495965E-2</c:v>
                </c:pt>
                <c:pt idx="63">
                  <c:v>3.7107216198926367E-2</c:v>
                </c:pt>
                <c:pt idx="64">
                  <c:v>3.7069158503310731E-2</c:v>
                </c:pt>
                <c:pt idx="65">
                  <c:v>3.6972745674417794E-2</c:v>
                </c:pt>
                <c:pt idx="66">
                  <c:v>3.6954985416463831E-2</c:v>
                </c:pt>
                <c:pt idx="67">
                  <c:v>3.6922002080263611E-2</c:v>
                </c:pt>
                <c:pt idx="68">
                  <c:v>3.6911853361432774E-2</c:v>
                </c:pt>
                <c:pt idx="69">
                  <c:v>3.6906779002017359E-2</c:v>
                </c:pt>
                <c:pt idx="70">
                  <c:v>3.681797771224754E-2</c:v>
                </c:pt>
                <c:pt idx="71">
                  <c:v>3.6805291813709E-2</c:v>
                </c:pt>
                <c:pt idx="72">
                  <c:v>3.6800217454293578E-2</c:v>
                </c:pt>
                <c:pt idx="73">
                  <c:v>3.6784994376047327E-2</c:v>
                </c:pt>
                <c:pt idx="74">
                  <c:v>3.6772308477508779E-2</c:v>
                </c:pt>
                <c:pt idx="75">
                  <c:v>3.6379045622813883E-2</c:v>
                </c:pt>
                <c:pt idx="76">
                  <c:v>3.6023840463734622E-2</c:v>
                </c:pt>
                <c:pt idx="77">
                  <c:v>3.6022571873880763E-2</c:v>
                </c:pt>
                <c:pt idx="78">
                  <c:v>3.498359678357392E-2</c:v>
                </c:pt>
                <c:pt idx="79">
                  <c:v>3.4982328193720068E-2</c:v>
                </c:pt>
                <c:pt idx="80">
                  <c:v>3.4559887772386513E-2</c:v>
                </c:pt>
                <c:pt idx="81">
                  <c:v>3.4207219793014963E-2</c:v>
                </c:pt>
                <c:pt idx="82">
                  <c:v>3.4128567222075981E-2</c:v>
                </c:pt>
                <c:pt idx="83">
                  <c:v>3.3968724900490313E-2</c:v>
                </c:pt>
                <c:pt idx="84">
                  <c:v>3.3967456310636461E-2</c:v>
                </c:pt>
                <c:pt idx="85">
                  <c:v>3.3892609509259042E-2</c:v>
                </c:pt>
                <c:pt idx="86">
                  <c:v>3.3778436422412142E-2</c:v>
                </c:pt>
                <c:pt idx="87">
                  <c:v>3.3778436422412142E-2</c:v>
                </c:pt>
                <c:pt idx="88">
                  <c:v>3.3689635132642323E-2</c:v>
                </c:pt>
                <c:pt idx="89">
                  <c:v>3.3577999225503127E-2</c:v>
                </c:pt>
                <c:pt idx="90">
                  <c:v>3.3331892793855351E-2</c:v>
                </c:pt>
                <c:pt idx="91">
                  <c:v>3.2700135046635805E-2</c:v>
                </c:pt>
                <c:pt idx="92">
                  <c:v>3.2698866456781953E-2</c:v>
                </c:pt>
                <c:pt idx="93">
                  <c:v>3.189838625899976E-2</c:v>
                </c:pt>
                <c:pt idx="94">
                  <c:v>3.1888237540168923E-2</c:v>
                </c:pt>
                <c:pt idx="95">
                  <c:v>3.1886968950315064E-2</c:v>
                </c:pt>
                <c:pt idx="96">
                  <c:v>3.1530495201381951E-2</c:v>
                </c:pt>
                <c:pt idx="97">
                  <c:v>3.0847993860008222E-2</c:v>
                </c:pt>
                <c:pt idx="98">
                  <c:v>3.084672527015437E-2</c:v>
                </c:pt>
                <c:pt idx="99">
                  <c:v>3.0761729749946121E-2</c:v>
                </c:pt>
                <c:pt idx="100">
                  <c:v>3.0525772037129181E-2</c:v>
                </c:pt>
                <c:pt idx="101">
                  <c:v>2.9985352759387157E-2</c:v>
                </c:pt>
                <c:pt idx="102">
                  <c:v>2.9984084169533305E-2</c:v>
                </c:pt>
                <c:pt idx="103">
                  <c:v>2.9975204040556321E-2</c:v>
                </c:pt>
                <c:pt idx="104">
                  <c:v>2.9734171968323966E-2</c:v>
                </c:pt>
                <c:pt idx="105">
                  <c:v>2.9734171968323966E-2</c:v>
                </c:pt>
                <c:pt idx="106">
                  <c:v>2.9650445037969569E-2</c:v>
                </c:pt>
                <c:pt idx="107">
                  <c:v>2.9612387342353934E-2</c:v>
                </c:pt>
                <c:pt idx="108">
                  <c:v>2.9561643748199751E-2</c:v>
                </c:pt>
                <c:pt idx="109">
                  <c:v>2.9343446293336777E-2</c:v>
                </c:pt>
                <c:pt idx="110">
                  <c:v>2.9315537316551978E-2</c:v>
                </c:pt>
                <c:pt idx="111">
                  <c:v>2.8579755201316365E-2</c:v>
                </c:pt>
                <c:pt idx="112">
                  <c:v>2.8523937247746767E-2</c:v>
                </c:pt>
                <c:pt idx="113">
                  <c:v>2.8161120549544373E-2</c:v>
                </c:pt>
                <c:pt idx="114">
                  <c:v>2.730101662863102E-2</c:v>
                </c:pt>
                <c:pt idx="115">
                  <c:v>2.6270921667301158E-2</c:v>
                </c:pt>
                <c:pt idx="116">
                  <c:v>2.4720704865890945E-2</c:v>
                </c:pt>
                <c:pt idx="117">
                  <c:v>2.4474598434243173E-2</c:v>
                </c:pt>
                <c:pt idx="118">
                  <c:v>2.4385797144473358E-2</c:v>
                </c:pt>
                <c:pt idx="119">
                  <c:v>2.4324904831488341E-2</c:v>
                </c:pt>
                <c:pt idx="120">
                  <c:v>2.4073724040425147E-2</c:v>
                </c:pt>
                <c:pt idx="121">
                  <c:v>2.3972236852116788E-2</c:v>
                </c:pt>
                <c:pt idx="122">
                  <c:v>2.3962088133285951E-2</c:v>
                </c:pt>
                <c:pt idx="123">
                  <c:v>2.3962088133285951E-2</c:v>
                </c:pt>
                <c:pt idx="124">
                  <c:v>2.3929104797085734E-2</c:v>
                </c:pt>
                <c:pt idx="125">
                  <c:v>2.3924030437670316E-2</c:v>
                </c:pt>
                <c:pt idx="126">
                  <c:v>2.371090734222276E-2</c:v>
                </c:pt>
                <c:pt idx="127">
                  <c:v>2.3688072724853376E-2</c:v>
                </c:pt>
                <c:pt idx="128">
                  <c:v>2.368046118573025E-2</c:v>
                </c:pt>
                <c:pt idx="129">
                  <c:v>2.3655089388653162E-2</c:v>
                </c:pt>
                <c:pt idx="130">
                  <c:v>2.3241529096296593E-2</c:v>
                </c:pt>
                <c:pt idx="131">
                  <c:v>2.3218694478927208E-2</c:v>
                </c:pt>
                <c:pt idx="132">
                  <c:v>2.2863489319847947E-2</c:v>
                </c:pt>
                <c:pt idx="133">
                  <c:v>2.2099798227827532E-2</c:v>
                </c:pt>
                <c:pt idx="134">
                  <c:v>2.2099798227827532E-2</c:v>
                </c:pt>
                <c:pt idx="135">
                  <c:v>2.2094723868412117E-2</c:v>
                </c:pt>
                <c:pt idx="136">
                  <c:v>2.1725564220940453E-2</c:v>
                </c:pt>
                <c:pt idx="137">
                  <c:v>2.1714146912255761E-2</c:v>
                </c:pt>
                <c:pt idx="138">
                  <c:v>2.1703998193424924E-2</c:v>
                </c:pt>
                <c:pt idx="139">
                  <c:v>2.1681163576055547E-2</c:v>
                </c:pt>
                <c:pt idx="140">
                  <c:v>2.1669746267370855E-2</c:v>
                </c:pt>
                <c:pt idx="141">
                  <c:v>2.1369090472007336E-2</c:v>
                </c:pt>
                <c:pt idx="142">
                  <c:v>2.130819815902232E-2</c:v>
                </c:pt>
                <c:pt idx="143">
                  <c:v>2.1105223782405598E-2</c:v>
                </c:pt>
                <c:pt idx="144">
                  <c:v>2.1039257110005163E-2</c:v>
                </c:pt>
                <c:pt idx="145">
                  <c:v>2.1039257110005163E-2</c:v>
                </c:pt>
                <c:pt idx="146">
                  <c:v>2.0988513515850984E-2</c:v>
                </c:pt>
                <c:pt idx="147">
                  <c:v>2.0983439156435565E-2</c:v>
                </c:pt>
                <c:pt idx="148">
                  <c:v>2.0950455820235348E-2</c:v>
                </c:pt>
                <c:pt idx="149">
                  <c:v>2.0950455820235348E-2</c:v>
                </c:pt>
                <c:pt idx="150">
                  <c:v>2.0950455820235348E-2</c:v>
                </c:pt>
                <c:pt idx="151">
                  <c:v>2.0917472484035131E-2</c:v>
                </c:pt>
                <c:pt idx="152">
                  <c:v>2.0196913447045769E-2</c:v>
                </c:pt>
                <c:pt idx="153">
                  <c:v>1.9978715992182795E-2</c:v>
                </c:pt>
                <c:pt idx="154">
                  <c:v>1.9856931366212763E-2</c:v>
                </c:pt>
                <c:pt idx="155">
                  <c:v>1.9829022389427964E-2</c:v>
                </c:pt>
                <c:pt idx="156">
                  <c:v>1.9829022389427964E-2</c:v>
                </c:pt>
                <c:pt idx="157">
                  <c:v>1.9801113412643165E-2</c:v>
                </c:pt>
                <c:pt idx="158">
                  <c:v>1.9801113412643165E-2</c:v>
                </c:pt>
                <c:pt idx="159">
                  <c:v>1.9801113412643165E-2</c:v>
                </c:pt>
                <c:pt idx="160">
                  <c:v>1.9801113412643165E-2</c:v>
                </c:pt>
                <c:pt idx="161">
                  <c:v>1.9610824934564987E-2</c:v>
                </c:pt>
                <c:pt idx="162">
                  <c:v>1.9516949285379753E-2</c:v>
                </c:pt>
                <c:pt idx="163">
                  <c:v>1.9516949285379753E-2</c:v>
                </c:pt>
                <c:pt idx="164">
                  <c:v>1.9494114668010373E-2</c:v>
                </c:pt>
                <c:pt idx="165">
                  <c:v>1.9494114668010373E-2</c:v>
                </c:pt>
                <c:pt idx="166">
                  <c:v>1.9433222355025356E-2</c:v>
                </c:pt>
                <c:pt idx="167">
                  <c:v>1.9400239018825139E-2</c:v>
                </c:pt>
                <c:pt idx="168">
                  <c:v>1.9093240274192347E-2</c:v>
                </c:pt>
                <c:pt idx="169">
                  <c:v>1.9070405656822966E-2</c:v>
                </c:pt>
                <c:pt idx="170">
                  <c:v>1.9070405656822966E-2</c:v>
                </c:pt>
                <c:pt idx="171">
                  <c:v>1.9070405656822966E-2</c:v>
                </c:pt>
                <c:pt idx="172">
                  <c:v>1.906025693799213E-2</c:v>
                </c:pt>
                <c:pt idx="173">
                  <c:v>1.9032347961207331E-2</c:v>
                </c:pt>
                <c:pt idx="174">
                  <c:v>1.9032347961207331E-2</c:v>
                </c:pt>
                <c:pt idx="175">
                  <c:v>1.9032347961207331E-2</c:v>
                </c:pt>
                <c:pt idx="176">
                  <c:v>1.9032347961207331E-2</c:v>
                </c:pt>
                <c:pt idx="177">
                  <c:v>1.8758332552774759E-2</c:v>
                </c:pt>
                <c:pt idx="178">
                  <c:v>1.873042357598996E-2</c:v>
                </c:pt>
                <c:pt idx="179">
                  <c:v>1.8697440239789739E-2</c:v>
                </c:pt>
                <c:pt idx="180">
                  <c:v>1.8674605622420359E-2</c:v>
                </c:pt>
                <c:pt idx="181">
                  <c:v>1.866953126300494E-2</c:v>
                </c:pt>
                <c:pt idx="182">
                  <c:v>1.8641622286220141E-2</c:v>
                </c:pt>
                <c:pt idx="183">
                  <c:v>1.8641622286220141E-2</c:v>
                </c:pt>
                <c:pt idx="184">
                  <c:v>1.841835047194175E-2</c:v>
                </c:pt>
                <c:pt idx="185">
                  <c:v>1.8395515854572369E-2</c:v>
                </c:pt>
                <c:pt idx="186">
                  <c:v>1.8339697901002767E-2</c:v>
                </c:pt>
                <c:pt idx="187">
                  <c:v>1.8339697901002767E-2</c:v>
                </c:pt>
                <c:pt idx="188">
                  <c:v>1.8339697901002767E-2</c:v>
                </c:pt>
                <c:pt idx="189">
                  <c:v>1.8329549182171934E-2</c:v>
                </c:pt>
                <c:pt idx="190">
                  <c:v>1.8329549182171934E-2</c:v>
                </c:pt>
                <c:pt idx="191">
                  <c:v>1.8311788924217968E-2</c:v>
                </c:pt>
                <c:pt idx="192">
                  <c:v>1.8301640205387135E-2</c:v>
                </c:pt>
                <c:pt idx="193">
                  <c:v>1.8278805588017755E-2</c:v>
                </c:pt>
                <c:pt idx="194">
                  <c:v>1.8278805588017755E-2</c:v>
                </c:pt>
                <c:pt idx="195">
                  <c:v>1.8060608133154778E-2</c:v>
                </c:pt>
                <c:pt idx="196">
                  <c:v>1.7915988889815364E-2</c:v>
                </c:pt>
                <c:pt idx="197">
                  <c:v>1.7877931194199729E-2</c:v>
                </c:pt>
                <c:pt idx="198">
                  <c:v>1.7603915785767154E-2</c:v>
                </c:pt>
                <c:pt idx="199">
                  <c:v>1.7581081168397773E-2</c:v>
                </c:pt>
                <c:pt idx="200">
                  <c:v>1.7548097832197556E-2</c:v>
                </c:pt>
                <c:pt idx="201">
                  <c:v>1.7515114495997339E-2</c:v>
                </c:pt>
                <c:pt idx="202">
                  <c:v>1.751004013658192E-2</c:v>
                </c:pt>
                <c:pt idx="203">
                  <c:v>1.748720551921254E-2</c:v>
                </c:pt>
                <c:pt idx="204">
                  <c:v>1.7213190110779965E-2</c:v>
                </c:pt>
                <c:pt idx="205">
                  <c:v>1.686813367053154E-2</c:v>
                </c:pt>
                <c:pt idx="206">
                  <c:v>1.6845299053162156E-2</c:v>
                </c:pt>
                <c:pt idx="207">
                  <c:v>1.6845299053162156E-2</c:v>
                </c:pt>
                <c:pt idx="208">
                  <c:v>1.6840224693746741E-2</c:v>
                </c:pt>
                <c:pt idx="209">
                  <c:v>1.6812315716961942E-2</c:v>
                </c:pt>
                <c:pt idx="210">
                  <c:v>1.6784406740177144E-2</c:v>
                </c:pt>
                <c:pt idx="211">
                  <c:v>1.6756497763392345E-2</c:v>
                </c:pt>
                <c:pt idx="212">
                  <c:v>1.6751423403976923E-2</c:v>
                </c:pt>
                <c:pt idx="213">
                  <c:v>1.6533225949113949E-2</c:v>
                </c:pt>
                <c:pt idx="214">
                  <c:v>1.6533225949113949E-2</c:v>
                </c:pt>
                <c:pt idx="215">
                  <c:v>1.6416515682559335E-2</c:v>
                </c:pt>
                <c:pt idx="216">
                  <c:v>1.6383532346359118E-2</c:v>
                </c:pt>
                <c:pt idx="217">
                  <c:v>1.632771439278952E-2</c:v>
                </c:pt>
                <c:pt idx="218">
                  <c:v>1.6147574633542178E-2</c:v>
                </c:pt>
                <c:pt idx="219">
                  <c:v>1.6025790007572146E-2</c:v>
                </c:pt>
                <c:pt idx="220">
                  <c:v>1.6025790007572146E-2</c:v>
                </c:pt>
                <c:pt idx="221">
                  <c:v>1.6025790007572146E-2</c:v>
                </c:pt>
                <c:pt idx="222">
                  <c:v>1.6020715648156728E-2</c:v>
                </c:pt>
                <c:pt idx="223">
                  <c:v>1.6020715648156728E-2</c:v>
                </c:pt>
                <c:pt idx="224">
                  <c:v>1.6020715648156728E-2</c:v>
                </c:pt>
                <c:pt idx="225">
                  <c:v>1.6020715648156728E-2</c:v>
                </c:pt>
                <c:pt idx="226">
                  <c:v>1.5698493825277684E-2</c:v>
                </c:pt>
                <c:pt idx="227">
                  <c:v>1.5695956645569973E-2</c:v>
                </c:pt>
                <c:pt idx="228">
                  <c:v>1.5690882286154555E-2</c:v>
                </c:pt>
                <c:pt idx="229">
                  <c:v>1.5685807926739136E-2</c:v>
                </c:pt>
                <c:pt idx="230">
                  <c:v>1.5685807926739136E-2</c:v>
                </c:pt>
                <c:pt idx="231">
                  <c:v>1.5662973309369756E-2</c:v>
                </c:pt>
                <c:pt idx="232">
                  <c:v>1.5350900205321547E-2</c:v>
                </c:pt>
                <c:pt idx="233">
                  <c:v>1.5328065587952166E-2</c:v>
                </c:pt>
                <c:pt idx="234">
                  <c:v>1.5295082251751949E-2</c:v>
                </c:pt>
                <c:pt idx="235">
                  <c:v>1.5295082251751949E-2</c:v>
                </c:pt>
                <c:pt idx="236">
                  <c:v>1.5295082251751949E-2</c:v>
                </c:pt>
                <c:pt idx="237">
                  <c:v>1.5295082251751949E-2</c:v>
                </c:pt>
                <c:pt idx="238">
                  <c:v>1.5290007892336531E-2</c:v>
                </c:pt>
                <c:pt idx="239">
                  <c:v>1.526717327496715E-2</c:v>
                </c:pt>
                <c:pt idx="240">
                  <c:v>1.5262098915551732E-2</c:v>
                </c:pt>
                <c:pt idx="241">
                  <c:v>1.5262098915551732E-2</c:v>
                </c:pt>
                <c:pt idx="242">
                  <c:v>1.5262098915551732E-2</c:v>
                </c:pt>
                <c:pt idx="243">
                  <c:v>1.5262098915551732E-2</c:v>
                </c:pt>
                <c:pt idx="244">
                  <c:v>1.5015992483903957E-2</c:v>
                </c:pt>
                <c:pt idx="245">
                  <c:v>1.5015992483903957E-2</c:v>
                </c:pt>
                <c:pt idx="246">
                  <c:v>1.4960174530334358E-2</c:v>
                </c:pt>
                <c:pt idx="247">
                  <c:v>1.492972837384185E-2</c:v>
                </c:pt>
                <c:pt idx="248">
                  <c:v>1.4927191194134142E-2</c:v>
                </c:pt>
                <c:pt idx="249">
                  <c:v>1.4901819397057051E-2</c:v>
                </c:pt>
                <c:pt idx="250">
                  <c:v>1.4899282217349341E-2</c:v>
                </c:pt>
                <c:pt idx="251">
                  <c:v>1.4896745037641632E-2</c:v>
                </c:pt>
                <c:pt idx="252">
                  <c:v>1.4833315544948907E-2</c:v>
                </c:pt>
                <c:pt idx="253">
                  <c:v>1.4648101426286149E-2</c:v>
                </c:pt>
                <c:pt idx="254">
                  <c:v>1.462019244950135E-2</c:v>
                </c:pt>
                <c:pt idx="255">
                  <c:v>1.4618923859647496E-2</c:v>
                </c:pt>
                <c:pt idx="256">
                  <c:v>1.456944885534717E-2</c:v>
                </c:pt>
                <c:pt idx="257">
                  <c:v>1.456944885534717E-2</c:v>
                </c:pt>
                <c:pt idx="258">
                  <c:v>1.4564374495931752E-2</c:v>
                </c:pt>
                <c:pt idx="259">
                  <c:v>1.4559300136516334E-2</c:v>
                </c:pt>
                <c:pt idx="260">
                  <c:v>1.4541539878562371E-2</c:v>
                </c:pt>
                <c:pt idx="261">
                  <c:v>1.4531391159731535E-2</c:v>
                </c:pt>
                <c:pt idx="262">
                  <c:v>1.4442589869961719E-2</c:v>
                </c:pt>
                <c:pt idx="263">
                  <c:v>1.4252301391883543E-2</c:v>
                </c:pt>
                <c:pt idx="264">
                  <c:v>1.4224392415098744E-2</c:v>
                </c:pt>
                <c:pt idx="265">
                  <c:v>1.4223123825244889E-2</c:v>
                </c:pt>
                <c:pt idx="266">
                  <c:v>1.4196483438313943E-2</c:v>
                </c:pt>
                <c:pt idx="267">
                  <c:v>1.410260778912871E-2</c:v>
                </c:pt>
                <c:pt idx="268">
                  <c:v>1.4100070609421003E-2</c:v>
                </c:pt>
                <c:pt idx="269">
                  <c:v>1.392246802988137E-2</c:v>
                </c:pt>
                <c:pt idx="270">
                  <c:v>1.3889484693681153E-2</c:v>
                </c:pt>
                <c:pt idx="271">
                  <c:v>1.3861575716896354E-2</c:v>
                </c:pt>
                <c:pt idx="272">
                  <c:v>1.3861575716896354E-2</c:v>
                </c:pt>
                <c:pt idx="273">
                  <c:v>1.374486545034174E-2</c:v>
                </c:pt>
                <c:pt idx="274">
                  <c:v>1.3711882114141523E-2</c:v>
                </c:pt>
                <c:pt idx="275">
                  <c:v>1.3531742354894181E-2</c:v>
                </c:pt>
                <c:pt idx="276">
                  <c:v>1.3415032088339567E-2</c:v>
                </c:pt>
                <c:pt idx="277">
                  <c:v>1.3125793601660739E-2</c:v>
                </c:pt>
                <c:pt idx="278">
                  <c:v>1.3052215390137177E-2</c:v>
                </c:pt>
                <c:pt idx="279">
                  <c:v>1.304714103072176E-2</c:v>
                </c:pt>
                <c:pt idx="280">
                  <c:v>1.3042066671306342E-2</c:v>
                </c:pt>
                <c:pt idx="281">
                  <c:v>1.3014157694521543E-2</c:v>
                </c:pt>
                <c:pt idx="282">
                  <c:v>1.3009083335106125E-2</c:v>
                </c:pt>
                <c:pt idx="283">
                  <c:v>1.3009083335106125E-2</c:v>
                </c:pt>
                <c:pt idx="284">
                  <c:v>1.2986248717736744E-2</c:v>
                </c:pt>
                <c:pt idx="285">
                  <c:v>1.2948191022121108E-2</c:v>
                </c:pt>
                <c:pt idx="286">
                  <c:v>1.2948191022121108E-2</c:v>
                </c:pt>
                <c:pt idx="287">
                  <c:v>1.2702084590473332E-2</c:v>
                </c:pt>
                <c:pt idx="288">
                  <c:v>1.2651340996319153E-2</c:v>
                </c:pt>
                <c:pt idx="289">
                  <c:v>1.2646266636903734E-2</c:v>
                </c:pt>
                <c:pt idx="290">
                  <c:v>1.2646266636903734E-2</c:v>
                </c:pt>
                <c:pt idx="291">
                  <c:v>1.2613283300703517E-2</c:v>
                </c:pt>
                <c:pt idx="292">
                  <c:v>1.2354490970517197E-2</c:v>
                </c:pt>
                <c:pt idx="293">
                  <c:v>1.2316433274901563E-2</c:v>
                </c:pt>
                <c:pt idx="294">
                  <c:v>1.2311358915486145E-2</c:v>
                </c:pt>
                <c:pt idx="295">
                  <c:v>1.2306284556070727E-2</c:v>
                </c:pt>
                <c:pt idx="296">
                  <c:v>1.2283449938701346E-2</c:v>
                </c:pt>
                <c:pt idx="297">
                  <c:v>1.2255540961916545E-2</c:v>
                </c:pt>
                <c:pt idx="298">
                  <c:v>1.224539224308571E-2</c:v>
                </c:pt>
                <c:pt idx="299">
                  <c:v>1.222255762571633E-2</c:v>
                </c:pt>
                <c:pt idx="300">
                  <c:v>1.2189574289516112E-2</c:v>
                </c:pt>
                <c:pt idx="301">
                  <c:v>1.1999285811437936E-2</c:v>
                </c:pt>
                <c:pt idx="302">
                  <c:v>1.196376529553001E-2</c:v>
                </c:pt>
                <c:pt idx="303">
                  <c:v>1.1892724263714157E-2</c:v>
                </c:pt>
                <c:pt idx="304">
                  <c:v>1.1854666568098521E-2</c:v>
                </c:pt>
                <c:pt idx="305">
                  <c:v>1.1854666568098521E-2</c:v>
                </c:pt>
                <c:pt idx="306">
                  <c:v>1.183183195072914E-2</c:v>
                </c:pt>
                <c:pt idx="307">
                  <c:v>1.1552742182881149E-2</c:v>
                </c:pt>
                <c:pt idx="308">
                  <c:v>1.1547667823465731E-2</c:v>
                </c:pt>
                <c:pt idx="309">
                  <c:v>1.1189925484678759E-2</c:v>
                </c:pt>
                <c:pt idx="310">
                  <c:v>1.118485112526334E-2</c:v>
                </c:pt>
                <c:pt idx="311">
                  <c:v>1.118485112526334E-2</c:v>
                </c:pt>
                <c:pt idx="312">
                  <c:v>1.0814422887937825E-2</c:v>
                </c:pt>
                <c:pt idx="313">
                  <c:v>1.0809348528522406E-2</c:v>
                </c:pt>
                <c:pt idx="314">
                  <c:v>1.0804274169106988E-2</c:v>
                </c:pt>
                <c:pt idx="315">
                  <c:v>1.0794125450276151E-2</c:v>
                </c:pt>
                <c:pt idx="316">
                  <c:v>1.0794125450276151E-2</c:v>
                </c:pt>
                <c:pt idx="317">
                  <c:v>1.0794125450276151E-2</c:v>
                </c:pt>
                <c:pt idx="318">
                  <c:v>1.0794125450276151E-2</c:v>
                </c:pt>
                <c:pt idx="319">
                  <c:v>1.0794125450276151E-2</c:v>
                </c:pt>
                <c:pt idx="320">
                  <c:v>1.0794125450276151E-2</c:v>
                </c:pt>
                <c:pt idx="321">
                  <c:v>1.0794125450276151E-2</c:v>
                </c:pt>
                <c:pt idx="322">
                  <c:v>1.0794125450276151E-2</c:v>
                </c:pt>
                <c:pt idx="323">
                  <c:v>1.0794125450276151E-2</c:v>
                </c:pt>
                <c:pt idx="324">
                  <c:v>1.0794125450276151E-2</c:v>
                </c:pt>
                <c:pt idx="325">
                  <c:v>1.0794125450276151E-2</c:v>
                </c:pt>
                <c:pt idx="326">
                  <c:v>1.0794125450276151E-2</c:v>
                </c:pt>
                <c:pt idx="327">
                  <c:v>1.0794125450276151E-2</c:v>
                </c:pt>
                <c:pt idx="328">
                  <c:v>1.0794125450276151E-2</c:v>
                </c:pt>
                <c:pt idx="329">
                  <c:v>1.0794125450276151E-2</c:v>
                </c:pt>
                <c:pt idx="330">
                  <c:v>1.0794125450276151E-2</c:v>
                </c:pt>
                <c:pt idx="331">
                  <c:v>1.0794125450276151E-2</c:v>
                </c:pt>
                <c:pt idx="332">
                  <c:v>1.0794125450276151E-2</c:v>
                </c:pt>
                <c:pt idx="333">
                  <c:v>1.0794125450276151E-2</c:v>
                </c:pt>
                <c:pt idx="334">
                  <c:v>1.0794125450276151E-2</c:v>
                </c:pt>
                <c:pt idx="335">
                  <c:v>1.0794125450276151E-2</c:v>
                </c:pt>
                <c:pt idx="336">
                  <c:v>1.0794125450276151E-2</c:v>
                </c:pt>
                <c:pt idx="337">
                  <c:v>1.0776365192322189E-2</c:v>
                </c:pt>
                <c:pt idx="338">
                  <c:v>1.074845621553739E-2</c:v>
                </c:pt>
                <c:pt idx="339">
                  <c:v>1.0672340824306119E-2</c:v>
                </c:pt>
                <c:pt idx="340">
                  <c:v>1.0426234392658345E-2</c:v>
                </c:pt>
                <c:pt idx="341">
                  <c:v>1.0426234392658345E-2</c:v>
                </c:pt>
                <c:pt idx="342">
                  <c:v>1.0403399775288964E-2</c:v>
                </c:pt>
                <c:pt idx="343">
                  <c:v>1.0403399775288964E-2</c:v>
                </c:pt>
                <c:pt idx="344">
                  <c:v>1.0398325415873546E-2</c:v>
                </c:pt>
                <c:pt idx="345">
                  <c:v>1.0398325415873546E-2</c:v>
                </c:pt>
                <c:pt idx="346">
                  <c:v>1.0398325415873546E-2</c:v>
                </c:pt>
                <c:pt idx="347">
                  <c:v>1.0398325415873546E-2</c:v>
                </c:pt>
                <c:pt idx="348">
                  <c:v>1.0398325415873546E-2</c:v>
                </c:pt>
                <c:pt idx="349">
                  <c:v>1.0398325415873546E-2</c:v>
                </c:pt>
                <c:pt idx="350">
                  <c:v>1.0398325415873546E-2</c:v>
                </c:pt>
                <c:pt idx="351">
                  <c:v>1.0398325415873546E-2</c:v>
                </c:pt>
                <c:pt idx="352">
                  <c:v>1.0398325415873546E-2</c:v>
                </c:pt>
                <c:pt idx="353">
                  <c:v>1.0398325415873546E-2</c:v>
                </c:pt>
                <c:pt idx="354">
                  <c:v>1.0398325415873546E-2</c:v>
                </c:pt>
                <c:pt idx="355">
                  <c:v>1.0398325415873546E-2</c:v>
                </c:pt>
                <c:pt idx="356">
                  <c:v>1.0398325415873546E-2</c:v>
                </c:pt>
                <c:pt idx="357">
                  <c:v>1.0398325415873546E-2</c:v>
                </c:pt>
                <c:pt idx="358">
                  <c:v>1.0063417694455956E-2</c:v>
                </c:pt>
                <c:pt idx="359">
                  <c:v>1.0063417694455956E-2</c:v>
                </c:pt>
                <c:pt idx="360">
                  <c:v>1.0063417694455956E-2</c:v>
                </c:pt>
                <c:pt idx="361">
                  <c:v>1.0058343335040538E-2</c:v>
                </c:pt>
                <c:pt idx="362">
                  <c:v>1.0035508717671157E-2</c:v>
                </c:pt>
                <c:pt idx="363">
                  <c:v>9.6397086832685497E-3</c:v>
                </c:pt>
                <c:pt idx="364">
                  <c:v>9.6397086832685497E-3</c:v>
                </c:pt>
                <c:pt idx="365">
                  <c:v>9.6397086832685497E-3</c:v>
                </c:pt>
                <c:pt idx="366">
                  <c:v>9.2718176256507412E-3</c:v>
                </c:pt>
                <c:pt idx="367">
                  <c:v>9.2718176256507412E-3</c:v>
                </c:pt>
                <c:pt idx="368">
                  <c:v>9.2718176256507412E-3</c:v>
                </c:pt>
                <c:pt idx="369">
                  <c:v>9.2718176256507412E-3</c:v>
                </c:pt>
                <c:pt idx="370">
                  <c:v>9.2718176256507412E-3</c:v>
                </c:pt>
                <c:pt idx="371">
                  <c:v>9.2718176256507412E-3</c:v>
                </c:pt>
                <c:pt idx="372">
                  <c:v>9.2718176256507412E-3</c:v>
                </c:pt>
                <c:pt idx="373">
                  <c:v>9.2718176256507412E-3</c:v>
                </c:pt>
                <c:pt idx="374">
                  <c:v>9.2718176256507412E-3</c:v>
                </c:pt>
                <c:pt idx="375">
                  <c:v>9.2439086488659422E-3</c:v>
                </c:pt>
                <c:pt idx="376">
                  <c:v>8.9369099042331517E-3</c:v>
                </c:pt>
                <c:pt idx="377">
                  <c:v>8.9039265680329344E-3</c:v>
                </c:pt>
                <c:pt idx="378">
                  <c:v>8.8760175912481355E-3</c:v>
                </c:pt>
                <c:pt idx="379">
                  <c:v>8.8481086144633365E-3</c:v>
                </c:pt>
                <c:pt idx="380">
                  <c:v>8.541109869830546E-3</c:v>
                </c:pt>
                <c:pt idx="381">
                  <c:v>8.541109869830546E-3</c:v>
                </c:pt>
                <c:pt idx="382">
                  <c:v>8.541109869830546E-3</c:v>
                </c:pt>
                <c:pt idx="383">
                  <c:v>8.513200893045747E-3</c:v>
                </c:pt>
                <c:pt idx="384">
                  <c:v>8.513200893045747E-3</c:v>
                </c:pt>
                <c:pt idx="385">
                  <c:v>8.5081265336303287E-3</c:v>
                </c:pt>
                <c:pt idx="386">
                  <c:v>8.5081265336303287E-3</c:v>
                </c:pt>
                <c:pt idx="387">
                  <c:v>8.5081265336303287E-3</c:v>
                </c:pt>
                <c:pt idx="388">
                  <c:v>8.5081265336303287E-3</c:v>
                </c:pt>
                <c:pt idx="389">
                  <c:v>8.1123264992277212E-3</c:v>
                </c:pt>
                <c:pt idx="390">
                  <c:v>8.0844175224429222E-3</c:v>
                </c:pt>
                <c:pt idx="391">
                  <c:v>7.833236731379728E-3</c:v>
                </c:pt>
                <c:pt idx="392">
                  <c:v>7.8104021140103482E-3</c:v>
                </c:pt>
                <c:pt idx="393">
                  <c:v>7.8053277545949299E-3</c:v>
                </c:pt>
                <c:pt idx="394">
                  <c:v>7.7774187778101309E-3</c:v>
                </c:pt>
                <c:pt idx="395">
                  <c:v>7.764732879271586E-3</c:v>
                </c:pt>
                <c:pt idx="396">
                  <c:v>7.4425110563925406E-3</c:v>
                </c:pt>
                <c:pt idx="397">
                  <c:v>7.4425110563925406E-3</c:v>
                </c:pt>
                <c:pt idx="398">
                  <c:v>7.4425110563925406E-3</c:v>
                </c:pt>
                <c:pt idx="399">
                  <c:v>7.4348995172694131E-3</c:v>
                </c:pt>
                <c:pt idx="400">
                  <c:v>7.39176746223836E-3</c:v>
                </c:pt>
                <c:pt idx="401">
                  <c:v>7.39176746223836E-3</c:v>
                </c:pt>
                <c:pt idx="402">
                  <c:v>7.3866931028229417E-3</c:v>
                </c:pt>
                <c:pt idx="403">
                  <c:v>7.3866931028229417E-3</c:v>
                </c:pt>
                <c:pt idx="404">
                  <c:v>7.3866931028229417E-3</c:v>
                </c:pt>
                <c:pt idx="405">
                  <c:v>7.3689328448689794E-3</c:v>
                </c:pt>
                <c:pt idx="406">
                  <c:v>7.3537097666227253E-3</c:v>
                </c:pt>
                <c:pt idx="407">
                  <c:v>7.046711021989934E-3</c:v>
                </c:pt>
                <c:pt idx="408">
                  <c:v>7.018802045205135E-3</c:v>
                </c:pt>
                <c:pt idx="409">
                  <c:v>7.018802045205135E-3</c:v>
                </c:pt>
                <c:pt idx="410">
                  <c:v>7.018802045205135E-3</c:v>
                </c:pt>
                <c:pt idx="411">
                  <c:v>7.018802045205135E-3</c:v>
                </c:pt>
                <c:pt idx="412">
                  <c:v>7.018802045205135E-3</c:v>
                </c:pt>
                <c:pt idx="413">
                  <c:v>7.018802045205135E-3</c:v>
                </c:pt>
                <c:pt idx="414">
                  <c:v>7.018802045205135E-3</c:v>
                </c:pt>
                <c:pt idx="415">
                  <c:v>7.018802045205135E-3</c:v>
                </c:pt>
                <c:pt idx="416">
                  <c:v>7.018802045205135E-3</c:v>
                </c:pt>
                <c:pt idx="417">
                  <c:v>7.018802045205135E-3</c:v>
                </c:pt>
                <c:pt idx="418">
                  <c:v>7.018802045205135E-3</c:v>
                </c:pt>
                <c:pt idx="419">
                  <c:v>7.018802045205135E-3</c:v>
                </c:pt>
                <c:pt idx="420">
                  <c:v>7.0162648654974258E-3</c:v>
                </c:pt>
                <c:pt idx="421">
                  <c:v>6.9858187090049177E-3</c:v>
                </c:pt>
                <c:pt idx="422">
                  <c:v>6.6686712455412906E-3</c:v>
                </c:pt>
                <c:pt idx="423">
                  <c:v>6.667402655687436E-3</c:v>
                </c:pt>
                <c:pt idx="424">
                  <c:v>6.6661340658335814E-3</c:v>
                </c:pt>
                <c:pt idx="425">
                  <c:v>6.6559853470027448E-3</c:v>
                </c:pt>
                <c:pt idx="426">
                  <c:v>6.6534481672950365E-3</c:v>
                </c:pt>
                <c:pt idx="427">
                  <c:v>6.6509109875873273E-3</c:v>
                </c:pt>
                <c:pt idx="428">
                  <c:v>5.9531865679673477E-3</c:v>
                </c:pt>
                <c:pt idx="429">
                  <c:v>5.8922942549823314E-3</c:v>
                </c:pt>
                <c:pt idx="430">
                  <c:v>5.8364763014127335E-3</c:v>
                </c:pt>
                <c:pt idx="431">
                  <c:v>5.8364763014127335E-3</c:v>
                </c:pt>
                <c:pt idx="432">
                  <c:v>5.8034929652125162E-3</c:v>
                </c:pt>
                <c:pt idx="433">
                  <c:v>5.496494220579724E-3</c:v>
                </c:pt>
                <c:pt idx="434">
                  <c:v>5.4888826814565965E-3</c:v>
                </c:pt>
                <c:pt idx="435">
                  <c:v>5.1133800847156623E-3</c:v>
                </c:pt>
                <c:pt idx="436">
                  <c:v>5.1057685455925365E-3</c:v>
                </c:pt>
                <c:pt idx="437">
                  <c:v>5.1006941861771182E-3</c:v>
                </c:pt>
                <c:pt idx="438">
                  <c:v>5.0778595688077358E-3</c:v>
                </c:pt>
                <c:pt idx="439">
                  <c:v>4.7429518473901464E-3</c:v>
                </c:pt>
                <c:pt idx="440">
                  <c:v>4.7429518473901464E-3</c:v>
                </c:pt>
                <c:pt idx="441">
                  <c:v>4.3852095086031745E-3</c:v>
                </c:pt>
                <c:pt idx="442">
                  <c:v>4.377597969480047E-3</c:v>
                </c:pt>
                <c:pt idx="443">
                  <c:v>4.3141684767873216E-3</c:v>
                </c:pt>
                <c:pt idx="444">
                  <c:v>4.2811851405871043E-3</c:v>
                </c:pt>
                <c:pt idx="445">
                  <c:v>3.9995581930314036E-3</c:v>
                </c:pt>
                <c:pt idx="446">
                  <c:v>3.9335915206309691E-3</c:v>
                </c:pt>
                <c:pt idx="447">
                  <c:v>3.6925594483986132E-3</c:v>
                </c:pt>
                <c:pt idx="448">
                  <c:v>3.6874850889831948E-3</c:v>
                </c:pt>
                <c:pt idx="449">
                  <c:v>3.2815363357497525E-3</c:v>
                </c:pt>
                <c:pt idx="450">
                  <c:v>2.8476786057315111E-3</c:v>
                </c:pt>
                <c:pt idx="451">
                  <c:v>2.8121580898235847E-3</c:v>
                </c:pt>
                <c:pt idx="452">
                  <c:v>2.4950106263599576E-3</c:v>
                </c:pt>
                <c:pt idx="453">
                  <c:v>2.198160600558002E-3</c:v>
                </c:pt>
                <c:pt idx="454">
                  <c:v>2.1651772643577847E-3</c:v>
                </c:pt>
                <c:pt idx="455">
                  <c:v>2.1626400846500755E-3</c:v>
                </c:pt>
                <c:pt idx="456">
                  <c:v>2.1448798266961132E-3</c:v>
                </c:pt>
                <c:pt idx="457">
                  <c:v>2.1220452093267308E-3</c:v>
                </c:pt>
                <c:pt idx="458">
                  <c:v>2.1055535412266221E-3</c:v>
                </c:pt>
                <c:pt idx="459">
                  <c:v>1.754154151708924E-3</c:v>
                </c:pt>
                <c:pt idx="460">
                  <c:v>1.7414682531703782E-3</c:v>
                </c:pt>
                <c:pt idx="461">
                  <c:v>1.467452844737805E-3</c:v>
                </c:pt>
                <c:pt idx="462">
                  <c:v>1.3228336013983918E-3</c:v>
                </c:pt>
                <c:pt idx="463">
                  <c:v>1.0107604973501813E-3</c:v>
                </c:pt>
                <c:pt idx="464">
                  <c:v>3.0923030816863879E-4</c:v>
                </c:pt>
                <c:pt idx="465">
                  <c:v>2.419950459143505E-4</c:v>
                </c:pt>
                <c:pt idx="466">
                  <c:v>-1.1447870301876766E-4</c:v>
                </c:pt>
                <c:pt idx="467">
                  <c:v>-1.2589601170345799E-4</c:v>
                </c:pt>
                <c:pt idx="468">
                  <c:v>-4.3796911575166679E-4</c:v>
                </c:pt>
                <c:pt idx="469">
                  <c:v>-4.5446078385177544E-4</c:v>
                </c:pt>
                <c:pt idx="470">
                  <c:v>-5.2169604610606372E-4</c:v>
                </c:pt>
                <c:pt idx="471">
                  <c:v>-8.8958710372387222E-4</c:v>
                </c:pt>
                <c:pt idx="472">
                  <c:v>-8.8958710372387222E-4</c:v>
                </c:pt>
                <c:pt idx="473">
                  <c:v>-9.0100441240856255E-4</c:v>
                </c:pt>
                <c:pt idx="474">
                  <c:v>-9.1749608050867119E-4</c:v>
                </c:pt>
                <c:pt idx="475">
                  <c:v>-9.4540505729347017E-4</c:v>
                </c:pt>
                <c:pt idx="476">
                  <c:v>-9.4540505729347017E-4</c:v>
                </c:pt>
                <c:pt idx="477">
                  <c:v>-9.4540505729347017E-4</c:v>
                </c:pt>
                <c:pt idx="478">
                  <c:v>-1.2409864932415703E-3</c:v>
                </c:pt>
                <c:pt idx="479">
                  <c:v>-1.257478161341679E-3</c:v>
                </c:pt>
                <c:pt idx="480">
                  <c:v>-1.2701640598802248E-3</c:v>
                </c:pt>
                <c:pt idx="481">
                  <c:v>-1.6329807580826132E-3</c:v>
                </c:pt>
                <c:pt idx="482">
                  <c:v>-1.6710384536982488E-3</c:v>
                </c:pt>
                <c:pt idx="483">
                  <c:v>-1.7090961493138844E-3</c:v>
                </c:pt>
                <c:pt idx="484">
                  <c:v>-1.7370051260986834E-3</c:v>
                </c:pt>
                <c:pt idx="485">
                  <c:v>-2.0110205345312566E-3</c:v>
                </c:pt>
                <c:pt idx="486">
                  <c:v>-2.4118949283492824E-3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773-4AB7-BFCD-E817C881031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Active!$F$21:$F$507</c:f>
              <c:numCache>
                <c:formatCode>General</c:formatCode>
                <c:ptCount val="487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</c:numCache>
            </c:numRef>
          </c:xVal>
          <c:yVal>
            <c:numRef>
              <c:f>Active!$U$21:$U$507</c:f>
              <c:numCache>
                <c:formatCode>General</c:formatCode>
                <c:ptCount val="487"/>
                <c:pt idx="36">
                  <c:v>0.47649793499658699</c:v>
                </c:pt>
                <c:pt idx="255">
                  <c:v>-0.22590100000525126</c:v>
                </c:pt>
                <c:pt idx="265">
                  <c:v>-0.22760500000731554</c:v>
                </c:pt>
                <c:pt idx="292">
                  <c:v>0.13230399999156361</c:v>
                </c:pt>
                <c:pt idx="301">
                  <c:v>6.8743999996513594E-2</c:v>
                </c:pt>
                <c:pt idx="339">
                  <c:v>-8.4737999997742008E-2</c:v>
                </c:pt>
                <c:pt idx="344">
                  <c:v>-1.3610000001790468E-2</c:v>
                </c:pt>
                <c:pt idx="345">
                  <c:v>-1.261000000522472E-2</c:v>
                </c:pt>
                <c:pt idx="346">
                  <c:v>-1.0610000004817266E-2</c:v>
                </c:pt>
                <c:pt idx="347">
                  <c:v>-7.6100000005681068E-3</c:v>
                </c:pt>
                <c:pt idx="348">
                  <c:v>-4.6100000035949051E-3</c:v>
                </c:pt>
                <c:pt idx="349">
                  <c:v>-3.6099999997531995E-3</c:v>
                </c:pt>
                <c:pt idx="350">
                  <c:v>-6.1000000277999789E-4</c:v>
                </c:pt>
                <c:pt idx="351">
                  <c:v>-6.1000000277999789E-4</c:v>
                </c:pt>
                <c:pt idx="352">
                  <c:v>-6.1000000277999789E-4</c:v>
                </c:pt>
                <c:pt idx="353">
                  <c:v>2.3899999941932037E-3</c:v>
                </c:pt>
                <c:pt idx="354">
                  <c:v>6.389999995008111E-3</c:v>
                </c:pt>
                <c:pt idx="355">
                  <c:v>8.3899999954155646E-3</c:v>
                </c:pt>
                <c:pt idx="356">
                  <c:v>1.4389999996637926E-2</c:v>
                </c:pt>
                <c:pt idx="357">
                  <c:v>2.4389999998675194E-2</c:v>
                </c:pt>
                <c:pt idx="394">
                  <c:v>3.8567999996303115E-2</c:v>
                </c:pt>
                <c:pt idx="397">
                  <c:v>-6.7200000048615038E-3</c:v>
                </c:pt>
                <c:pt idx="401">
                  <c:v>-2.2400000008929055E-2</c:v>
                </c:pt>
                <c:pt idx="404">
                  <c:v>1.1731999999028631E-2</c:v>
                </c:pt>
                <c:pt idx="408">
                  <c:v>-1.169800000207033E-2</c:v>
                </c:pt>
                <c:pt idx="409">
                  <c:v>-1.0698000005504582E-2</c:v>
                </c:pt>
                <c:pt idx="410">
                  <c:v>-8.6980000050971285E-3</c:v>
                </c:pt>
                <c:pt idx="411">
                  <c:v>-7.6980000012554228E-3</c:v>
                </c:pt>
                <c:pt idx="413">
                  <c:v>-6.9800000346731395E-4</c:v>
                </c:pt>
                <c:pt idx="414">
                  <c:v>1.1301999998977408E-2</c:v>
                </c:pt>
                <c:pt idx="415">
                  <c:v>1.7301999992923811E-2</c:v>
                </c:pt>
                <c:pt idx="416">
                  <c:v>1.7301999992923811E-2</c:v>
                </c:pt>
                <c:pt idx="417">
                  <c:v>2.030199999717297E-2</c:v>
                </c:pt>
                <c:pt idx="418">
                  <c:v>2.030199999717297E-2</c:v>
                </c:pt>
                <c:pt idx="419">
                  <c:v>3.6301999993156642E-2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773-4AB7-BFCD-E817C8810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90904"/>
        <c:axId val="1"/>
      </c:scatterChart>
      <c:valAx>
        <c:axId val="846890904"/>
        <c:scaling>
          <c:orientation val="minMax"/>
          <c:min val="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92780303870478"/>
              <c:y val="0.870838851565572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62776025236593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9090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017463310043991"/>
          <c:y val="0.92132469679822138"/>
          <c:w val="0.80599435322950563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Z Vul - O-C Diagr.</a:t>
            </a:r>
          </a:p>
        </c:rich>
      </c:tx>
      <c:layout>
        <c:manualLayout>
          <c:xMode val="edge"/>
          <c:yMode val="edge"/>
          <c:x val="0.38897637795275591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15748031496064"/>
          <c:y val="0.14467067821544086"/>
          <c:w val="0.80787401574803153"/>
          <c:h val="0.658454464255328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Active!$F$21:$F$550</c:f>
              <c:numCache>
                <c:formatCode>General</c:formatCode>
                <c:ptCount val="530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  <c:pt idx="487">
                  <c:v>6551</c:v>
                </c:pt>
                <c:pt idx="488">
                  <c:v>6566</c:v>
                </c:pt>
                <c:pt idx="489">
                  <c:v>6568</c:v>
                </c:pt>
                <c:pt idx="490">
                  <c:v>6711</c:v>
                </c:pt>
                <c:pt idx="491">
                  <c:v>6865</c:v>
                </c:pt>
                <c:pt idx="492">
                  <c:v>7010</c:v>
                </c:pt>
                <c:pt idx="493">
                  <c:v>7012</c:v>
                </c:pt>
              </c:numCache>
            </c:numRef>
          </c:xVal>
          <c:yVal>
            <c:numRef>
              <c:f>Active!$H$21:$H$550</c:f>
              <c:numCache>
                <c:formatCode>General</c:formatCode>
                <c:ptCount val="530"/>
                <c:pt idx="0">
                  <c:v>8.7843449999127188E-2</c:v>
                </c:pt>
                <c:pt idx="1">
                  <c:v>4.8023949999333126E-2</c:v>
                </c:pt>
                <c:pt idx="2">
                  <c:v>8.191733499916154E-2</c:v>
                </c:pt>
                <c:pt idx="3">
                  <c:v>5.1628634997541667E-2</c:v>
                </c:pt>
                <c:pt idx="4">
                  <c:v>5.4172849997485173E-2</c:v>
                </c:pt>
                <c:pt idx="5">
                  <c:v>5.8923249998770189E-2</c:v>
                </c:pt>
                <c:pt idx="6">
                  <c:v>4.7457234999455977E-2</c:v>
                </c:pt>
                <c:pt idx="7">
                  <c:v>4.9431550000008428E-2</c:v>
                </c:pt>
                <c:pt idx="8">
                  <c:v>3.396553499987931E-2</c:v>
                </c:pt>
                <c:pt idx="9">
                  <c:v>8.2094429999415297E-2</c:v>
                </c:pt>
                <c:pt idx="10">
                  <c:v>0.1122303699994518</c:v>
                </c:pt>
                <c:pt idx="11">
                  <c:v>1.9473379998089513E-2</c:v>
                </c:pt>
                <c:pt idx="12">
                  <c:v>7.3551579997001681E-2</c:v>
                </c:pt>
                <c:pt idx="13">
                  <c:v>6.3687519999803044E-2</c:v>
                </c:pt>
                <c:pt idx="14">
                  <c:v>9.2992499994579703E-3</c:v>
                </c:pt>
                <c:pt idx="15">
                  <c:v>7.9435190000367584E-2</c:v>
                </c:pt>
                <c:pt idx="16">
                  <c:v>2.5318799998785835E-2</c:v>
                </c:pt>
                <c:pt idx="17">
                  <c:v>-8.9335300035600085E-3</c:v>
                </c:pt>
                <c:pt idx="18">
                  <c:v>9.1202409999823431E-2</c:v>
                </c:pt>
                <c:pt idx="19">
                  <c:v>1.6814139999041799E-2</c:v>
                </c:pt>
                <c:pt idx="20">
                  <c:v>6.6950079999514855E-2</c:v>
                </c:pt>
                <c:pt idx="21">
                  <c:v>4.9018049998267088E-2</c:v>
                </c:pt>
                <c:pt idx="22">
                  <c:v>4.4552034996740986E-2</c:v>
                </c:pt>
                <c:pt idx="23">
                  <c:v>1.8309479997697053E-2</c:v>
                </c:pt>
                <c:pt idx="24">
                  <c:v>4.8594319996482227E-2</c:v>
                </c:pt>
                <c:pt idx="25">
                  <c:v>4.0206050001870608E-2</c:v>
                </c:pt>
                <c:pt idx="26">
                  <c:v>4.1740034997928888E-2</c:v>
                </c:pt>
                <c:pt idx="27">
                  <c:v>5.0477929999033222E-2</c:v>
                </c:pt>
                <c:pt idx="28">
                  <c:v>4.7613869995984714E-2</c:v>
                </c:pt>
                <c:pt idx="29">
                  <c:v>3.8109209996036952E-2</c:v>
                </c:pt>
                <c:pt idx="30">
                  <c:v>4.1109209996648133E-2</c:v>
                </c:pt>
                <c:pt idx="31">
                  <c:v>4.485687999840593E-2</c:v>
                </c:pt>
                <c:pt idx="32">
                  <c:v>4.1992819998995401E-2</c:v>
                </c:pt>
                <c:pt idx="33">
                  <c:v>5.026469999938854E-2</c:v>
                </c:pt>
                <c:pt idx="34">
                  <c:v>4.9876429999130778E-2</c:v>
                </c:pt>
                <c:pt idx="35">
                  <c:v>4.3080339997686679E-2</c:v>
                </c:pt>
                <c:pt idx="37">
                  <c:v>5.7119439996313304E-2</c:v>
                </c:pt>
                <c:pt idx="38">
                  <c:v>3.9585909999004798E-2</c:v>
                </c:pt>
                <c:pt idx="39">
                  <c:v>4.2197639995720237E-2</c:v>
                </c:pt>
                <c:pt idx="40">
                  <c:v>4.5469519998732721E-2</c:v>
                </c:pt>
                <c:pt idx="41">
                  <c:v>4.6945309997681761E-2</c:v>
                </c:pt>
                <c:pt idx="42">
                  <c:v>6.2984410000353819E-2</c:v>
                </c:pt>
                <c:pt idx="43">
                  <c:v>5.6188319998909719E-2</c:v>
                </c:pt>
                <c:pt idx="44">
                  <c:v>4.3460199995024595E-2</c:v>
                </c:pt>
                <c:pt idx="45">
                  <c:v>4.4460199995228322E-2</c:v>
                </c:pt>
                <c:pt idx="46">
                  <c:v>4.4460199995228322E-2</c:v>
                </c:pt>
                <c:pt idx="47">
                  <c:v>3.5596139998233411E-2</c:v>
                </c:pt>
                <c:pt idx="48">
                  <c:v>3.7596139998640865E-2</c:v>
                </c:pt>
                <c:pt idx="49">
                  <c:v>4.4596139996428974E-2</c:v>
                </c:pt>
                <c:pt idx="50">
                  <c:v>4.5955539997521555E-2</c:v>
                </c:pt>
                <c:pt idx="51">
                  <c:v>4.5577499997307314E-2</c:v>
                </c:pt>
                <c:pt idx="52">
                  <c:v>3.5917350000090664E-2</c:v>
                </c:pt>
                <c:pt idx="53">
                  <c:v>5.0053289996867534E-2</c:v>
                </c:pt>
                <c:pt idx="54">
                  <c:v>4.3800959996588062E-2</c:v>
                </c:pt>
                <c:pt idx="55">
                  <c:v>3.9684569997916697E-2</c:v>
                </c:pt>
                <c:pt idx="56">
                  <c:v>6.1568180000904249E-2</c:v>
                </c:pt>
                <c:pt idx="57">
                  <c:v>5.2043969997612294E-2</c:v>
                </c:pt>
                <c:pt idx="58">
                  <c:v>5.0451789997168817E-2</c:v>
                </c:pt>
                <c:pt idx="59">
                  <c:v>5.9927579997747671E-2</c:v>
                </c:pt>
                <c:pt idx="60">
                  <c:v>4.0995549999934155E-2</c:v>
                </c:pt>
                <c:pt idx="61">
                  <c:v>3.5529534998204326E-2</c:v>
                </c:pt>
                <c:pt idx="62">
                  <c:v>4.3063519999122946E-2</c:v>
                </c:pt>
                <c:pt idx="63">
                  <c:v>3.3558859999175183E-2</c:v>
                </c:pt>
                <c:pt idx="64">
                  <c:v>4.8578409998299321E-2</c:v>
                </c:pt>
                <c:pt idx="65">
                  <c:v>3.8161270000273362E-2</c:v>
                </c:pt>
                <c:pt idx="66">
                  <c:v>2.8637059996981407E-2</c:v>
                </c:pt>
                <c:pt idx="67">
                  <c:v>3.0520669999532402E-2</c:v>
                </c:pt>
                <c:pt idx="68">
                  <c:v>5.5792549996112939E-2</c:v>
                </c:pt>
                <c:pt idx="69">
                  <c:v>5.9928489998128498E-2</c:v>
                </c:pt>
                <c:pt idx="70">
                  <c:v>6.1307439995289315E-2</c:v>
                </c:pt>
                <c:pt idx="71">
                  <c:v>3.8647289995424217E-2</c:v>
                </c:pt>
                <c:pt idx="72">
                  <c:v>3.0783229998633033E-2</c:v>
                </c:pt>
                <c:pt idx="73">
                  <c:v>2.8191049997985829E-2</c:v>
                </c:pt>
                <c:pt idx="74">
                  <c:v>3.5530899996956578E-2</c:v>
                </c:pt>
                <c:pt idx="75">
                  <c:v>2.4066249996394617E-2</c:v>
                </c:pt>
                <c:pt idx="76">
                  <c:v>4.0582049998192815E-2</c:v>
                </c:pt>
                <c:pt idx="77">
                  <c:v>6.1160349978308659E-3</c:v>
                </c:pt>
                <c:pt idx="78">
                  <c:v>4.1449749998719199E-2</c:v>
                </c:pt>
                <c:pt idx="79">
                  <c:v>2.3983734998182626E-2</c:v>
                </c:pt>
                <c:pt idx="80">
                  <c:v>2.9800739997881465E-2</c:v>
                </c:pt>
                <c:pt idx="81">
                  <c:v>2.924856999743497E-2</c:v>
                </c:pt>
                <c:pt idx="82">
                  <c:v>2.7955639998253901E-2</c:v>
                </c:pt>
                <c:pt idx="83">
                  <c:v>3.6637749999499647E-2</c:v>
                </c:pt>
                <c:pt idx="84">
                  <c:v>2.117173499573255E-2</c:v>
                </c:pt>
                <c:pt idx="85">
                  <c:v>3.2676849998097168E-2</c:v>
                </c:pt>
                <c:pt idx="86">
                  <c:v>2.8735500000038883E-2</c:v>
                </c:pt>
                <c:pt idx="87">
                  <c:v>2.973550000024261E-2</c:v>
                </c:pt>
                <c:pt idx="88">
                  <c:v>2.9114449996995972E-2</c:v>
                </c:pt>
                <c:pt idx="89">
                  <c:v>3.3105129998148186E-2</c:v>
                </c:pt>
                <c:pt idx="90">
                  <c:v>5.4698219995771069E-2</c:v>
                </c:pt>
                <c:pt idx="91">
                  <c:v>3.0622749996837229E-2</c:v>
                </c:pt>
                <c:pt idx="92">
                  <c:v>2.5156734998745378E-2</c:v>
                </c:pt>
                <c:pt idx="93">
                  <c:v>2.5101269999140641E-2</c:v>
                </c:pt>
                <c:pt idx="94">
                  <c:v>2.7373149998311419E-2</c:v>
                </c:pt>
                <c:pt idx="95">
                  <c:v>2.6907134997600224E-2</c:v>
                </c:pt>
                <c:pt idx="96">
                  <c:v>2.9456919997755904E-2</c:v>
                </c:pt>
                <c:pt idx="97">
                  <c:v>2.2240849997615442E-2</c:v>
                </c:pt>
                <c:pt idx="98">
                  <c:v>-5.2251650013204198E-3</c:v>
                </c:pt>
                <c:pt idx="99">
                  <c:v>2.9551829997217283E-2</c:v>
                </c:pt>
                <c:pt idx="100">
                  <c:v>3.3873039999889443E-2</c:v>
                </c:pt>
                <c:pt idx="101">
                  <c:v>2.5350649997562869E-2</c:v>
                </c:pt>
                <c:pt idx="102">
                  <c:v>5.7884634996298701E-2</c:v>
                </c:pt>
                <c:pt idx="103">
                  <c:v>2.0622529998945538E-2</c:v>
                </c:pt>
                <c:pt idx="104">
                  <c:v>2.8079679999791551E-2</c:v>
                </c:pt>
                <c:pt idx="105">
                  <c:v>3.507967999757966E-2</c:v>
                </c:pt>
                <c:pt idx="106">
                  <c:v>2.6322689998778515E-2</c:v>
                </c:pt>
                <c:pt idx="107">
                  <c:v>3.1342239999503363E-2</c:v>
                </c:pt>
                <c:pt idx="108">
                  <c:v>2.6701639995735604E-2</c:v>
                </c:pt>
                <c:pt idx="109">
                  <c:v>2.4547059998440091E-2</c:v>
                </c:pt>
                <c:pt idx="110">
                  <c:v>1.8294729998160619E-2</c:v>
                </c:pt>
                <c:pt idx="111">
                  <c:v>2.2606030001043109E-2</c:v>
                </c:pt>
                <c:pt idx="112">
                  <c:v>3.2501369998499285E-2</c:v>
                </c:pt>
                <c:pt idx="113">
                  <c:v>2.2107999757281505E-4</c:v>
                </c:pt>
                <c:pt idx="114">
                  <c:v>3.0262909996963572E-2</c:v>
                </c:pt>
                <c:pt idx="115">
                  <c:v>1.5858729995670728E-2</c:v>
                </c:pt>
                <c:pt idx="116">
                  <c:v>1.838839999618358E-2</c:v>
                </c:pt>
                <c:pt idx="117">
                  <c:v>1.5981489996192977E-2</c:v>
                </c:pt>
                <c:pt idx="118">
                  <c:v>2.1360439997806679E-2</c:v>
                </c:pt>
                <c:pt idx="119">
                  <c:v>5.9917199978372082E-3</c:v>
                </c:pt>
                <c:pt idx="120">
                  <c:v>1.0720749996835366E-2</c:v>
                </c:pt>
                <c:pt idx="121">
                  <c:v>7.4395499977981672E-3</c:v>
                </c:pt>
                <c:pt idx="122">
                  <c:v>1.171142999373842E-2</c:v>
                </c:pt>
                <c:pt idx="123">
                  <c:v>1.9711429995368235E-2</c:v>
                </c:pt>
                <c:pt idx="124">
                  <c:v>1.2595039996085688E-2</c:v>
                </c:pt>
                <c:pt idx="125">
                  <c:v>1.8730979994870722E-2</c:v>
                </c:pt>
                <c:pt idx="127">
                  <c:v>9.0521899983286858E-3</c:v>
                </c:pt>
                <c:pt idx="128">
                  <c:v>-2.0743900000525173E-2</c:v>
                </c:pt>
                <c:pt idx="130">
                  <c:v>1.1014910000085365E-2</c:v>
                </c:pt>
                <c:pt idx="131">
                  <c:v>1.0626639996189624E-2</c:v>
                </c:pt>
                <c:pt idx="132">
                  <c:v>1.3142439995135646E-2</c:v>
                </c:pt>
                <c:pt idx="133">
                  <c:v>7.6014099977328442E-3</c:v>
                </c:pt>
                <c:pt idx="134">
                  <c:v>1.2601409995113499E-2</c:v>
                </c:pt>
                <c:pt idx="135">
                  <c:v>5.7373499948880635E-3</c:v>
                </c:pt>
                <c:pt idx="136">
                  <c:v>7.4269850010750815E-3</c:v>
                </c:pt>
                <c:pt idx="137">
                  <c:v>-8.0671500036260113E-3</c:v>
                </c:pt>
                <c:pt idx="138">
                  <c:v>1.2204729995573871E-2</c:v>
                </c:pt>
                <c:pt idx="139">
                  <c:v>7.2164599987445399E-3</c:v>
                </c:pt>
                <c:pt idx="140">
                  <c:v>4.3223249958828092E-3</c:v>
                </c:pt>
                <c:pt idx="141">
                  <c:v>1.217676999658579E-2</c:v>
                </c:pt>
                <c:pt idx="142">
                  <c:v>5.8080500020878389E-3</c:v>
                </c:pt>
                <c:pt idx="143">
                  <c:v>-4.4754350004950538E-2</c:v>
                </c:pt>
                <c:pt idx="146">
                  <c:v>5.4722700006095693E-3</c:v>
                </c:pt>
                <c:pt idx="148">
                  <c:v>4.8918199900072068E-3</c:v>
                </c:pt>
                <c:pt idx="151">
                  <c:v>6.2754299942753278E-3</c:v>
                </c:pt>
                <c:pt idx="152">
                  <c:v>8.5789099975954741E-3</c:v>
                </c:pt>
                <c:pt idx="153">
                  <c:v>-1.8575670001155231E-2</c:v>
                </c:pt>
                <c:pt idx="154">
                  <c:v>2.686890002223663E-3</c:v>
                </c:pt>
                <c:pt idx="155">
                  <c:v>-5.5654399984632619E-3</c:v>
                </c:pt>
                <c:pt idx="156">
                  <c:v>5.4345600001397543E-3</c:v>
                </c:pt>
                <c:pt idx="157">
                  <c:v>-5.8177699975203723E-3</c:v>
                </c:pt>
                <c:pt idx="158">
                  <c:v>1.8223000370198861E-4</c:v>
                </c:pt>
                <c:pt idx="159">
                  <c:v>2.1822299968334846E-3</c:v>
                </c:pt>
                <c:pt idx="160">
                  <c:v>6.1822299976483919E-3</c:v>
                </c:pt>
                <c:pt idx="161">
                  <c:v>3.2279979997838382E-2</c:v>
                </c:pt>
                <c:pt idx="166">
                  <c:v>-1.9621200044639409E-3</c:v>
                </c:pt>
                <c:pt idx="169">
                  <c:v>1.7575899983057752E-3</c:v>
                </c:pt>
                <c:pt idx="174">
                  <c:v>5.7771400024648756E-3</c:v>
                </c:pt>
                <c:pt idx="180">
                  <c:v>-1.639089998207055E-3</c:v>
                </c:pt>
                <c:pt idx="182">
                  <c:v>-2.7554800035431981E-3</c:v>
                </c:pt>
                <c:pt idx="189">
                  <c:v>9.6048299965332262E-3</c:v>
                </c:pt>
                <c:pt idx="27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86-4EF7-9BCA-95F51F82B9C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Active!$F$21:$F$507</c:f>
              <c:numCache>
                <c:formatCode>General</c:formatCode>
                <c:ptCount val="487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</c:numCache>
            </c:numRef>
          </c:xVal>
          <c:yVal>
            <c:numRef>
              <c:f>Active!$I$21:$I$507</c:f>
              <c:numCache>
                <c:formatCode>General</c:formatCode>
                <c:ptCount val="487"/>
                <c:pt idx="126">
                  <c:v>6.4404599979752675E-3</c:v>
                </c:pt>
                <c:pt idx="129">
                  <c:v>1.0935799997241702E-2</c:v>
                </c:pt>
                <c:pt idx="144">
                  <c:v>1.6012870000849944E-2</c:v>
                </c:pt>
                <c:pt idx="145">
                  <c:v>2.0012870001664851E-2</c:v>
                </c:pt>
                <c:pt idx="147">
                  <c:v>4.5082099968567491E-3</c:v>
                </c:pt>
                <c:pt idx="149">
                  <c:v>1.139181999315042E-2</c:v>
                </c:pt>
                <c:pt idx="150">
                  <c:v>1.139181999315042E-2</c:v>
                </c:pt>
                <c:pt idx="162">
                  <c:v>6.7948699943372048E-3</c:v>
                </c:pt>
                <c:pt idx="163">
                  <c:v>1.0794869995152112E-2</c:v>
                </c:pt>
                <c:pt idx="164">
                  <c:v>-4.5934000081615523E-3</c:v>
                </c:pt>
                <c:pt idx="165">
                  <c:v>9.4065999946906231E-3</c:v>
                </c:pt>
                <c:pt idx="167">
                  <c:v>-1.0785100021166727E-3</c:v>
                </c:pt>
                <c:pt idx="168">
                  <c:v>2.1458600022015162E-3</c:v>
                </c:pt>
                <c:pt idx="170">
                  <c:v>4.7575899952789769E-3</c:v>
                </c:pt>
                <c:pt idx="171">
                  <c:v>4.7575899952789769E-3</c:v>
                </c:pt>
                <c:pt idx="172">
                  <c:v>6.029470001521986E-3</c:v>
                </c:pt>
                <c:pt idx="173">
                  <c:v>-1.2228600025991909E-3</c:v>
                </c:pt>
                <c:pt idx="175">
                  <c:v>6.7771399990306236E-3</c:v>
                </c:pt>
                <c:pt idx="176">
                  <c:v>8.7771399994380772E-3</c:v>
                </c:pt>
                <c:pt idx="177">
                  <c:v>-1.8820999976014718E-3</c:v>
                </c:pt>
                <c:pt idx="178">
                  <c:v>8.6557000031461939E-4</c:v>
                </c:pt>
                <c:pt idx="179">
                  <c:v>-1.5250820004439447E-2</c:v>
                </c:pt>
                <c:pt idx="181">
                  <c:v>8.4968499941169284E-3</c:v>
                </c:pt>
                <c:pt idx="183">
                  <c:v>4.2445199942449108E-3</c:v>
                </c:pt>
                <c:pt idx="184">
                  <c:v>-7.7412000246113166E-4</c:v>
                </c:pt>
                <c:pt idx="185">
                  <c:v>-1.7162390002340544E-2</c:v>
                </c:pt>
                <c:pt idx="186">
                  <c:v>-2.4667050005518831E-2</c:v>
                </c:pt>
                <c:pt idx="187">
                  <c:v>-1.266705000307411E-2</c:v>
                </c:pt>
                <c:pt idx="188">
                  <c:v>-7.6670500056934543E-3</c:v>
                </c:pt>
                <c:pt idx="190">
                  <c:v>1.4604830001189839E-2</c:v>
                </c:pt>
                <c:pt idx="191">
                  <c:v>2.0806199972867034E-3</c:v>
                </c:pt>
                <c:pt idx="192">
                  <c:v>1.3524999958463013E-3</c:v>
                </c:pt>
                <c:pt idx="193">
                  <c:v>-8.0357700062450022E-3</c:v>
                </c:pt>
                <c:pt idx="194">
                  <c:v>6.9642299931729212E-3</c:v>
                </c:pt>
                <c:pt idx="195">
                  <c:v>-1.1190350007382222E-2</c:v>
                </c:pt>
                <c:pt idx="196">
                  <c:v>1.4683939996757545E-2</c:v>
                </c:pt>
                <c:pt idx="197">
                  <c:v>7.0348999724956229E-4</c:v>
                </c:pt>
                <c:pt idx="198">
                  <c:v>9.0442499931668863E-3</c:v>
                </c:pt>
                <c:pt idx="199">
                  <c:v>-1.2344019996817224E-2</c:v>
                </c:pt>
                <c:pt idx="200">
                  <c:v>-9.4604100086144172E-3</c:v>
                </c:pt>
                <c:pt idx="201">
                  <c:v>2.4231999923358671E-3</c:v>
                </c:pt>
                <c:pt idx="202">
                  <c:v>3.1559139999444596E-2</c:v>
                </c:pt>
                <c:pt idx="203">
                  <c:v>-6.8291300049168058E-3</c:v>
                </c:pt>
                <c:pt idx="204">
                  <c:v>1.5511629993852694E-2</c:v>
                </c:pt>
                <c:pt idx="205">
                  <c:v>7.7555500029120594E-3</c:v>
                </c:pt>
                <c:pt idx="206">
                  <c:v>3.6728000122820958E-4</c:v>
                </c:pt>
                <c:pt idx="207">
                  <c:v>2.2367279998434242E-2</c:v>
                </c:pt>
                <c:pt idx="208">
                  <c:v>-5.4967800024314784E-3</c:v>
                </c:pt>
                <c:pt idx="209">
                  <c:v>2.0250889996532351E-2</c:v>
                </c:pt>
                <c:pt idx="210">
                  <c:v>4.998559998057317E-3</c:v>
                </c:pt>
                <c:pt idx="211">
                  <c:v>-5.2537700030370615E-3</c:v>
                </c:pt>
                <c:pt idx="212">
                  <c:v>-4.1178300089086406E-3</c:v>
                </c:pt>
                <c:pt idx="216">
                  <c:v>5.7378199999220669E-3</c:v>
                </c:pt>
                <c:pt idx="217">
                  <c:v>-1.7668400032562204E-3</c:v>
                </c:pt>
                <c:pt idx="218">
                  <c:v>5.0590299942996353E-3</c:v>
                </c:pt>
                <c:pt idx="219">
                  <c:v>-1.267840999935288E-2</c:v>
                </c:pt>
                <c:pt idx="220">
                  <c:v>-2.6784100045915693E-3</c:v>
                </c:pt>
                <c:pt idx="221">
                  <c:v>2.3215900000650436E-3</c:v>
                </c:pt>
                <c:pt idx="222">
                  <c:v>-8.5424700009752996E-3</c:v>
                </c:pt>
                <c:pt idx="223">
                  <c:v>-7.5424700044095516E-3</c:v>
                </c:pt>
                <c:pt idx="224">
                  <c:v>-6.542470000567846E-3</c:v>
                </c:pt>
                <c:pt idx="225">
                  <c:v>-5.542470004002098E-3</c:v>
                </c:pt>
                <c:pt idx="227">
                  <c:v>5.1576900004874915E-3</c:v>
                </c:pt>
                <c:pt idx="228">
                  <c:v>-4.7063700039871037E-3</c:v>
                </c:pt>
                <c:pt idx="229">
                  <c:v>-4.5704299991484731E-3</c:v>
                </c:pt>
                <c:pt idx="230">
                  <c:v>-5.7042999833356589E-4</c:v>
                </c:pt>
                <c:pt idx="231">
                  <c:v>1.0412999981781468E-3</c:v>
                </c:pt>
                <c:pt idx="232">
                  <c:v>8.4016099935979582E-3</c:v>
                </c:pt>
                <c:pt idx="233">
                  <c:v>6.0133399965707213E-3</c:v>
                </c:pt>
                <c:pt idx="234">
                  <c:v>-6.1030500073684379E-3</c:v>
                </c:pt>
                <c:pt idx="235">
                  <c:v>-1.1030500027118251E-3</c:v>
                </c:pt>
                <c:pt idx="236">
                  <c:v>-1.0305000614607707E-4</c:v>
                </c:pt>
                <c:pt idx="237">
                  <c:v>2.8969499981030822E-3</c:v>
                </c:pt>
                <c:pt idx="238">
                  <c:v>1.0032889993453864E-2</c:v>
                </c:pt>
                <c:pt idx="239">
                  <c:v>-5.3553800025838427E-3</c:v>
                </c:pt>
                <c:pt idx="240">
                  <c:v>-1.5219440007058438E-2</c:v>
                </c:pt>
                <c:pt idx="241">
                  <c:v>-1.1219440006243531E-2</c:v>
                </c:pt>
                <c:pt idx="242">
                  <c:v>1.7805600000428967E-3</c:v>
                </c:pt>
                <c:pt idx="243">
                  <c:v>2.7805599966086447E-3</c:v>
                </c:pt>
                <c:pt idx="244">
                  <c:v>3.3736499972292222E-3</c:v>
                </c:pt>
                <c:pt idx="245">
                  <c:v>4.3736499937949702E-3</c:v>
                </c:pt>
                <c:pt idx="246">
                  <c:v>5.868989996088203E-3</c:v>
                </c:pt>
                <c:pt idx="247">
                  <c:v>-1.6315370005031582E-2</c:v>
                </c:pt>
                <c:pt idx="248">
                  <c:v>2.752599997620564E-3</c:v>
                </c:pt>
                <c:pt idx="250">
                  <c:v>3.5002699951292016E-3</c:v>
                </c:pt>
                <c:pt idx="252">
                  <c:v>3.2674899921403266E-3</c:v>
                </c:pt>
                <c:pt idx="253">
                  <c:v>1.022930000181077E-2</c:v>
                </c:pt>
                <c:pt idx="254">
                  <c:v>9.7696999728213996E-4</c:v>
                </c:pt>
                <c:pt idx="256">
                  <c:v>-3.663629999209661E-3</c:v>
                </c:pt>
                <c:pt idx="257">
                  <c:v>3.3363699985784478E-3</c:v>
                </c:pt>
                <c:pt idx="259">
                  <c:v>1.1608249995333608E-2</c:v>
                </c:pt>
                <c:pt idx="260">
                  <c:v>-8.9159600029233843E-3</c:v>
                </c:pt>
                <c:pt idx="261">
                  <c:v>4.3559199912124313E-3</c:v>
                </c:pt>
                <c:pt idx="262">
                  <c:v>7.3486999463057145E-4</c:v>
                </c:pt>
                <c:pt idx="263">
                  <c:v>-1.6738000704208389E-4</c:v>
                </c:pt>
                <c:pt idx="264">
                  <c:v>-4.1971000609919429E-4</c:v>
                </c:pt>
                <c:pt idx="266">
                  <c:v>-6.7204000515630469E-4</c:v>
                </c:pt>
                <c:pt idx="267">
                  <c:v>-8.1571500049903989E-3</c:v>
                </c:pt>
                <c:pt idx="269">
                  <c:v>4.6687199937878177E-3</c:v>
                </c:pt>
                <c:pt idx="270">
                  <c:v>-7.4476700028753839E-3</c:v>
                </c:pt>
                <c:pt idx="272">
                  <c:v>2.9999999969732016E-4</c:v>
                </c:pt>
                <c:pt idx="273">
                  <c:v>-9.5733800044399686E-3</c:v>
                </c:pt>
                <c:pt idx="274">
                  <c:v>-1.9689770000695717E-2</c:v>
                </c:pt>
                <c:pt idx="275">
                  <c:v>-9.8639000061666593E-3</c:v>
                </c:pt>
                <c:pt idx="276">
                  <c:v>7.2627199988346547E-3</c:v>
                </c:pt>
                <c:pt idx="277">
                  <c:v>-1.5988700004527345E-2</c:v>
                </c:pt>
                <c:pt idx="278">
                  <c:v>-1.3017570003285073E-2</c:v>
                </c:pt>
                <c:pt idx="279">
                  <c:v>-9.8816300087491982E-3</c:v>
                </c:pt>
                <c:pt idx="280">
                  <c:v>-1.7456900022807531E-3</c:v>
                </c:pt>
                <c:pt idx="281">
                  <c:v>-8.99802000640193E-3</c:v>
                </c:pt>
                <c:pt idx="282">
                  <c:v>-5.8620800045900978E-3</c:v>
                </c:pt>
                <c:pt idx="283">
                  <c:v>1.3791999663226306E-4</c:v>
                </c:pt>
                <c:pt idx="284">
                  <c:v>-1.2503500038292259E-3</c:v>
                </c:pt>
                <c:pt idx="285">
                  <c:v>-4.2307999974582344E-3</c:v>
                </c:pt>
                <c:pt idx="286">
                  <c:v>-2.2308000043267384E-3</c:v>
                </c:pt>
                <c:pt idx="287">
                  <c:v>3.3622900009504519E-3</c:v>
                </c:pt>
                <c:pt idx="288">
                  <c:v>-2.7830999897560105E-4</c:v>
                </c:pt>
                <c:pt idx="289">
                  <c:v>-4.1423700022278354E-3</c:v>
                </c:pt>
                <c:pt idx="290">
                  <c:v>1.8576299989945255E-3</c:v>
                </c:pt>
                <c:pt idx="291">
                  <c:v>-2.5876001018332317E-4</c:v>
                </c:pt>
                <c:pt idx="293">
                  <c:v>-1.3306270004250109E-2</c:v>
                </c:pt>
                <c:pt idx="294">
                  <c:v>-8.170330009306781E-3</c:v>
                </c:pt>
                <c:pt idx="295">
                  <c:v>1.2965609996172134E-2</c:v>
                </c:pt>
                <c:pt idx="296">
                  <c:v>2.3577339990879409E-2</c:v>
                </c:pt>
                <c:pt idx="297">
                  <c:v>6.3250099919969216E-3</c:v>
                </c:pt>
                <c:pt idx="298">
                  <c:v>4.5968899939907715E-3</c:v>
                </c:pt>
                <c:pt idx="299">
                  <c:v>-3.7913800042588264E-3</c:v>
                </c:pt>
                <c:pt idx="300">
                  <c:v>-5.9077700061607175E-3</c:v>
                </c:pt>
                <c:pt idx="301">
                  <c:v>0</c:v>
                </c:pt>
                <c:pt idx="305">
                  <c:v>1.0064269998110831E-2</c:v>
                </c:pt>
                <c:pt idx="306">
                  <c:v>-7.3240000056102872E-3</c:v>
                </c:pt>
                <c:pt idx="307">
                  <c:v>-1.8473000018275343E-3</c:v>
                </c:pt>
                <c:pt idx="308">
                  <c:v>6.2886399973649532E-3</c:v>
                </c:pt>
                <c:pt idx="309">
                  <c:v>3.8724100013496354E-3</c:v>
                </c:pt>
                <c:pt idx="310">
                  <c:v>2.0083499912288971E-3</c:v>
                </c:pt>
                <c:pt idx="311">
                  <c:v>3.0083499950706027E-3</c:v>
                </c:pt>
                <c:pt idx="312">
                  <c:v>-1.0680300038075075E-3</c:v>
                </c:pt>
                <c:pt idx="313">
                  <c:v>6.067909998819232E-3</c:v>
                </c:pt>
                <c:pt idx="314">
                  <c:v>7.2038499929476529E-3</c:v>
                </c:pt>
                <c:pt idx="315">
                  <c:v>-6.5242700075032189E-3</c:v>
                </c:pt>
                <c:pt idx="316">
                  <c:v>-3.5242700032540597E-3</c:v>
                </c:pt>
                <c:pt idx="317">
                  <c:v>-2.5242700066883117E-3</c:v>
                </c:pt>
                <c:pt idx="318">
                  <c:v>2.4757299979683012E-3</c:v>
                </c:pt>
                <c:pt idx="319">
                  <c:v>2.4757299979683012E-3</c:v>
                </c:pt>
                <c:pt idx="320">
                  <c:v>4.4757299983757548E-3</c:v>
                </c:pt>
                <c:pt idx="321">
                  <c:v>5.4757299949415028E-3</c:v>
                </c:pt>
                <c:pt idx="322">
                  <c:v>5.4757299949415028E-3</c:v>
                </c:pt>
                <c:pt idx="323">
                  <c:v>6.4757299987832084E-3</c:v>
                </c:pt>
                <c:pt idx="324">
                  <c:v>7.4757299953489564E-3</c:v>
                </c:pt>
                <c:pt idx="325">
                  <c:v>9.4757299957564101E-3</c:v>
                </c:pt>
                <c:pt idx="326">
                  <c:v>9.4757299957564101E-3</c:v>
                </c:pt>
                <c:pt idx="327">
                  <c:v>1.0475729992322158E-2</c:v>
                </c:pt>
                <c:pt idx="328">
                  <c:v>1.0475729992322158E-2</c:v>
                </c:pt>
                <c:pt idx="329">
                  <c:v>1.1475729996163864E-2</c:v>
                </c:pt>
                <c:pt idx="330">
                  <c:v>1.1475729996163864E-2</c:v>
                </c:pt>
                <c:pt idx="331">
                  <c:v>1.4475729993137065E-2</c:v>
                </c:pt>
                <c:pt idx="332">
                  <c:v>1.5475729996978771E-2</c:v>
                </c:pt>
                <c:pt idx="333">
                  <c:v>1.8475729993951973E-2</c:v>
                </c:pt>
                <c:pt idx="334">
                  <c:v>2.0475729994359426E-2</c:v>
                </c:pt>
                <c:pt idx="335">
                  <c:v>2.1475729998201132E-2</c:v>
                </c:pt>
                <c:pt idx="336">
                  <c:v>2.3475729998608585E-2</c:v>
                </c:pt>
                <c:pt idx="337">
                  <c:v>-2.2048480001103599E-2</c:v>
                </c:pt>
                <c:pt idx="338">
                  <c:v>1.6991899901768193E-3</c:v>
                </c:pt>
                <c:pt idx="340">
                  <c:v>-9.6686199976829812E-3</c:v>
                </c:pt>
                <c:pt idx="341">
                  <c:v>-6.6861999948741868E-4</c:v>
                </c:pt>
                <c:pt idx="342">
                  <c:v>-3.0568900037906133E-3</c:v>
                </c:pt>
                <c:pt idx="343">
                  <c:v>-3.0568900037906133E-3</c:v>
                </c:pt>
                <c:pt idx="358">
                  <c:v>-1.8948910001199692E-2</c:v>
                </c:pt>
                <c:pt idx="359">
                  <c:v>-1.1948909996135626E-2</c:v>
                </c:pt>
                <c:pt idx="360">
                  <c:v>-9.94891000300413E-3</c:v>
                </c:pt>
                <c:pt idx="361">
                  <c:v>-5.8129700046265498E-3</c:v>
                </c:pt>
                <c:pt idx="362">
                  <c:v>-6.2012400085222907E-3</c:v>
                </c:pt>
                <c:pt idx="363">
                  <c:v>-1.5597920006257482E-2</c:v>
                </c:pt>
                <c:pt idx="364">
                  <c:v>-7.5979200046276674E-3</c:v>
                </c:pt>
                <c:pt idx="365">
                  <c:v>4.4020799978170544E-3</c:v>
                </c:pt>
                <c:pt idx="366">
                  <c:v>-9.7422699982416816E-3</c:v>
                </c:pt>
                <c:pt idx="367">
                  <c:v>-1.7422700038878247E-3</c:v>
                </c:pt>
                <c:pt idx="368">
                  <c:v>-1.7422700038878247E-3</c:v>
                </c:pt>
                <c:pt idx="369">
                  <c:v>-7.4227000004611909E-4</c:v>
                </c:pt>
                <c:pt idx="370">
                  <c:v>2.2577299969270825E-3</c:v>
                </c:pt>
                <c:pt idx="371">
                  <c:v>5.2577300011762418E-3</c:v>
                </c:pt>
                <c:pt idx="372">
                  <c:v>6.2577299977419898E-3</c:v>
                </c:pt>
                <c:pt idx="373">
                  <c:v>1.1257730002398603E-2</c:v>
                </c:pt>
                <c:pt idx="374">
                  <c:v>1.4257729999371804E-2</c:v>
                </c:pt>
                <c:pt idx="375">
                  <c:v>-3.9946000033523887E-3</c:v>
                </c:pt>
                <c:pt idx="376">
                  <c:v>-1.0702300060074776E-3</c:v>
                </c:pt>
                <c:pt idx="378">
                  <c:v>-4.138950003834907E-3</c:v>
                </c:pt>
                <c:pt idx="380">
                  <c:v>-8.166910003637895E-3</c:v>
                </c:pt>
                <c:pt idx="381">
                  <c:v>-1.1669100058497861E-3</c:v>
                </c:pt>
                <c:pt idx="382">
                  <c:v>1.1833090000436641E-2</c:v>
                </c:pt>
                <c:pt idx="383">
                  <c:v>-1.4192400049068965E-3</c:v>
                </c:pt>
                <c:pt idx="384">
                  <c:v>5.8075999550055712E-4</c:v>
                </c:pt>
                <c:pt idx="385">
                  <c:v>-7.2833000012906268E-3</c:v>
                </c:pt>
                <c:pt idx="386">
                  <c:v>4.7167000011540949E-3</c:v>
                </c:pt>
                <c:pt idx="387">
                  <c:v>2.0716699997137766E-2</c:v>
                </c:pt>
                <c:pt idx="388">
                  <c:v>2.4716699997952674E-2</c:v>
                </c:pt>
                <c:pt idx="392">
                  <c:v>-5.5915500051924028E-3</c:v>
                </c:pt>
                <c:pt idx="395">
                  <c:v>-3.3680900014587678E-3</c:v>
                </c:pt>
                <c:pt idx="396">
                  <c:v>-4.7359000018332154E-3</c:v>
                </c:pt>
                <c:pt idx="399">
                  <c:v>3.4680099997785874E-3</c:v>
                </c:pt>
                <c:pt idx="400">
                  <c:v>-2.1376500000769738E-2</c:v>
                </c:pt>
                <c:pt idx="402">
                  <c:v>2.7594399944064207E-3</c:v>
                </c:pt>
                <c:pt idx="403">
                  <c:v>3.7594399982481264E-3</c:v>
                </c:pt>
                <c:pt idx="405">
                  <c:v>9.2352299980120733E-3</c:v>
                </c:pt>
                <c:pt idx="406">
                  <c:v>9.6430499979760498E-3</c:v>
                </c:pt>
                <c:pt idx="407">
                  <c:v>1.3867419998859987E-2</c:v>
                </c:pt>
                <c:pt idx="420">
                  <c:v>-2.3169400083133951E-3</c:v>
                </c:pt>
                <c:pt idx="421">
                  <c:v>4.9869999202201143E-4</c:v>
                </c:pt>
                <c:pt idx="422">
                  <c:v>-1.0050499986391515E-3</c:v>
                </c:pt>
                <c:pt idx="423">
                  <c:v>-5.4710650001652539E-3</c:v>
                </c:pt>
                <c:pt idx="424">
                  <c:v>-2.9370800039032474E-3</c:v>
                </c:pt>
                <c:pt idx="426">
                  <c:v>9.4027699960861355E-3</c:v>
                </c:pt>
                <c:pt idx="428">
                  <c:v>5.1624900006572716E-3</c:v>
                </c:pt>
                <c:pt idx="429">
                  <c:v>3.7937699962640181E-3</c:v>
                </c:pt>
                <c:pt idx="434">
                  <c:v>2.6010000001406297E-3</c:v>
                </c:pt>
                <c:pt idx="435">
                  <c:v>1.9660559999465477E-2</c:v>
                </c:pt>
                <c:pt idx="436">
                  <c:v>-5.1355300020077266E-3</c:v>
                </c:pt>
                <c:pt idx="437">
                  <c:v>2.0004099933430552E-3</c:v>
                </c:pt>
                <c:pt idx="438">
                  <c:v>3.6121399971307255E-3</c:v>
                </c:pt>
                <c:pt idx="439">
                  <c:v>5.5841799985500984E-3</c:v>
                </c:pt>
                <c:pt idx="441">
                  <c:v>1.1679499948513694E-3</c:v>
                </c:pt>
                <c:pt idx="442">
                  <c:v>1.7371859998092987E-2</c:v>
                </c:pt>
                <c:pt idx="443">
                  <c:v>-6.9288900049286895E-3</c:v>
                </c:pt>
                <c:pt idx="444">
                  <c:v>4.9547199887456372E-3</c:v>
                </c:pt>
                <c:pt idx="445">
                  <c:v>4.9938999291043729E-4</c:v>
                </c:pt>
                <c:pt idx="446">
                  <c:v>-7.3339000664418563E-4</c:v>
                </c:pt>
                <c:pt idx="451">
                  <c:v>1.309349994699005E-3</c:v>
                </c:pt>
                <c:pt idx="455">
                  <c:v>-2.9033000464551151E-4</c:v>
                </c:pt>
                <c:pt idx="473">
                  <c:v>-4.7165549985948019E-3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86-4EF7-9BCA-95F51F82B9CC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Active!$F$21:$F$507</c:f>
              <c:numCache>
                <c:formatCode>General</c:formatCode>
                <c:ptCount val="487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</c:numCache>
            </c:numRef>
          </c:xVal>
          <c:yVal>
            <c:numRef>
              <c:f>Active!$J$21:$J$507</c:f>
              <c:numCache>
                <c:formatCode>General</c:formatCode>
                <c:ptCount val="487"/>
                <c:pt idx="213">
                  <c:v>2.3275899948203005E-3</c:v>
                </c:pt>
                <c:pt idx="214">
                  <c:v>4.7275899923988618E-3</c:v>
                </c:pt>
                <c:pt idx="215">
                  <c:v>1.754209995851852E-3</c:v>
                </c:pt>
                <c:pt idx="226">
                  <c:v>-1.6102800000226125E-3</c:v>
                </c:pt>
                <c:pt idx="258">
                  <c:v>-7.2768999962136149E-4</c:v>
                </c:pt>
                <c:pt idx="268">
                  <c:v>3.9108199998736382E-3</c:v>
                </c:pt>
                <c:pt idx="303">
                  <c:v>-5.5528000666527078E-4</c:v>
                </c:pt>
                <c:pt idx="304">
                  <c:v>1.6427000082330778E-4</c:v>
                </c:pt>
                <c:pt idx="432">
                  <c:v>-4.427280007803347E-3</c:v>
                </c:pt>
                <c:pt idx="440">
                  <c:v>5.784180000773631E-3</c:v>
                </c:pt>
                <c:pt idx="449">
                  <c:v>1.3348999927984551E-3</c:v>
                </c:pt>
                <c:pt idx="450">
                  <c:v>1.7577699909452349E-3</c:v>
                </c:pt>
                <c:pt idx="456">
                  <c:v>1.1854600015794858E-3</c:v>
                </c:pt>
                <c:pt idx="457">
                  <c:v>1.5971899993019179E-3</c:v>
                </c:pt>
                <c:pt idx="458">
                  <c:v>4.4389949907781556E-3</c:v>
                </c:pt>
                <c:pt idx="470">
                  <c:v>-3.7806999898748472E-4</c:v>
                </c:pt>
                <c:pt idx="471">
                  <c:v>-7.224200016935356E-4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086-4EF7-9BCA-95F51F82B9CC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Active!$F$21:$F$791</c:f>
              <c:numCache>
                <c:formatCode>General</c:formatCode>
                <c:ptCount val="771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  <c:pt idx="487">
                  <c:v>6551</c:v>
                </c:pt>
                <c:pt idx="488">
                  <c:v>6566</c:v>
                </c:pt>
                <c:pt idx="489">
                  <c:v>6568</c:v>
                </c:pt>
                <c:pt idx="490">
                  <c:v>6711</c:v>
                </c:pt>
                <c:pt idx="491">
                  <c:v>6865</c:v>
                </c:pt>
                <c:pt idx="492">
                  <c:v>7010</c:v>
                </c:pt>
                <c:pt idx="493">
                  <c:v>7012</c:v>
                </c:pt>
              </c:numCache>
            </c:numRef>
          </c:xVal>
          <c:yVal>
            <c:numRef>
              <c:f>Active!$K$21:$K$791</c:f>
              <c:numCache>
                <c:formatCode>General</c:formatCode>
                <c:ptCount val="771"/>
                <c:pt idx="249">
                  <c:v>6.322999979602173E-4</c:v>
                </c:pt>
                <c:pt idx="251">
                  <c:v>9.6823999774642289E-4</c:v>
                </c:pt>
                <c:pt idx="302">
                  <c:v>-1.1584399981074966E-3</c:v>
                </c:pt>
                <c:pt idx="377">
                  <c:v>-3.8662000588374212E-4</c:v>
                </c:pt>
                <c:pt idx="379">
                  <c:v>-1.4391280004929285E-2</c:v>
                </c:pt>
                <c:pt idx="389">
                  <c:v>-4.7998000809457153E-4</c:v>
                </c:pt>
                <c:pt idx="390">
                  <c:v>-2.3231000523082912E-4</c:v>
                </c:pt>
                <c:pt idx="391">
                  <c:v>-1.103280003007967E-3</c:v>
                </c:pt>
                <c:pt idx="393">
                  <c:v>6.544389994814992E-3</c:v>
                </c:pt>
                <c:pt idx="398">
                  <c:v>1.9640999962575734E-3</c:v>
                </c:pt>
                <c:pt idx="412">
                  <c:v>1.2150899929110892E-3</c:v>
                </c:pt>
                <c:pt idx="425">
                  <c:v>1.3034799994784407E-2</c:v>
                </c:pt>
                <c:pt idx="427">
                  <c:v>2.1170739993976895E-2</c:v>
                </c:pt>
                <c:pt idx="430">
                  <c:v>1.3891099952161312E-3</c:v>
                </c:pt>
                <c:pt idx="431">
                  <c:v>2.4189109994040336E-2</c:v>
                </c:pt>
                <c:pt idx="433">
                  <c:v>1.4997089994722046E-2</c:v>
                </c:pt>
                <c:pt idx="447">
                  <c:v>1.7237599968211725E-3</c:v>
                </c:pt>
                <c:pt idx="448">
                  <c:v>1.759699996910058E-3</c:v>
                </c:pt>
                <c:pt idx="452">
                  <c:v>2.1055999968666583E-3</c:v>
                </c:pt>
                <c:pt idx="453">
                  <c:v>1.3580899976659566E-3</c:v>
                </c:pt>
                <c:pt idx="454">
                  <c:v>2.3416999974870123E-3</c:v>
                </c:pt>
                <c:pt idx="459">
                  <c:v>1.452839991543442E-3</c:v>
                </c:pt>
                <c:pt idx="460">
                  <c:v>1.4926899966667406E-3</c:v>
                </c:pt>
                <c:pt idx="461">
                  <c:v>-6.6655000409809873E-4</c:v>
                </c:pt>
                <c:pt idx="462">
                  <c:v>1.7077399970730767E-3</c:v>
                </c:pt>
                <c:pt idx="463">
                  <c:v>1.2680499930866063E-3</c:v>
                </c:pt>
                <c:pt idx="464">
                  <c:v>2.441755001200363E-3</c:v>
                </c:pt>
                <c:pt idx="465">
                  <c:v>2.1629599941661581E-3</c:v>
                </c:pt>
                <c:pt idx="466">
                  <c:v>9.5274499471997842E-4</c:v>
                </c:pt>
                <c:pt idx="467">
                  <c:v>8.0860999878495932E-4</c:v>
                </c:pt>
                <c:pt idx="468">
                  <c:v>-9.3108000874053687E-4</c:v>
                </c:pt>
                <c:pt idx="469">
                  <c:v>2.1307249990059063E-3</c:v>
                </c:pt>
                <c:pt idx="472">
                  <c:v>-6.6242000320926309E-4</c:v>
                </c:pt>
                <c:pt idx="474">
                  <c:v>-6.7475000105332583E-4</c:v>
                </c:pt>
                <c:pt idx="475">
                  <c:v>1.5729199949419126E-3</c:v>
                </c:pt>
                <c:pt idx="476">
                  <c:v>2.3729199965600856E-3</c:v>
                </c:pt>
                <c:pt idx="477">
                  <c:v>5.4729199982830323E-3</c:v>
                </c:pt>
                <c:pt idx="478">
                  <c:v>3.1814249960007146E-3</c:v>
                </c:pt>
                <c:pt idx="479">
                  <c:v>-1.6367700081900693E-3</c:v>
                </c:pt>
                <c:pt idx="480">
                  <c:v>-1.3269200062495656E-3</c:v>
                </c:pt>
                <c:pt idx="481">
                  <c:v>-5.0721000297926366E-4</c:v>
                </c:pt>
                <c:pt idx="482">
                  <c:v>-1.2876600012532435E-3</c:v>
                </c:pt>
                <c:pt idx="483">
                  <c:v>-2.068110006803181E-3</c:v>
                </c:pt>
                <c:pt idx="484">
                  <c:v>-1.8204400039394386E-3</c:v>
                </c:pt>
                <c:pt idx="485">
                  <c:v>-2.7796800059149973E-3</c:v>
                </c:pt>
                <c:pt idx="486">
                  <c:v>-3.2404200101154856E-3</c:v>
                </c:pt>
                <c:pt idx="487">
                  <c:v>-2.2285300001385622E-3</c:v>
                </c:pt>
                <c:pt idx="488">
                  <c:v>-3.0089800056884997E-3</c:v>
                </c:pt>
                <c:pt idx="489">
                  <c:v>-4.0730400069151074E-3</c:v>
                </c:pt>
                <c:pt idx="490">
                  <c:v>-4.4533300024340861E-3</c:v>
                </c:pt>
                <c:pt idx="491">
                  <c:v>-4.7859500045888126E-3</c:v>
                </c:pt>
                <c:pt idx="492">
                  <c:v>-5.7302999994135462E-3</c:v>
                </c:pt>
                <c:pt idx="493">
                  <c:v>-7.1943600050872192E-3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086-4EF7-9BCA-95F51F82B9CC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Active!$F$21:$F$507</c:f>
              <c:numCache>
                <c:formatCode>General</c:formatCode>
                <c:ptCount val="487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</c:numCache>
            </c:numRef>
          </c:xVal>
          <c:yVal>
            <c:numRef>
              <c:f>Active!$L$21:$L$507</c:f>
              <c:numCache>
                <c:formatCode>General</c:formatCode>
                <c:ptCount val="48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086-4EF7-9BCA-95F51F82B9C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Active!$F$21:$F$507</c:f>
              <c:numCache>
                <c:formatCode>General</c:formatCode>
                <c:ptCount val="487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</c:numCache>
            </c:numRef>
          </c:xVal>
          <c:yVal>
            <c:numRef>
              <c:f>Active!$M$21:$M$507</c:f>
              <c:numCache>
                <c:formatCode>General</c:formatCode>
                <c:ptCount val="48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086-4EF7-9BCA-95F51F82B9C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Active!$F$21:$F$507</c:f>
              <c:numCache>
                <c:formatCode>General</c:formatCode>
                <c:ptCount val="487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</c:numCache>
            </c:numRef>
          </c:xVal>
          <c:yVal>
            <c:numRef>
              <c:f>Active!$N$21:$N$507</c:f>
              <c:numCache>
                <c:formatCode>General</c:formatCode>
                <c:ptCount val="48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086-4EF7-9BCA-95F51F82B9C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Active!$F$21:$F$507</c:f>
              <c:numCache>
                <c:formatCode>General</c:formatCode>
                <c:ptCount val="487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</c:numCache>
            </c:numRef>
          </c:xVal>
          <c:yVal>
            <c:numRef>
              <c:f>Active!$O$21:$O$507</c:f>
              <c:numCache>
                <c:formatCode>General</c:formatCode>
                <c:ptCount val="487"/>
                <c:pt idx="0">
                  <c:v>4.4599507875791096E-2</c:v>
                </c:pt>
                <c:pt idx="1">
                  <c:v>4.2950341065780238E-2</c:v>
                </c:pt>
                <c:pt idx="2">
                  <c:v>4.2898328881772203E-2</c:v>
                </c:pt>
                <c:pt idx="3">
                  <c:v>4.2162546766536586E-2</c:v>
                </c:pt>
                <c:pt idx="4">
                  <c:v>4.2011584573927903E-2</c:v>
                </c:pt>
                <c:pt idx="5">
                  <c:v>4.1199687067461015E-2</c:v>
                </c:pt>
                <c:pt idx="6">
                  <c:v>4.1198418477607163E-2</c:v>
                </c:pt>
                <c:pt idx="7">
                  <c:v>4.0210186981454496E-2</c:v>
                </c:pt>
                <c:pt idx="8">
                  <c:v>4.0208918391600644E-2</c:v>
                </c:pt>
                <c:pt idx="9">
                  <c:v>3.9438884350310954E-2</c:v>
                </c:pt>
                <c:pt idx="10">
                  <c:v>3.9433809990895539E-2</c:v>
                </c:pt>
                <c:pt idx="11">
                  <c:v>3.9350083060541143E-2</c:v>
                </c:pt>
                <c:pt idx="12">
                  <c:v>3.91978522780786E-2</c:v>
                </c:pt>
                <c:pt idx="13">
                  <c:v>3.9192777918663178E-2</c:v>
                </c:pt>
                <c:pt idx="14">
                  <c:v>3.9169943301293801E-2</c:v>
                </c:pt>
                <c:pt idx="15">
                  <c:v>3.9164868941878379E-2</c:v>
                </c:pt>
                <c:pt idx="16">
                  <c:v>3.9131885605678166E-2</c:v>
                </c:pt>
                <c:pt idx="17">
                  <c:v>3.9103976628893367E-2</c:v>
                </c:pt>
                <c:pt idx="18">
                  <c:v>3.9098902269477945E-2</c:v>
                </c:pt>
                <c:pt idx="19">
                  <c:v>3.9076067652108568E-2</c:v>
                </c:pt>
                <c:pt idx="20">
                  <c:v>3.9070993292693146E-2</c:v>
                </c:pt>
                <c:pt idx="21">
                  <c:v>3.9068456112985442E-2</c:v>
                </c:pt>
                <c:pt idx="22">
                  <c:v>3.9067187523131583E-2</c:v>
                </c:pt>
                <c:pt idx="23">
                  <c:v>3.902024969853897E-2</c:v>
                </c:pt>
                <c:pt idx="24">
                  <c:v>3.8076418847271212E-2</c:v>
                </c:pt>
                <c:pt idx="25">
                  <c:v>3.8053584229901835E-2</c:v>
                </c:pt>
                <c:pt idx="26">
                  <c:v>3.8052315640047976E-2</c:v>
                </c:pt>
                <c:pt idx="27">
                  <c:v>3.8043435511070998E-2</c:v>
                </c:pt>
                <c:pt idx="28">
                  <c:v>3.8038361151655577E-2</c:v>
                </c:pt>
                <c:pt idx="29">
                  <c:v>3.7982543198085979E-2</c:v>
                </c:pt>
                <c:pt idx="30">
                  <c:v>3.7982543198085979E-2</c:v>
                </c:pt>
                <c:pt idx="31">
                  <c:v>3.795463422130118E-2</c:v>
                </c:pt>
                <c:pt idx="32">
                  <c:v>3.7949559861885765E-2</c:v>
                </c:pt>
                <c:pt idx="33">
                  <c:v>3.7939411143054928E-2</c:v>
                </c:pt>
                <c:pt idx="34">
                  <c:v>3.7916576525685544E-2</c:v>
                </c:pt>
                <c:pt idx="35">
                  <c:v>3.7908964986562418E-2</c:v>
                </c:pt>
                <c:pt idx="36">
                  <c:v>3.7874713060508346E-2</c:v>
                </c:pt>
                <c:pt idx="37">
                  <c:v>3.7832849595331147E-2</c:v>
                </c:pt>
                <c:pt idx="38">
                  <c:v>3.7703453430237989E-2</c:v>
                </c:pt>
                <c:pt idx="39">
                  <c:v>3.7680618812868605E-2</c:v>
                </c:pt>
                <c:pt idx="40">
                  <c:v>3.7670470094037768E-2</c:v>
                </c:pt>
                <c:pt idx="41">
                  <c:v>3.7652709836083806E-2</c:v>
                </c:pt>
                <c:pt idx="42">
                  <c:v>3.7576594444852535E-2</c:v>
                </c:pt>
                <c:pt idx="43">
                  <c:v>3.7568982905729409E-2</c:v>
                </c:pt>
                <c:pt idx="44">
                  <c:v>3.7558834186898572E-2</c:v>
                </c:pt>
                <c:pt idx="45">
                  <c:v>3.7558834186898572E-2</c:v>
                </c:pt>
                <c:pt idx="46">
                  <c:v>3.7558834186898572E-2</c:v>
                </c:pt>
                <c:pt idx="47">
                  <c:v>3.7553759827483157E-2</c:v>
                </c:pt>
                <c:pt idx="48">
                  <c:v>3.7553759827483157E-2</c:v>
                </c:pt>
                <c:pt idx="49">
                  <c:v>3.7553759827483157E-2</c:v>
                </c:pt>
                <c:pt idx="50">
                  <c:v>3.7503016233328974E-2</c:v>
                </c:pt>
                <c:pt idx="51">
                  <c:v>3.7330488013204766E-2</c:v>
                </c:pt>
                <c:pt idx="52">
                  <c:v>3.7317802114666218E-2</c:v>
                </c:pt>
                <c:pt idx="53">
                  <c:v>3.7312727755250803E-2</c:v>
                </c:pt>
                <c:pt idx="54">
                  <c:v>3.7284818778465997E-2</c:v>
                </c:pt>
                <c:pt idx="55">
                  <c:v>3.7251835442265784E-2</c:v>
                </c:pt>
                <c:pt idx="56">
                  <c:v>3.721885210606557E-2</c:v>
                </c:pt>
                <c:pt idx="57">
                  <c:v>3.72010918481116E-2</c:v>
                </c:pt>
                <c:pt idx="58">
                  <c:v>3.7185868769865349E-2</c:v>
                </c:pt>
                <c:pt idx="59">
                  <c:v>3.7168108511911387E-2</c:v>
                </c:pt>
                <c:pt idx="60">
                  <c:v>3.7165571332203676E-2</c:v>
                </c:pt>
                <c:pt idx="61">
                  <c:v>3.7164302742349824E-2</c:v>
                </c:pt>
                <c:pt idx="62">
                  <c:v>3.7163034152495965E-2</c:v>
                </c:pt>
                <c:pt idx="63">
                  <c:v>3.7107216198926367E-2</c:v>
                </c:pt>
                <c:pt idx="64">
                  <c:v>3.7069158503310731E-2</c:v>
                </c:pt>
                <c:pt idx="65">
                  <c:v>3.6972745674417794E-2</c:v>
                </c:pt>
                <c:pt idx="66">
                  <c:v>3.6954985416463831E-2</c:v>
                </c:pt>
                <c:pt idx="67">
                  <c:v>3.6922002080263611E-2</c:v>
                </c:pt>
                <c:pt idx="68">
                  <c:v>3.6911853361432774E-2</c:v>
                </c:pt>
                <c:pt idx="69">
                  <c:v>3.6906779002017359E-2</c:v>
                </c:pt>
                <c:pt idx="70">
                  <c:v>3.681797771224754E-2</c:v>
                </c:pt>
                <c:pt idx="71">
                  <c:v>3.6805291813709E-2</c:v>
                </c:pt>
                <c:pt idx="72">
                  <c:v>3.6800217454293578E-2</c:v>
                </c:pt>
                <c:pt idx="73">
                  <c:v>3.6784994376047327E-2</c:v>
                </c:pt>
                <c:pt idx="74">
                  <c:v>3.6772308477508779E-2</c:v>
                </c:pt>
                <c:pt idx="75">
                  <c:v>3.6379045622813883E-2</c:v>
                </c:pt>
                <c:pt idx="76">
                  <c:v>3.6023840463734622E-2</c:v>
                </c:pt>
                <c:pt idx="77">
                  <c:v>3.6022571873880763E-2</c:v>
                </c:pt>
                <c:pt idx="78">
                  <c:v>3.498359678357392E-2</c:v>
                </c:pt>
                <c:pt idx="79">
                  <c:v>3.4982328193720068E-2</c:v>
                </c:pt>
                <c:pt idx="80">
                  <c:v>3.4559887772386513E-2</c:v>
                </c:pt>
                <c:pt idx="81">
                  <c:v>3.4207219793014963E-2</c:v>
                </c:pt>
                <c:pt idx="82">
                  <c:v>3.4128567222075981E-2</c:v>
                </c:pt>
                <c:pt idx="83">
                  <c:v>3.3968724900490313E-2</c:v>
                </c:pt>
                <c:pt idx="84">
                  <c:v>3.3967456310636461E-2</c:v>
                </c:pt>
                <c:pt idx="85">
                  <c:v>3.3892609509259042E-2</c:v>
                </c:pt>
                <c:pt idx="86">
                  <c:v>3.3778436422412142E-2</c:v>
                </c:pt>
                <c:pt idx="87">
                  <c:v>3.3778436422412142E-2</c:v>
                </c:pt>
                <c:pt idx="88">
                  <c:v>3.3689635132642323E-2</c:v>
                </c:pt>
                <c:pt idx="89">
                  <c:v>3.3577999225503127E-2</c:v>
                </c:pt>
                <c:pt idx="90">
                  <c:v>3.3331892793855351E-2</c:v>
                </c:pt>
                <c:pt idx="91">
                  <c:v>3.2700135046635805E-2</c:v>
                </c:pt>
                <c:pt idx="92">
                  <c:v>3.2698866456781953E-2</c:v>
                </c:pt>
                <c:pt idx="93">
                  <c:v>3.189838625899976E-2</c:v>
                </c:pt>
                <c:pt idx="94">
                  <c:v>3.1888237540168923E-2</c:v>
                </c:pt>
                <c:pt idx="95">
                  <c:v>3.1886968950315064E-2</c:v>
                </c:pt>
                <c:pt idx="96">
                  <c:v>3.1530495201381951E-2</c:v>
                </c:pt>
                <c:pt idx="97">
                  <c:v>3.0847993860008222E-2</c:v>
                </c:pt>
                <c:pt idx="98">
                  <c:v>3.084672527015437E-2</c:v>
                </c:pt>
                <c:pt idx="99">
                  <c:v>3.0761729749946121E-2</c:v>
                </c:pt>
                <c:pt idx="100">
                  <c:v>3.0525772037129181E-2</c:v>
                </c:pt>
                <c:pt idx="101">
                  <c:v>2.9985352759387157E-2</c:v>
                </c:pt>
                <c:pt idx="102">
                  <c:v>2.9984084169533305E-2</c:v>
                </c:pt>
                <c:pt idx="103">
                  <c:v>2.9975204040556321E-2</c:v>
                </c:pt>
                <c:pt idx="104">
                  <c:v>2.9734171968323966E-2</c:v>
                </c:pt>
                <c:pt idx="105">
                  <c:v>2.9734171968323966E-2</c:v>
                </c:pt>
                <c:pt idx="106">
                  <c:v>2.9650445037969569E-2</c:v>
                </c:pt>
                <c:pt idx="107">
                  <c:v>2.9612387342353934E-2</c:v>
                </c:pt>
                <c:pt idx="108">
                  <c:v>2.9561643748199751E-2</c:v>
                </c:pt>
                <c:pt idx="109">
                  <c:v>2.9343446293336777E-2</c:v>
                </c:pt>
                <c:pt idx="110">
                  <c:v>2.9315537316551978E-2</c:v>
                </c:pt>
                <c:pt idx="111">
                  <c:v>2.8579755201316365E-2</c:v>
                </c:pt>
                <c:pt idx="112">
                  <c:v>2.8523937247746767E-2</c:v>
                </c:pt>
                <c:pt idx="113">
                  <c:v>2.8161120549544373E-2</c:v>
                </c:pt>
                <c:pt idx="114">
                  <c:v>2.730101662863102E-2</c:v>
                </c:pt>
                <c:pt idx="115">
                  <c:v>2.6270921667301158E-2</c:v>
                </c:pt>
                <c:pt idx="116">
                  <c:v>2.4720704865890945E-2</c:v>
                </c:pt>
                <c:pt idx="117">
                  <c:v>2.4474598434243173E-2</c:v>
                </c:pt>
                <c:pt idx="118">
                  <c:v>2.4385797144473358E-2</c:v>
                </c:pt>
                <c:pt idx="119">
                  <c:v>2.4324904831488341E-2</c:v>
                </c:pt>
                <c:pt idx="120">
                  <c:v>2.4073724040425147E-2</c:v>
                </c:pt>
                <c:pt idx="121">
                  <c:v>2.3972236852116788E-2</c:v>
                </c:pt>
                <c:pt idx="122">
                  <c:v>2.3962088133285951E-2</c:v>
                </c:pt>
                <c:pt idx="123">
                  <c:v>2.3962088133285951E-2</c:v>
                </c:pt>
                <c:pt idx="124">
                  <c:v>2.3929104797085734E-2</c:v>
                </c:pt>
                <c:pt idx="125">
                  <c:v>2.3924030437670316E-2</c:v>
                </c:pt>
                <c:pt idx="126">
                  <c:v>2.371090734222276E-2</c:v>
                </c:pt>
                <c:pt idx="127">
                  <c:v>2.3688072724853376E-2</c:v>
                </c:pt>
                <c:pt idx="128">
                  <c:v>2.368046118573025E-2</c:v>
                </c:pt>
                <c:pt idx="129">
                  <c:v>2.3655089388653162E-2</c:v>
                </c:pt>
                <c:pt idx="130">
                  <c:v>2.3241529096296593E-2</c:v>
                </c:pt>
                <c:pt idx="131">
                  <c:v>2.3218694478927208E-2</c:v>
                </c:pt>
                <c:pt idx="132">
                  <c:v>2.2863489319847947E-2</c:v>
                </c:pt>
                <c:pt idx="133">
                  <c:v>2.2099798227827532E-2</c:v>
                </c:pt>
                <c:pt idx="134">
                  <c:v>2.2099798227827532E-2</c:v>
                </c:pt>
                <c:pt idx="135">
                  <c:v>2.2094723868412117E-2</c:v>
                </c:pt>
                <c:pt idx="136">
                  <c:v>2.1725564220940453E-2</c:v>
                </c:pt>
                <c:pt idx="137">
                  <c:v>2.1714146912255761E-2</c:v>
                </c:pt>
                <c:pt idx="138">
                  <c:v>2.1703998193424924E-2</c:v>
                </c:pt>
                <c:pt idx="139">
                  <c:v>2.1681163576055547E-2</c:v>
                </c:pt>
                <c:pt idx="140">
                  <c:v>2.1669746267370855E-2</c:v>
                </c:pt>
                <c:pt idx="141">
                  <c:v>2.1369090472007336E-2</c:v>
                </c:pt>
                <c:pt idx="142">
                  <c:v>2.130819815902232E-2</c:v>
                </c:pt>
                <c:pt idx="143">
                  <c:v>2.1105223782405598E-2</c:v>
                </c:pt>
                <c:pt idx="144">
                  <c:v>2.1039257110005163E-2</c:v>
                </c:pt>
                <c:pt idx="145">
                  <c:v>2.1039257110005163E-2</c:v>
                </c:pt>
                <c:pt idx="146">
                  <c:v>2.0988513515850984E-2</c:v>
                </c:pt>
                <c:pt idx="147">
                  <c:v>2.0983439156435565E-2</c:v>
                </c:pt>
                <c:pt idx="148">
                  <c:v>2.0950455820235348E-2</c:v>
                </c:pt>
                <c:pt idx="149">
                  <c:v>2.0950455820235348E-2</c:v>
                </c:pt>
                <c:pt idx="150">
                  <c:v>2.0950455820235348E-2</c:v>
                </c:pt>
                <c:pt idx="151">
                  <c:v>2.0917472484035131E-2</c:v>
                </c:pt>
                <c:pt idx="152">
                  <c:v>2.0196913447045769E-2</c:v>
                </c:pt>
                <c:pt idx="153">
                  <c:v>1.9978715992182795E-2</c:v>
                </c:pt>
                <c:pt idx="154">
                  <c:v>1.9856931366212763E-2</c:v>
                </c:pt>
                <c:pt idx="155">
                  <c:v>1.9829022389427964E-2</c:v>
                </c:pt>
                <c:pt idx="156">
                  <c:v>1.9829022389427964E-2</c:v>
                </c:pt>
                <c:pt idx="157">
                  <c:v>1.9801113412643165E-2</c:v>
                </c:pt>
                <c:pt idx="158">
                  <c:v>1.9801113412643165E-2</c:v>
                </c:pt>
                <c:pt idx="159">
                  <c:v>1.9801113412643165E-2</c:v>
                </c:pt>
                <c:pt idx="160">
                  <c:v>1.9801113412643165E-2</c:v>
                </c:pt>
                <c:pt idx="161">
                  <c:v>1.9610824934564987E-2</c:v>
                </c:pt>
                <c:pt idx="162">
                  <c:v>1.9516949285379753E-2</c:v>
                </c:pt>
                <c:pt idx="163">
                  <c:v>1.9516949285379753E-2</c:v>
                </c:pt>
                <c:pt idx="164">
                  <c:v>1.9494114668010373E-2</c:v>
                </c:pt>
                <c:pt idx="165">
                  <c:v>1.9494114668010373E-2</c:v>
                </c:pt>
                <c:pt idx="166">
                  <c:v>1.9433222355025356E-2</c:v>
                </c:pt>
                <c:pt idx="167">
                  <c:v>1.9400239018825139E-2</c:v>
                </c:pt>
                <c:pt idx="168">
                  <c:v>1.9093240274192347E-2</c:v>
                </c:pt>
                <c:pt idx="169">
                  <c:v>1.9070405656822966E-2</c:v>
                </c:pt>
                <c:pt idx="170">
                  <c:v>1.9070405656822966E-2</c:v>
                </c:pt>
                <c:pt idx="171">
                  <c:v>1.9070405656822966E-2</c:v>
                </c:pt>
                <c:pt idx="172">
                  <c:v>1.906025693799213E-2</c:v>
                </c:pt>
                <c:pt idx="173">
                  <c:v>1.9032347961207331E-2</c:v>
                </c:pt>
                <c:pt idx="174">
                  <c:v>1.9032347961207331E-2</c:v>
                </c:pt>
                <c:pt idx="175">
                  <c:v>1.9032347961207331E-2</c:v>
                </c:pt>
                <c:pt idx="176">
                  <c:v>1.9032347961207331E-2</c:v>
                </c:pt>
                <c:pt idx="177">
                  <c:v>1.8758332552774759E-2</c:v>
                </c:pt>
                <c:pt idx="178">
                  <c:v>1.873042357598996E-2</c:v>
                </c:pt>
                <c:pt idx="179">
                  <c:v>1.8697440239789739E-2</c:v>
                </c:pt>
                <c:pt idx="180">
                  <c:v>1.8674605622420359E-2</c:v>
                </c:pt>
                <c:pt idx="181">
                  <c:v>1.866953126300494E-2</c:v>
                </c:pt>
                <c:pt idx="182">
                  <c:v>1.8641622286220141E-2</c:v>
                </c:pt>
                <c:pt idx="183">
                  <c:v>1.8641622286220141E-2</c:v>
                </c:pt>
                <c:pt idx="184">
                  <c:v>1.841835047194175E-2</c:v>
                </c:pt>
                <c:pt idx="185">
                  <c:v>1.8395515854572369E-2</c:v>
                </c:pt>
                <c:pt idx="186">
                  <c:v>1.8339697901002767E-2</c:v>
                </c:pt>
                <c:pt idx="187">
                  <c:v>1.8339697901002767E-2</c:v>
                </c:pt>
                <c:pt idx="188">
                  <c:v>1.8339697901002767E-2</c:v>
                </c:pt>
                <c:pt idx="189">
                  <c:v>1.8329549182171934E-2</c:v>
                </c:pt>
                <c:pt idx="190">
                  <c:v>1.8329549182171934E-2</c:v>
                </c:pt>
                <c:pt idx="191">
                  <c:v>1.8311788924217968E-2</c:v>
                </c:pt>
                <c:pt idx="192">
                  <c:v>1.8301640205387135E-2</c:v>
                </c:pt>
                <c:pt idx="193">
                  <c:v>1.8278805588017755E-2</c:v>
                </c:pt>
                <c:pt idx="194">
                  <c:v>1.8278805588017755E-2</c:v>
                </c:pt>
                <c:pt idx="195">
                  <c:v>1.8060608133154778E-2</c:v>
                </c:pt>
                <c:pt idx="196">
                  <c:v>1.7915988889815364E-2</c:v>
                </c:pt>
                <c:pt idx="197">
                  <c:v>1.7877931194199729E-2</c:v>
                </c:pt>
                <c:pt idx="198">
                  <c:v>1.7603915785767154E-2</c:v>
                </c:pt>
                <c:pt idx="199">
                  <c:v>1.7581081168397773E-2</c:v>
                </c:pt>
                <c:pt idx="200">
                  <c:v>1.7548097832197556E-2</c:v>
                </c:pt>
                <c:pt idx="201">
                  <c:v>1.7515114495997339E-2</c:v>
                </c:pt>
                <c:pt idx="202">
                  <c:v>1.751004013658192E-2</c:v>
                </c:pt>
                <c:pt idx="203">
                  <c:v>1.748720551921254E-2</c:v>
                </c:pt>
                <c:pt idx="204">
                  <c:v>1.7213190110779965E-2</c:v>
                </c:pt>
                <c:pt idx="205">
                  <c:v>1.686813367053154E-2</c:v>
                </c:pt>
                <c:pt idx="206">
                  <c:v>1.6845299053162156E-2</c:v>
                </c:pt>
                <c:pt idx="207">
                  <c:v>1.6845299053162156E-2</c:v>
                </c:pt>
                <c:pt idx="208">
                  <c:v>1.6840224693746741E-2</c:v>
                </c:pt>
                <c:pt idx="209">
                  <c:v>1.6812315716961942E-2</c:v>
                </c:pt>
                <c:pt idx="210">
                  <c:v>1.6784406740177144E-2</c:v>
                </c:pt>
                <c:pt idx="211">
                  <c:v>1.6756497763392345E-2</c:v>
                </c:pt>
                <c:pt idx="212">
                  <c:v>1.6751423403976923E-2</c:v>
                </c:pt>
                <c:pt idx="213">
                  <c:v>1.6533225949113949E-2</c:v>
                </c:pt>
                <c:pt idx="214">
                  <c:v>1.6533225949113949E-2</c:v>
                </c:pt>
                <c:pt idx="215">
                  <c:v>1.6416515682559335E-2</c:v>
                </c:pt>
                <c:pt idx="216">
                  <c:v>1.6383532346359118E-2</c:v>
                </c:pt>
                <c:pt idx="217">
                  <c:v>1.632771439278952E-2</c:v>
                </c:pt>
                <c:pt idx="218">
                  <c:v>1.6147574633542178E-2</c:v>
                </c:pt>
                <c:pt idx="219">
                  <c:v>1.6025790007572146E-2</c:v>
                </c:pt>
                <c:pt idx="220">
                  <c:v>1.6025790007572146E-2</c:v>
                </c:pt>
                <c:pt idx="221">
                  <c:v>1.6025790007572146E-2</c:v>
                </c:pt>
                <c:pt idx="222">
                  <c:v>1.6020715648156728E-2</c:v>
                </c:pt>
                <c:pt idx="223">
                  <c:v>1.6020715648156728E-2</c:v>
                </c:pt>
                <c:pt idx="224">
                  <c:v>1.6020715648156728E-2</c:v>
                </c:pt>
                <c:pt idx="225">
                  <c:v>1.6020715648156728E-2</c:v>
                </c:pt>
                <c:pt idx="226">
                  <c:v>1.5698493825277684E-2</c:v>
                </c:pt>
                <c:pt idx="227">
                  <c:v>1.5695956645569973E-2</c:v>
                </c:pt>
                <c:pt idx="228">
                  <c:v>1.5690882286154555E-2</c:v>
                </c:pt>
                <c:pt idx="229">
                  <c:v>1.5685807926739136E-2</c:v>
                </c:pt>
                <c:pt idx="230">
                  <c:v>1.5685807926739136E-2</c:v>
                </c:pt>
                <c:pt idx="231">
                  <c:v>1.5662973309369756E-2</c:v>
                </c:pt>
                <c:pt idx="232">
                  <c:v>1.5350900205321547E-2</c:v>
                </c:pt>
                <c:pt idx="233">
                  <c:v>1.5328065587952166E-2</c:v>
                </c:pt>
                <c:pt idx="234">
                  <c:v>1.5295082251751949E-2</c:v>
                </c:pt>
                <c:pt idx="235">
                  <c:v>1.5295082251751949E-2</c:v>
                </c:pt>
                <c:pt idx="236">
                  <c:v>1.5295082251751949E-2</c:v>
                </c:pt>
                <c:pt idx="237">
                  <c:v>1.5295082251751949E-2</c:v>
                </c:pt>
                <c:pt idx="238">
                  <c:v>1.5290007892336531E-2</c:v>
                </c:pt>
                <c:pt idx="239">
                  <c:v>1.526717327496715E-2</c:v>
                </c:pt>
                <c:pt idx="240">
                  <c:v>1.5262098915551732E-2</c:v>
                </c:pt>
                <c:pt idx="241">
                  <c:v>1.5262098915551732E-2</c:v>
                </c:pt>
                <c:pt idx="242">
                  <c:v>1.5262098915551732E-2</c:v>
                </c:pt>
                <c:pt idx="243">
                  <c:v>1.5262098915551732E-2</c:v>
                </c:pt>
                <c:pt idx="244">
                  <c:v>1.5015992483903957E-2</c:v>
                </c:pt>
                <c:pt idx="245">
                  <c:v>1.5015992483903957E-2</c:v>
                </c:pt>
                <c:pt idx="246">
                  <c:v>1.4960174530334358E-2</c:v>
                </c:pt>
                <c:pt idx="247">
                  <c:v>1.492972837384185E-2</c:v>
                </c:pt>
                <c:pt idx="248">
                  <c:v>1.4927191194134142E-2</c:v>
                </c:pt>
                <c:pt idx="249">
                  <c:v>1.4901819397057051E-2</c:v>
                </c:pt>
                <c:pt idx="250">
                  <c:v>1.4899282217349341E-2</c:v>
                </c:pt>
                <c:pt idx="251">
                  <c:v>1.4896745037641632E-2</c:v>
                </c:pt>
                <c:pt idx="252">
                  <c:v>1.4833315544948907E-2</c:v>
                </c:pt>
                <c:pt idx="253">
                  <c:v>1.4648101426286149E-2</c:v>
                </c:pt>
                <c:pt idx="254">
                  <c:v>1.462019244950135E-2</c:v>
                </c:pt>
                <c:pt idx="255">
                  <c:v>1.4618923859647496E-2</c:v>
                </c:pt>
                <c:pt idx="256">
                  <c:v>1.456944885534717E-2</c:v>
                </c:pt>
                <c:pt idx="257">
                  <c:v>1.456944885534717E-2</c:v>
                </c:pt>
                <c:pt idx="258">
                  <c:v>1.4564374495931752E-2</c:v>
                </c:pt>
                <c:pt idx="259">
                  <c:v>1.4559300136516334E-2</c:v>
                </c:pt>
                <c:pt idx="260">
                  <c:v>1.4541539878562371E-2</c:v>
                </c:pt>
                <c:pt idx="261">
                  <c:v>1.4531391159731535E-2</c:v>
                </c:pt>
                <c:pt idx="262">
                  <c:v>1.4442589869961719E-2</c:v>
                </c:pt>
                <c:pt idx="263">
                  <c:v>1.4252301391883543E-2</c:v>
                </c:pt>
                <c:pt idx="264">
                  <c:v>1.4224392415098744E-2</c:v>
                </c:pt>
                <c:pt idx="265">
                  <c:v>1.4223123825244889E-2</c:v>
                </c:pt>
                <c:pt idx="266">
                  <c:v>1.4196483438313943E-2</c:v>
                </c:pt>
                <c:pt idx="267">
                  <c:v>1.410260778912871E-2</c:v>
                </c:pt>
                <c:pt idx="268">
                  <c:v>1.4100070609421003E-2</c:v>
                </c:pt>
                <c:pt idx="269">
                  <c:v>1.392246802988137E-2</c:v>
                </c:pt>
                <c:pt idx="270">
                  <c:v>1.3889484693681153E-2</c:v>
                </c:pt>
                <c:pt idx="271">
                  <c:v>1.3861575716896354E-2</c:v>
                </c:pt>
                <c:pt idx="272">
                  <c:v>1.3861575716896354E-2</c:v>
                </c:pt>
                <c:pt idx="273">
                  <c:v>1.374486545034174E-2</c:v>
                </c:pt>
                <c:pt idx="274">
                  <c:v>1.3711882114141523E-2</c:v>
                </c:pt>
                <c:pt idx="275">
                  <c:v>1.3531742354894181E-2</c:v>
                </c:pt>
                <c:pt idx="276">
                  <c:v>1.3415032088339567E-2</c:v>
                </c:pt>
                <c:pt idx="277">
                  <c:v>1.3125793601660739E-2</c:v>
                </c:pt>
                <c:pt idx="278">
                  <c:v>1.3052215390137177E-2</c:v>
                </c:pt>
                <c:pt idx="279">
                  <c:v>1.304714103072176E-2</c:v>
                </c:pt>
                <c:pt idx="280">
                  <c:v>1.3042066671306342E-2</c:v>
                </c:pt>
                <c:pt idx="281">
                  <c:v>1.3014157694521543E-2</c:v>
                </c:pt>
                <c:pt idx="282">
                  <c:v>1.3009083335106125E-2</c:v>
                </c:pt>
                <c:pt idx="283">
                  <c:v>1.3009083335106125E-2</c:v>
                </c:pt>
                <c:pt idx="284">
                  <c:v>1.2986248717736744E-2</c:v>
                </c:pt>
                <c:pt idx="285">
                  <c:v>1.2948191022121108E-2</c:v>
                </c:pt>
                <c:pt idx="286">
                  <c:v>1.2948191022121108E-2</c:v>
                </c:pt>
                <c:pt idx="287">
                  <c:v>1.2702084590473332E-2</c:v>
                </c:pt>
                <c:pt idx="288">
                  <c:v>1.2651340996319153E-2</c:v>
                </c:pt>
                <c:pt idx="289">
                  <c:v>1.2646266636903734E-2</c:v>
                </c:pt>
                <c:pt idx="290">
                  <c:v>1.2646266636903734E-2</c:v>
                </c:pt>
                <c:pt idx="291">
                  <c:v>1.2613283300703517E-2</c:v>
                </c:pt>
                <c:pt idx="292">
                  <c:v>1.2354490970517197E-2</c:v>
                </c:pt>
                <c:pt idx="293">
                  <c:v>1.2316433274901563E-2</c:v>
                </c:pt>
                <c:pt idx="294">
                  <c:v>1.2311358915486145E-2</c:v>
                </c:pt>
                <c:pt idx="295">
                  <c:v>1.2306284556070727E-2</c:v>
                </c:pt>
                <c:pt idx="296">
                  <c:v>1.2283449938701346E-2</c:v>
                </c:pt>
                <c:pt idx="297">
                  <c:v>1.2255540961916545E-2</c:v>
                </c:pt>
                <c:pt idx="298">
                  <c:v>1.224539224308571E-2</c:v>
                </c:pt>
                <c:pt idx="299">
                  <c:v>1.222255762571633E-2</c:v>
                </c:pt>
                <c:pt idx="300">
                  <c:v>1.2189574289516112E-2</c:v>
                </c:pt>
                <c:pt idx="301">
                  <c:v>1.1999285811437936E-2</c:v>
                </c:pt>
                <c:pt idx="302">
                  <c:v>1.196376529553001E-2</c:v>
                </c:pt>
                <c:pt idx="303">
                  <c:v>1.1892724263714157E-2</c:v>
                </c:pt>
                <c:pt idx="304">
                  <c:v>1.1854666568098521E-2</c:v>
                </c:pt>
                <c:pt idx="305">
                  <c:v>1.1854666568098521E-2</c:v>
                </c:pt>
                <c:pt idx="306">
                  <c:v>1.183183195072914E-2</c:v>
                </c:pt>
                <c:pt idx="307">
                  <c:v>1.1552742182881149E-2</c:v>
                </c:pt>
                <c:pt idx="308">
                  <c:v>1.1547667823465731E-2</c:v>
                </c:pt>
                <c:pt idx="309">
                  <c:v>1.1189925484678759E-2</c:v>
                </c:pt>
                <c:pt idx="310">
                  <c:v>1.118485112526334E-2</c:v>
                </c:pt>
                <c:pt idx="311">
                  <c:v>1.118485112526334E-2</c:v>
                </c:pt>
                <c:pt idx="312">
                  <c:v>1.0814422887937825E-2</c:v>
                </c:pt>
                <c:pt idx="313">
                  <c:v>1.0809348528522406E-2</c:v>
                </c:pt>
                <c:pt idx="314">
                  <c:v>1.0804274169106988E-2</c:v>
                </c:pt>
                <c:pt idx="315">
                  <c:v>1.0794125450276151E-2</c:v>
                </c:pt>
                <c:pt idx="316">
                  <c:v>1.0794125450276151E-2</c:v>
                </c:pt>
                <c:pt idx="317">
                  <c:v>1.0794125450276151E-2</c:v>
                </c:pt>
                <c:pt idx="318">
                  <c:v>1.0794125450276151E-2</c:v>
                </c:pt>
                <c:pt idx="319">
                  <c:v>1.0794125450276151E-2</c:v>
                </c:pt>
                <c:pt idx="320">
                  <c:v>1.0794125450276151E-2</c:v>
                </c:pt>
                <c:pt idx="321">
                  <c:v>1.0794125450276151E-2</c:v>
                </c:pt>
                <c:pt idx="322">
                  <c:v>1.0794125450276151E-2</c:v>
                </c:pt>
                <c:pt idx="323">
                  <c:v>1.0794125450276151E-2</c:v>
                </c:pt>
                <c:pt idx="324">
                  <c:v>1.0794125450276151E-2</c:v>
                </c:pt>
                <c:pt idx="325">
                  <c:v>1.0794125450276151E-2</c:v>
                </c:pt>
                <c:pt idx="326">
                  <c:v>1.0794125450276151E-2</c:v>
                </c:pt>
                <c:pt idx="327">
                  <c:v>1.0794125450276151E-2</c:v>
                </c:pt>
                <c:pt idx="328">
                  <c:v>1.0794125450276151E-2</c:v>
                </c:pt>
                <c:pt idx="329">
                  <c:v>1.0794125450276151E-2</c:v>
                </c:pt>
                <c:pt idx="330">
                  <c:v>1.0794125450276151E-2</c:v>
                </c:pt>
                <c:pt idx="331">
                  <c:v>1.0794125450276151E-2</c:v>
                </c:pt>
                <c:pt idx="332">
                  <c:v>1.0794125450276151E-2</c:v>
                </c:pt>
                <c:pt idx="333">
                  <c:v>1.0794125450276151E-2</c:v>
                </c:pt>
                <c:pt idx="334">
                  <c:v>1.0794125450276151E-2</c:v>
                </c:pt>
                <c:pt idx="335">
                  <c:v>1.0794125450276151E-2</c:v>
                </c:pt>
                <c:pt idx="336">
                  <c:v>1.0794125450276151E-2</c:v>
                </c:pt>
                <c:pt idx="337">
                  <c:v>1.0776365192322189E-2</c:v>
                </c:pt>
                <c:pt idx="338">
                  <c:v>1.074845621553739E-2</c:v>
                </c:pt>
                <c:pt idx="339">
                  <c:v>1.0672340824306119E-2</c:v>
                </c:pt>
                <c:pt idx="340">
                  <c:v>1.0426234392658345E-2</c:v>
                </c:pt>
                <c:pt idx="341">
                  <c:v>1.0426234392658345E-2</c:v>
                </c:pt>
                <c:pt idx="342">
                  <c:v>1.0403399775288964E-2</c:v>
                </c:pt>
                <c:pt idx="343">
                  <c:v>1.0403399775288964E-2</c:v>
                </c:pt>
                <c:pt idx="344">
                  <c:v>1.0398325415873546E-2</c:v>
                </c:pt>
                <c:pt idx="345">
                  <c:v>1.0398325415873546E-2</c:v>
                </c:pt>
                <c:pt idx="346">
                  <c:v>1.0398325415873546E-2</c:v>
                </c:pt>
                <c:pt idx="347">
                  <c:v>1.0398325415873546E-2</c:v>
                </c:pt>
                <c:pt idx="348">
                  <c:v>1.0398325415873546E-2</c:v>
                </c:pt>
                <c:pt idx="349">
                  <c:v>1.0398325415873546E-2</c:v>
                </c:pt>
                <c:pt idx="350">
                  <c:v>1.0398325415873546E-2</c:v>
                </c:pt>
                <c:pt idx="351">
                  <c:v>1.0398325415873546E-2</c:v>
                </c:pt>
                <c:pt idx="352">
                  <c:v>1.0398325415873546E-2</c:v>
                </c:pt>
                <c:pt idx="353">
                  <c:v>1.0398325415873546E-2</c:v>
                </c:pt>
                <c:pt idx="354">
                  <c:v>1.0398325415873546E-2</c:v>
                </c:pt>
                <c:pt idx="355">
                  <c:v>1.0398325415873546E-2</c:v>
                </c:pt>
                <c:pt idx="356">
                  <c:v>1.0398325415873546E-2</c:v>
                </c:pt>
                <c:pt idx="357">
                  <c:v>1.0398325415873546E-2</c:v>
                </c:pt>
                <c:pt idx="358">
                  <c:v>1.0063417694455956E-2</c:v>
                </c:pt>
                <c:pt idx="359">
                  <c:v>1.0063417694455956E-2</c:v>
                </c:pt>
                <c:pt idx="360">
                  <c:v>1.0063417694455956E-2</c:v>
                </c:pt>
                <c:pt idx="361">
                  <c:v>1.0058343335040538E-2</c:v>
                </c:pt>
                <c:pt idx="362">
                  <c:v>1.0035508717671157E-2</c:v>
                </c:pt>
                <c:pt idx="363">
                  <c:v>9.6397086832685497E-3</c:v>
                </c:pt>
                <c:pt idx="364">
                  <c:v>9.6397086832685497E-3</c:v>
                </c:pt>
                <c:pt idx="365">
                  <c:v>9.6397086832685497E-3</c:v>
                </c:pt>
                <c:pt idx="366">
                  <c:v>9.2718176256507412E-3</c:v>
                </c:pt>
                <c:pt idx="367">
                  <c:v>9.2718176256507412E-3</c:v>
                </c:pt>
                <c:pt idx="368">
                  <c:v>9.2718176256507412E-3</c:v>
                </c:pt>
                <c:pt idx="369">
                  <c:v>9.2718176256507412E-3</c:v>
                </c:pt>
                <c:pt idx="370">
                  <c:v>9.2718176256507412E-3</c:v>
                </c:pt>
                <c:pt idx="371">
                  <c:v>9.2718176256507412E-3</c:v>
                </c:pt>
                <c:pt idx="372">
                  <c:v>9.2718176256507412E-3</c:v>
                </c:pt>
                <c:pt idx="373">
                  <c:v>9.2718176256507412E-3</c:v>
                </c:pt>
                <c:pt idx="374">
                  <c:v>9.2718176256507412E-3</c:v>
                </c:pt>
                <c:pt idx="375">
                  <c:v>9.2439086488659422E-3</c:v>
                </c:pt>
                <c:pt idx="376">
                  <c:v>8.9369099042331517E-3</c:v>
                </c:pt>
                <c:pt idx="377">
                  <c:v>8.9039265680329344E-3</c:v>
                </c:pt>
                <c:pt idx="378">
                  <c:v>8.8760175912481355E-3</c:v>
                </c:pt>
                <c:pt idx="379">
                  <c:v>8.8481086144633365E-3</c:v>
                </c:pt>
                <c:pt idx="380">
                  <c:v>8.541109869830546E-3</c:v>
                </c:pt>
                <c:pt idx="381">
                  <c:v>8.541109869830546E-3</c:v>
                </c:pt>
                <c:pt idx="382">
                  <c:v>8.541109869830546E-3</c:v>
                </c:pt>
                <c:pt idx="383">
                  <c:v>8.513200893045747E-3</c:v>
                </c:pt>
                <c:pt idx="384">
                  <c:v>8.513200893045747E-3</c:v>
                </c:pt>
                <c:pt idx="385">
                  <c:v>8.5081265336303287E-3</c:v>
                </c:pt>
                <c:pt idx="386">
                  <c:v>8.5081265336303287E-3</c:v>
                </c:pt>
                <c:pt idx="387">
                  <c:v>8.5081265336303287E-3</c:v>
                </c:pt>
                <c:pt idx="388">
                  <c:v>8.5081265336303287E-3</c:v>
                </c:pt>
                <c:pt idx="389">
                  <c:v>8.1123264992277212E-3</c:v>
                </c:pt>
                <c:pt idx="390">
                  <c:v>8.0844175224429222E-3</c:v>
                </c:pt>
                <c:pt idx="391">
                  <c:v>7.833236731379728E-3</c:v>
                </c:pt>
                <c:pt idx="392">
                  <c:v>7.8104021140103482E-3</c:v>
                </c:pt>
                <c:pt idx="393">
                  <c:v>7.8053277545949299E-3</c:v>
                </c:pt>
                <c:pt idx="394">
                  <c:v>7.7774187778101309E-3</c:v>
                </c:pt>
                <c:pt idx="395">
                  <c:v>7.764732879271586E-3</c:v>
                </c:pt>
                <c:pt idx="396">
                  <c:v>7.4425110563925406E-3</c:v>
                </c:pt>
                <c:pt idx="397">
                  <c:v>7.4425110563925406E-3</c:v>
                </c:pt>
                <c:pt idx="398">
                  <c:v>7.4425110563925406E-3</c:v>
                </c:pt>
                <c:pt idx="399">
                  <c:v>7.4348995172694131E-3</c:v>
                </c:pt>
                <c:pt idx="400">
                  <c:v>7.39176746223836E-3</c:v>
                </c:pt>
                <c:pt idx="401">
                  <c:v>7.39176746223836E-3</c:v>
                </c:pt>
                <c:pt idx="402">
                  <c:v>7.3866931028229417E-3</c:v>
                </c:pt>
                <c:pt idx="403">
                  <c:v>7.3866931028229417E-3</c:v>
                </c:pt>
                <c:pt idx="404">
                  <c:v>7.3866931028229417E-3</c:v>
                </c:pt>
                <c:pt idx="405">
                  <c:v>7.3689328448689794E-3</c:v>
                </c:pt>
                <c:pt idx="406">
                  <c:v>7.3537097666227253E-3</c:v>
                </c:pt>
                <c:pt idx="407">
                  <c:v>7.046711021989934E-3</c:v>
                </c:pt>
                <c:pt idx="408">
                  <c:v>7.018802045205135E-3</c:v>
                </c:pt>
                <c:pt idx="409">
                  <c:v>7.018802045205135E-3</c:v>
                </c:pt>
                <c:pt idx="410">
                  <c:v>7.018802045205135E-3</c:v>
                </c:pt>
                <c:pt idx="411">
                  <c:v>7.018802045205135E-3</c:v>
                </c:pt>
                <c:pt idx="412">
                  <c:v>7.018802045205135E-3</c:v>
                </c:pt>
                <c:pt idx="413">
                  <c:v>7.018802045205135E-3</c:v>
                </c:pt>
                <c:pt idx="414">
                  <c:v>7.018802045205135E-3</c:v>
                </c:pt>
                <c:pt idx="415">
                  <c:v>7.018802045205135E-3</c:v>
                </c:pt>
                <c:pt idx="416">
                  <c:v>7.018802045205135E-3</c:v>
                </c:pt>
                <c:pt idx="417">
                  <c:v>7.018802045205135E-3</c:v>
                </c:pt>
                <c:pt idx="418">
                  <c:v>7.018802045205135E-3</c:v>
                </c:pt>
                <c:pt idx="419">
                  <c:v>7.018802045205135E-3</c:v>
                </c:pt>
                <c:pt idx="420">
                  <c:v>7.0162648654974258E-3</c:v>
                </c:pt>
                <c:pt idx="421">
                  <c:v>6.9858187090049177E-3</c:v>
                </c:pt>
                <c:pt idx="422">
                  <c:v>6.6686712455412906E-3</c:v>
                </c:pt>
                <c:pt idx="423">
                  <c:v>6.667402655687436E-3</c:v>
                </c:pt>
                <c:pt idx="424">
                  <c:v>6.6661340658335814E-3</c:v>
                </c:pt>
                <c:pt idx="425">
                  <c:v>6.6559853470027448E-3</c:v>
                </c:pt>
                <c:pt idx="426">
                  <c:v>6.6534481672950365E-3</c:v>
                </c:pt>
                <c:pt idx="427">
                  <c:v>6.6509109875873273E-3</c:v>
                </c:pt>
                <c:pt idx="428">
                  <c:v>5.9531865679673477E-3</c:v>
                </c:pt>
                <c:pt idx="429">
                  <c:v>5.8922942549823314E-3</c:v>
                </c:pt>
                <c:pt idx="430">
                  <c:v>5.8364763014127335E-3</c:v>
                </c:pt>
                <c:pt idx="431">
                  <c:v>5.8364763014127335E-3</c:v>
                </c:pt>
                <c:pt idx="432">
                  <c:v>5.8034929652125162E-3</c:v>
                </c:pt>
                <c:pt idx="433">
                  <c:v>5.496494220579724E-3</c:v>
                </c:pt>
                <c:pt idx="434">
                  <c:v>5.4888826814565965E-3</c:v>
                </c:pt>
                <c:pt idx="435">
                  <c:v>5.1133800847156623E-3</c:v>
                </c:pt>
                <c:pt idx="436">
                  <c:v>5.1057685455925365E-3</c:v>
                </c:pt>
                <c:pt idx="437">
                  <c:v>5.1006941861771182E-3</c:v>
                </c:pt>
                <c:pt idx="438">
                  <c:v>5.0778595688077358E-3</c:v>
                </c:pt>
                <c:pt idx="439">
                  <c:v>4.7429518473901464E-3</c:v>
                </c:pt>
                <c:pt idx="440">
                  <c:v>4.7429518473901464E-3</c:v>
                </c:pt>
                <c:pt idx="441">
                  <c:v>4.3852095086031745E-3</c:v>
                </c:pt>
                <c:pt idx="442">
                  <c:v>4.377597969480047E-3</c:v>
                </c:pt>
                <c:pt idx="443">
                  <c:v>4.3141684767873216E-3</c:v>
                </c:pt>
                <c:pt idx="444">
                  <c:v>4.2811851405871043E-3</c:v>
                </c:pt>
                <c:pt idx="445">
                  <c:v>3.9995581930314036E-3</c:v>
                </c:pt>
                <c:pt idx="446">
                  <c:v>3.9335915206309691E-3</c:v>
                </c:pt>
                <c:pt idx="447">
                  <c:v>3.6925594483986132E-3</c:v>
                </c:pt>
                <c:pt idx="448">
                  <c:v>3.6874850889831948E-3</c:v>
                </c:pt>
                <c:pt idx="449">
                  <c:v>3.2815363357497525E-3</c:v>
                </c:pt>
                <c:pt idx="450">
                  <c:v>2.8476786057315111E-3</c:v>
                </c:pt>
                <c:pt idx="451">
                  <c:v>2.8121580898235847E-3</c:v>
                </c:pt>
                <c:pt idx="452">
                  <c:v>2.4950106263599576E-3</c:v>
                </c:pt>
                <c:pt idx="453">
                  <c:v>2.198160600558002E-3</c:v>
                </c:pt>
                <c:pt idx="454">
                  <c:v>2.1651772643577847E-3</c:v>
                </c:pt>
                <c:pt idx="455">
                  <c:v>2.1626400846500755E-3</c:v>
                </c:pt>
                <c:pt idx="456">
                  <c:v>2.1448798266961132E-3</c:v>
                </c:pt>
                <c:pt idx="457">
                  <c:v>2.1220452093267308E-3</c:v>
                </c:pt>
                <c:pt idx="458">
                  <c:v>2.1055535412266221E-3</c:v>
                </c:pt>
                <c:pt idx="459">
                  <c:v>1.754154151708924E-3</c:v>
                </c:pt>
                <c:pt idx="460">
                  <c:v>1.7414682531703782E-3</c:v>
                </c:pt>
                <c:pt idx="461">
                  <c:v>1.467452844737805E-3</c:v>
                </c:pt>
                <c:pt idx="462">
                  <c:v>1.3228336013983918E-3</c:v>
                </c:pt>
                <c:pt idx="463">
                  <c:v>1.0107604973501813E-3</c:v>
                </c:pt>
                <c:pt idx="464">
                  <c:v>3.0923030816863879E-4</c:v>
                </c:pt>
                <c:pt idx="465">
                  <c:v>2.419950459143505E-4</c:v>
                </c:pt>
                <c:pt idx="466">
                  <c:v>-1.1447870301876766E-4</c:v>
                </c:pt>
                <c:pt idx="467">
                  <c:v>-1.2589601170345799E-4</c:v>
                </c:pt>
                <c:pt idx="468">
                  <c:v>-4.3796911575166679E-4</c:v>
                </c:pt>
                <c:pt idx="469">
                  <c:v>-4.5446078385177544E-4</c:v>
                </c:pt>
                <c:pt idx="470">
                  <c:v>-5.2169604610606372E-4</c:v>
                </c:pt>
                <c:pt idx="471">
                  <c:v>-8.8958710372387222E-4</c:v>
                </c:pt>
                <c:pt idx="472">
                  <c:v>-8.8958710372387222E-4</c:v>
                </c:pt>
                <c:pt idx="473">
                  <c:v>-9.0100441240856255E-4</c:v>
                </c:pt>
                <c:pt idx="474">
                  <c:v>-9.1749608050867119E-4</c:v>
                </c:pt>
                <c:pt idx="475">
                  <c:v>-9.4540505729347017E-4</c:v>
                </c:pt>
                <c:pt idx="476">
                  <c:v>-9.4540505729347017E-4</c:v>
                </c:pt>
                <c:pt idx="477">
                  <c:v>-9.4540505729347017E-4</c:v>
                </c:pt>
                <c:pt idx="478">
                  <c:v>-1.2409864932415703E-3</c:v>
                </c:pt>
                <c:pt idx="479">
                  <c:v>-1.257478161341679E-3</c:v>
                </c:pt>
                <c:pt idx="480">
                  <c:v>-1.2701640598802248E-3</c:v>
                </c:pt>
                <c:pt idx="481">
                  <c:v>-1.6329807580826132E-3</c:v>
                </c:pt>
                <c:pt idx="482">
                  <c:v>-1.6710384536982488E-3</c:v>
                </c:pt>
                <c:pt idx="483">
                  <c:v>-1.7090961493138844E-3</c:v>
                </c:pt>
                <c:pt idx="484">
                  <c:v>-1.7370051260986834E-3</c:v>
                </c:pt>
                <c:pt idx="485">
                  <c:v>-2.0110205345312566E-3</c:v>
                </c:pt>
                <c:pt idx="486">
                  <c:v>-2.4118949283492824E-3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086-4EF7-9BCA-95F51F82B9C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0000"/>
              </a:solidFill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Active!$F$21:$F$5070</c:f>
              <c:numCache>
                <c:formatCode>General</c:formatCode>
                <c:ptCount val="5050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  <c:pt idx="487">
                  <c:v>6551</c:v>
                </c:pt>
                <c:pt idx="488">
                  <c:v>6566</c:v>
                </c:pt>
                <c:pt idx="489">
                  <c:v>6568</c:v>
                </c:pt>
                <c:pt idx="490">
                  <c:v>6711</c:v>
                </c:pt>
                <c:pt idx="491">
                  <c:v>6865</c:v>
                </c:pt>
                <c:pt idx="492">
                  <c:v>7010</c:v>
                </c:pt>
                <c:pt idx="493">
                  <c:v>7012</c:v>
                </c:pt>
              </c:numCache>
            </c:numRef>
          </c:xVal>
          <c:yVal>
            <c:numRef>
              <c:f>Active!$U$21:$U$5070</c:f>
              <c:numCache>
                <c:formatCode>General</c:formatCode>
                <c:ptCount val="5050"/>
                <c:pt idx="36">
                  <c:v>0.47649793499658699</c:v>
                </c:pt>
                <c:pt idx="255">
                  <c:v>-0.22590100000525126</c:v>
                </c:pt>
                <c:pt idx="265">
                  <c:v>-0.22760500000731554</c:v>
                </c:pt>
                <c:pt idx="292">
                  <c:v>0.13230399999156361</c:v>
                </c:pt>
                <c:pt idx="301">
                  <c:v>6.8743999996513594E-2</c:v>
                </c:pt>
                <c:pt idx="339">
                  <c:v>-8.4737999997742008E-2</c:v>
                </c:pt>
                <c:pt idx="344">
                  <c:v>-1.3610000001790468E-2</c:v>
                </c:pt>
                <c:pt idx="345">
                  <c:v>-1.261000000522472E-2</c:v>
                </c:pt>
                <c:pt idx="346">
                  <c:v>-1.0610000004817266E-2</c:v>
                </c:pt>
                <c:pt idx="347">
                  <c:v>-7.6100000005681068E-3</c:v>
                </c:pt>
                <c:pt idx="348">
                  <c:v>-4.6100000035949051E-3</c:v>
                </c:pt>
                <c:pt idx="349">
                  <c:v>-3.6099999997531995E-3</c:v>
                </c:pt>
                <c:pt idx="350">
                  <c:v>-6.1000000277999789E-4</c:v>
                </c:pt>
                <c:pt idx="351">
                  <c:v>-6.1000000277999789E-4</c:v>
                </c:pt>
                <c:pt idx="352">
                  <c:v>-6.1000000277999789E-4</c:v>
                </c:pt>
                <c:pt idx="353">
                  <c:v>2.3899999941932037E-3</c:v>
                </c:pt>
                <c:pt idx="354">
                  <c:v>6.389999995008111E-3</c:v>
                </c:pt>
                <c:pt idx="355">
                  <c:v>8.3899999954155646E-3</c:v>
                </c:pt>
                <c:pt idx="356">
                  <c:v>1.4389999996637926E-2</c:v>
                </c:pt>
                <c:pt idx="357">
                  <c:v>2.4389999998675194E-2</c:v>
                </c:pt>
                <c:pt idx="394">
                  <c:v>3.8567999996303115E-2</c:v>
                </c:pt>
                <c:pt idx="397">
                  <c:v>-6.7200000048615038E-3</c:v>
                </c:pt>
                <c:pt idx="401">
                  <c:v>-2.2400000008929055E-2</c:v>
                </c:pt>
                <c:pt idx="404">
                  <c:v>1.1731999999028631E-2</c:v>
                </c:pt>
                <c:pt idx="408">
                  <c:v>-1.169800000207033E-2</c:v>
                </c:pt>
                <c:pt idx="409">
                  <c:v>-1.0698000005504582E-2</c:v>
                </c:pt>
                <c:pt idx="410">
                  <c:v>-8.6980000050971285E-3</c:v>
                </c:pt>
                <c:pt idx="411">
                  <c:v>-7.6980000012554228E-3</c:v>
                </c:pt>
                <c:pt idx="413">
                  <c:v>-6.9800000346731395E-4</c:v>
                </c:pt>
                <c:pt idx="414">
                  <c:v>1.1301999998977408E-2</c:v>
                </c:pt>
                <c:pt idx="415">
                  <c:v>1.7301999992923811E-2</c:v>
                </c:pt>
                <c:pt idx="416">
                  <c:v>1.7301999992923811E-2</c:v>
                </c:pt>
                <c:pt idx="417">
                  <c:v>2.030199999717297E-2</c:v>
                </c:pt>
                <c:pt idx="418">
                  <c:v>2.030199999717297E-2</c:v>
                </c:pt>
                <c:pt idx="419">
                  <c:v>3.6301999993156642E-2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086-4EF7-9BCA-95F51F82B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94184"/>
        <c:axId val="1"/>
      </c:scatterChart>
      <c:valAx>
        <c:axId val="846894184"/>
        <c:scaling>
          <c:orientation val="minMax"/>
          <c:min val="-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96062992125979"/>
              <c:y val="0.850802684325871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968503937007873E-2"/>
              <c:y val="0.424999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9418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595162892773998"/>
          <c:y val="0.92160752618091013"/>
          <c:w val="0.80472440944881884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552450</xdr:colOff>
      <xdr:row>18</xdr:row>
      <xdr:rowOff>104775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2A2EF1B1-6A71-A601-7AE6-954ECDEB3C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609600</xdr:colOff>
      <xdr:row>0</xdr:row>
      <xdr:rowOff>19050</xdr:rowOff>
    </xdr:from>
    <xdr:to>
      <xdr:col>26</xdr:col>
      <xdr:colOff>561976</xdr:colOff>
      <xdr:row>18</xdr:row>
      <xdr:rowOff>123824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EAB6061D-3F03-FE55-CB67-20190708C1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0.5091</cdr:x>
      <cdr:y>0.53536</cdr:y>
    </cdr:from>
    <cdr:to>
      <cdr:x>0.52781</cdr:x>
      <cdr:y>0.58355</cdr:y>
    </cdr:to>
    <cdr:sp macro="" textlink="" fLocksText="0">
      <cdr:nvSpPr>
        <cdr:cNvPr id="2049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82429" y="1634950"/>
          <a:ext cx="113109" cy="1469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27360" tIns="22680" rIns="27360" bIns="2268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A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`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0.50369</cdr:x>
      <cdr:y>0.53512</cdr:y>
    </cdr:from>
    <cdr:to>
      <cdr:x>0.52239</cdr:x>
      <cdr:y>0.58332</cdr:y>
    </cdr:to>
    <cdr:sp macro="" textlink="" fLocksText="0">
      <cdr:nvSpPr>
        <cdr:cNvPr id="307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54485" y="1639320"/>
          <a:ext cx="113290" cy="1473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27360" tIns="22680" rIns="27360" bIns="2268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A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`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v-astro.de/sfs/BAVM_link.php?BAVMnr=46" TargetMode="External"/><Relationship Id="rId18" Type="http://schemas.openxmlformats.org/officeDocument/2006/relationships/hyperlink" Target="http://www.bav-astro.de/sfs/BAVM_link.php?BAVMnr=62" TargetMode="External"/><Relationship Id="rId26" Type="http://schemas.openxmlformats.org/officeDocument/2006/relationships/hyperlink" Target="http://www.konkoly.hu/cgi-bin/IBVS?5917" TargetMode="External"/><Relationship Id="rId39" Type="http://schemas.openxmlformats.org/officeDocument/2006/relationships/hyperlink" Target="http://www.bav-astro.de/sfs/BAVM_link.php?BAVMnr=4" TargetMode="External"/><Relationship Id="rId21" Type="http://schemas.openxmlformats.org/officeDocument/2006/relationships/hyperlink" Target="http://www.bav-astro.de/sfs/BAVM_link.php?BAVMnr=152" TargetMode="External"/><Relationship Id="rId34" Type="http://schemas.openxmlformats.org/officeDocument/2006/relationships/hyperlink" Target="http://www.konkoly.hu/cgi-bin/IBVS?6114" TargetMode="External"/><Relationship Id="rId42" Type="http://schemas.openxmlformats.org/officeDocument/2006/relationships/hyperlink" Target="http://www.bav-astro.de/sfs/BAVM_link.php?BAVMnr=12" TargetMode="External"/><Relationship Id="rId47" Type="http://schemas.openxmlformats.org/officeDocument/2006/relationships/hyperlink" Target="http://www.bav-astro.de/sfs/BAVM_link.php?BAVMnr=15" TargetMode="External"/><Relationship Id="rId50" Type="http://schemas.openxmlformats.org/officeDocument/2006/relationships/hyperlink" Target="http://www.bav-astro.de/sfs/BAVM_link.php?BAVMnr=15" TargetMode="External"/><Relationship Id="rId55" Type="http://schemas.openxmlformats.org/officeDocument/2006/relationships/hyperlink" Target="http://www.bav-astro.de/sfs/BAVM_link.php?BAVMnr=18" TargetMode="External"/><Relationship Id="rId63" Type="http://schemas.openxmlformats.org/officeDocument/2006/relationships/hyperlink" Target="http://www.konkoly.hu/cgi-bin/IBVS?740" TargetMode="External"/><Relationship Id="rId68" Type="http://schemas.openxmlformats.org/officeDocument/2006/relationships/hyperlink" Target="http://vsolj.cetus-net.org/no47.pdf" TargetMode="External"/><Relationship Id="rId76" Type="http://schemas.openxmlformats.org/officeDocument/2006/relationships/hyperlink" Target="http://www.bav-astro.de/sfs/BAVM_link.php?BAVMnr=241" TargetMode="External"/><Relationship Id="rId7" Type="http://schemas.openxmlformats.org/officeDocument/2006/relationships/hyperlink" Target="http://www.konkoly.hu/cgi-bin/IBVS?1358" TargetMode="External"/><Relationship Id="rId71" Type="http://schemas.openxmlformats.org/officeDocument/2006/relationships/hyperlink" Target="http://www.bav-astro.de/sfs/BAVM_link.php?BAVMnr=131" TargetMode="External"/><Relationship Id="rId2" Type="http://schemas.openxmlformats.org/officeDocument/2006/relationships/hyperlink" Target="http://www.bav-astro.de/sfs/BAVM_link.php?BAVMnr=18" TargetMode="External"/><Relationship Id="rId16" Type="http://schemas.openxmlformats.org/officeDocument/2006/relationships/hyperlink" Target="http://www.bav-astro.de/sfs/BAVM_link.php?BAVMnr=59" TargetMode="External"/><Relationship Id="rId29" Type="http://schemas.openxmlformats.org/officeDocument/2006/relationships/hyperlink" Target="http://www.konkoly.hu/cgi-bin/IBVS?5801" TargetMode="External"/><Relationship Id="rId11" Type="http://schemas.openxmlformats.org/officeDocument/2006/relationships/hyperlink" Target="http://www.bav-astro.de/sfs/BAVM_link.php?BAVMnr=38" TargetMode="External"/><Relationship Id="rId24" Type="http://schemas.openxmlformats.org/officeDocument/2006/relationships/hyperlink" Target="http://www.konkoly.hu/cgi-bin/IBVS?5649" TargetMode="External"/><Relationship Id="rId32" Type="http://schemas.openxmlformats.org/officeDocument/2006/relationships/hyperlink" Target="http://www.konkoly.hu/cgi-bin/IBVS?6114" TargetMode="External"/><Relationship Id="rId37" Type="http://schemas.openxmlformats.org/officeDocument/2006/relationships/hyperlink" Target="http://www.bav-astro.de/sfs/BAVM_link.php?BAVMnr=238" TargetMode="External"/><Relationship Id="rId40" Type="http://schemas.openxmlformats.org/officeDocument/2006/relationships/hyperlink" Target="http://www.bav-astro.de/sfs/BAVM_link.php?BAVMnr=12" TargetMode="External"/><Relationship Id="rId45" Type="http://schemas.openxmlformats.org/officeDocument/2006/relationships/hyperlink" Target="http://www.bav-astro.de/sfs/BAVM_link.php?BAVMnr=15" TargetMode="External"/><Relationship Id="rId53" Type="http://schemas.openxmlformats.org/officeDocument/2006/relationships/hyperlink" Target="http://www.bav-astro.de/sfs/BAVM_link.php?BAVMnr=15" TargetMode="External"/><Relationship Id="rId58" Type="http://schemas.openxmlformats.org/officeDocument/2006/relationships/hyperlink" Target="http://www.bav-astro.de/sfs/BAVM_link.php?BAVMnr=23" TargetMode="External"/><Relationship Id="rId66" Type="http://schemas.openxmlformats.org/officeDocument/2006/relationships/hyperlink" Target="http://www.bav-astro.de/sfs/BAVM_link.php?BAVMnr=28" TargetMode="External"/><Relationship Id="rId74" Type="http://schemas.openxmlformats.org/officeDocument/2006/relationships/hyperlink" Target="http://www.bav-astro.de/sfs/BAVM_link.php?BAVMnr=154" TargetMode="External"/><Relationship Id="rId5" Type="http://schemas.openxmlformats.org/officeDocument/2006/relationships/hyperlink" Target="http://www.konkoly.hu/cgi-bin/IBVS?419" TargetMode="External"/><Relationship Id="rId15" Type="http://schemas.openxmlformats.org/officeDocument/2006/relationships/hyperlink" Target="http://www.bav-astro.de/sfs/BAVM_link.php?BAVMnr=52" TargetMode="External"/><Relationship Id="rId23" Type="http://schemas.openxmlformats.org/officeDocument/2006/relationships/hyperlink" Target="http://www.konkoly.hu/cgi-bin/IBVS?5493" TargetMode="External"/><Relationship Id="rId28" Type="http://schemas.openxmlformats.org/officeDocument/2006/relationships/hyperlink" Target="http://www.bav-astro.de/sfs/BAVM_link.php?BAVMnr=186" TargetMode="External"/><Relationship Id="rId36" Type="http://schemas.openxmlformats.org/officeDocument/2006/relationships/hyperlink" Target="http://www.konkoly.hu/cgi-bin/IBVS?6114" TargetMode="External"/><Relationship Id="rId49" Type="http://schemas.openxmlformats.org/officeDocument/2006/relationships/hyperlink" Target="http://www.bav-astro.de/sfs/BAVM_link.php?BAVMnr=15" TargetMode="External"/><Relationship Id="rId57" Type="http://schemas.openxmlformats.org/officeDocument/2006/relationships/hyperlink" Target="http://www.bav-astro.de/sfs/BAVM_link.php?BAVMnr=18" TargetMode="External"/><Relationship Id="rId61" Type="http://schemas.openxmlformats.org/officeDocument/2006/relationships/hyperlink" Target="http://www.bav-astro.de/sfs/BAVM_link.php?BAVMnr=25" TargetMode="External"/><Relationship Id="rId10" Type="http://schemas.openxmlformats.org/officeDocument/2006/relationships/hyperlink" Target="http://www.bav-astro.de/sfs/BAVM_link.php?BAVMnr=34" TargetMode="External"/><Relationship Id="rId19" Type="http://schemas.openxmlformats.org/officeDocument/2006/relationships/hyperlink" Target="http://www.bav-astro.de/sfs/BAVM_link.php?BAVMnr=113" TargetMode="External"/><Relationship Id="rId31" Type="http://schemas.openxmlformats.org/officeDocument/2006/relationships/hyperlink" Target="http://www.aavso.org/sites/default/files/jaavso/v36n2/186.pdf" TargetMode="External"/><Relationship Id="rId44" Type="http://schemas.openxmlformats.org/officeDocument/2006/relationships/hyperlink" Target="http://www.bav-astro.de/sfs/BAVM_link.php?BAVMnr=12" TargetMode="External"/><Relationship Id="rId52" Type="http://schemas.openxmlformats.org/officeDocument/2006/relationships/hyperlink" Target="http://www.bav-astro.de/sfs/BAVM_link.php?BAVMnr=15" TargetMode="External"/><Relationship Id="rId60" Type="http://schemas.openxmlformats.org/officeDocument/2006/relationships/hyperlink" Target="http://www.bav-astro.de/sfs/BAVM_link.php?BAVMnr=25" TargetMode="External"/><Relationship Id="rId65" Type="http://schemas.openxmlformats.org/officeDocument/2006/relationships/hyperlink" Target="http://www.bav-astro.de/sfs/BAVM_link.php?BAVMnr=26" TargetMode="External"/><Relationship Id="rId73" Type="http://schemas.openxmlformats.org/officeDocument/2006/relationships/hyperlink" Target="http://vsolj.cetus-net.org/no39.pdf" TargetMode="External"/><Relationship Id="rId4" Type="http://schemas.openxmlformats.org/officeDocument/2006/relationships/hyperlink" Target="http://www.konkoly.hu/cgi-bin/IBVS?456" TargetMode="External"/><Relationship Id="rId9" Type="http://schemas.openxmlformats.org/officeDocument/2006/relationships/hyperlink" Target="http://www.konkoly.hu/cgi-bin/IBVS?2189" TargetMode="External"/><Relationship Id="rId14" Type="http://schemas.openxmlformats.org/officeDocument/2006/relationships/hyperlink" Target="http://www.bav-astro.de/sfs/BAVM_link.php?BAVMnr=52" TargetMode="External"/><Relationship Id="rId22" Type="http://schemas.openxmlformats.org/officeDocument/2006/relationships/hyperlink" Target="http://www.bav-astro.de/sfs/BAVM_link.php?BAVMnr=143" TargetMode="External"/><Relationship Id="rId27" Type="http://schemas.openxmlformats.org/officeDocument/2006/relationships/hyperlink" Target="http://www.konkoly.hu/cgi-bin/IBVS?5801" TargetMode="External"/><Relationship Id="rId30" Type="http://schemas.openxmlformats.org/officeDocument/2006/relationships/hyperlink" Target="http://www.konkoly.hu/cgi-bin/IBVS?5917" TargetMode="External"/><Relationship Id="rId35" Type="http://schemas.openxmlformats.org/officeDocument/2006/relationships/hyperlink" Target="http://www.konkoly.hu/cgi-bin/IBVS?6114" TargetMode="External"/><Relationship Id="rId43" Type="http://schemas.openxmlformats.org/officeDocument/2006/relationships/hyperlink" Target="http://www.bav-astro.de/sfs/BAVM_link.php?BAVMnr=12" TargetMode="External"/><Relationship Id="rId48" Type="http://schemas.openxmlformats.org/officeDocument/2006/relationships/hyperlink" Target="http://www.bav-astro.de/sfs/BAVM_link.php?BAVMnr=15" TargetMode="External"/><Relationship Id="rId56" Type="http://schemas.openxmlformats.org/officeDocument/2006/relationships/hyperlink" Target="http://www.bav-astro.de/sfs/BAVM_link.php?BAVMnr=18" TargetMode="External"/><Relationship Id="rId64" Type="http://schemas.openxmlformats.org/officeDocument/2006/relationships/hyperlink" Target="http://www.bav-astro.de/sfs/BAVM_link.php?BAVMnr=26" TargetMode="External"/><Relationship Id="rId69" Type="http://schemas.openxmlformats.org/officeDocument/2006/relationships/hyperlink" Target="http://vsolj.cetus-net.org/no47.pdf" TargetMode="External"/><Relationship Id="rId8" Type="http://schemas.openxmlformats.org/officeDocument/2006/relationships/hyperlink" Target="http://www.bav-astro.de/sfs/BAVM_link.php?BAVMnr=31" TargetMode="External"/><Relationship Id="rId51" Type="http://schemas.openxmlformats.org/officeDocument/2006/relationships/hyperlink" Target="http://www.bav-astro.de/sfs/BAVM_link.php?BAVMnr=15" TargetMode="External"/><Relationship Id="rId72" Type="http://schemas.openxmlformats.org/officeDocument/2006/relationships/hyperlink" Target="http://www.bav-astro.de/sfs/BAVM_link.php?BAVMnr=143" TargetMode="External"/><Relationship Id="rId3" Type="http://schemas.openxmlformats.org/officeDocument/2006/relationships/hyperlink" Target="http://www.konkoly.hu/cgi-bin/IBVS?456" TargetMode="External"/><Relationship Id="rId12" Type="http://schemas.openxmlformats.org/officeDocument/2006/relationships/hyperlink" Target="http://www.bav-astro.de/sfs/BAVM_link.php?BAVMnr=43" TargetMode="External"/><Relationship Id="rId17" Type="http://schemas.openxmlformats.org/officeDocument/2006/relationships/hyperlink" Target="http://www.bav-astro.de/sfs/BAVM_link.php?BAVMnr=59" TargetMode="External"/><Relationship Id="rId25" Type="http://schemas.openxmlformats.org/officeDocument/2006/relationships/hyperlink" Target="http://www.konkoly.hu/cgi-bin/IBVS?5754" TargetMode="External"/><Relationship Id="rId33" Type="http://schemas.openxmlformats.org/officeDocument/2006/relationships/hyperlink" Target="http://www.konkoly.hu/cgi-bin/IBVS?6114" TargetMode="External"/><Relationship Id="rId38" Type="http://schemas.openxmlformats.org/officeDocument/2006/relationships/hyperlink" Target="http://www.bav-astro.de/sfs/BAVM_link.php?BAVMnr=4" TargetMode="External"/><Relationship Id="rId46" Type="http://schemas.openxmlformats.org/officeDocument/2006/relationships/hyperlink" Target="http://www.bav-astro.de/sfs/BAVM_link.php?BAVMnr=15" TargetMode="External"/><Relationship Id="rId59" Type="http://schemas.openxmlformats.org/officeDocument/2006/relationships/hyperlink" Target="http://www.bav-astro.de/sfs/BAVM_link.php?BAVMnr=25" TargetMode="External"/><Relationship Id="rId67" Type="http://schemas.openxmlformats.org/officeDocument/2006/relationships/hyperlink" Target="http://www.konkoly.hu/cgi-bin/IBVS?1249" TargetMode="External"/><Relationship Id="rId20" Type="http://schemas.openxmlformats.org/officeDocument/2006/relationships/hyperlink" Target="http://www.bav-astro.de/sfs/BAVM_link.php?BAVMnr=128" TargetMode="External"/><Relationship Id="rId41" Type="http://schemas.openxmlformats.org/officeDocument/2006/relationships/hyperlink" Target="http://www.bav-astro.de/sfs/BAVM_link.php?BAVMnr=12" TargetMode="External"/><Relationship Id="rId54" Type="http://schemas.openxmlformats.org/officeDocument/2006/relationships/hyperlink" Target="http://www.bav-astro.de/sfs/BAVM_link.php?BAVMnr=15" TargetMode="External"/><Relationship Id="rId62" Type="http://schemas.openxmlformats.org/officeDocument/2006/relationships/hyperlink" Target="http://www.konkoly.hu/cgi-bin/IBVS?676" TargetMode="External"/><Relationship Id="rId70" Type="http://schemas.openxmlformats.org/officeDocument/2006/relationships/hyperlink" Target="http://www.bav-astro.de/sfs/BAVM_link.php?BAVMnr=131" TargetMode="External"/><Relationship Id="rId75" Type="http://schemas.openxmlformats.org/officeDocument/2006/relationships/hyperlink" Target="http://vsolj.cetus-net.org/no46.pdf" TargetMode="External"/><Relationship Id="rId1" Type="http://schemas.openxmlformats.org/officeDocument/2006/relationships/hyperlink" Target="http://www.bav-astro.de/sfs/BAVM_link.php?BAVMnr=18" TargetMode="External"/><Relationship Id="rId6" Type="http://schemas.openxmlformats.org/officeDocument/2006/relationships/hyperlink" Target="http://www.konkoly.hu/cgi-bin/IBVS?10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84"/>
  <sheetViews>
    <sheetView tabSelected="1" workbookViewId="0">
      <pane xSplit="14" ySplit="22" topLeftCell="O506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6.85546875" style="1" customWidth="1"/>
    <col min="2" max="2" width="5.140625" style="1" customWidth="1"/>
    <col min="3" max="3" width="11.85546875" style="1" customWidth="1"/>
    <col min="4" max="4" width="9.42578125" style="1" customWidth="1"/>
    <col min="5" max="5" width="12.2851562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3" t="s">
        <v>2</v>
      </c>
    </row>
    <row r="4" spans="1:6" x14ac:dyDescent="0.2">
      <c r="A4" s="4" t="s">
        <v>3</v>
      </c>
      <c r="C4" s="5">
        <v>42947.477700000003</v>
      </c>
      <c r="D4" s="6">
        <v>2.4549340000000002</v>
      </c>
    </row>
    <row r="5" spans="1:6" x14ac:dyDescent="0.2">
      <c r="A5" s="7" t="s">
        <v>4</v>
      </c>
      <c r="B5"/>
      <c r="C5" s="8">
        <v>-9.5</v>
      </c>
      <c r="D5" t="s">
        <v>5</v>
      </c>
    </row>
    <row r="6" spans="1:6" x14ac:dyDescent="0.2">
      <c r="A6" s="4" t="s">
        <v>6</v>
      </c>
    </row>
    <row r="7" spans="1:6" x14ac:dyDescent="0.2">
      <c r="A7" s="1" t="s">
        <v>7</v>
      </c>
      <c r="C7" s="1">
        <f>+C4</f>
        <v>42947.477700000003</v>
      </c>
      <c r="D7" s="1" t="s">
        <v>1604</v>
      </c>
    </row>
    <row r="8" spans="1:6" x14ac:dyDescent="0.2">
      <c r="A8" s="1" t="s">
        <v>8</v>
      </c>
      <c r="C8" s="1">
        <v>2.4549320300000002</v>
      </c>
      <c r="D8" s="1" t="s">
        <v>1604</v>
      </c>
    </row>
    <row r="9" spans="1:6" x14ac:dyDescent="0.2">
      <c r="A9" s="9" t="s">
        <v>9</v>
      </c>
      <c r="B9" s="10">
        <v>450</v>
      </c>
      <c r="C9" s="11" t="str">
        <f>"F"&amp;B9</f>
        <v>F450</v>
      </c>
      <c r="D9" s="12" t="str">
        <f>"G"&amp;B9</f>
        <v>G450</v>
      </c>
    </row>
    <row r="10" spans="1:6" x14ac:dyDescent="0.2">
      <c r="A10"/>
      <c r="B10"/>
      <c r="C10" s="13" t="s">
        <v>10</v>
      </c>
      <c r="D10" s="13" t="s">
        <v>11</v>
      </c>
      <c r="E10"/>
    </row>
    <row r="11" spans="1:6" x14ac:dyDescent="0.2">
      <c r="A11" t="s">
        <v>12</v>
      </c>
      <c r="B11"/>
      <c r="C11" s="14">
        <f ca="1">INTERCEPT(INDIRECT($D$9):G986,INDIRECT($C$9):F986)</f>
        <v>1.3861575716896354E-2</v>
      </c>
      <c r="D11" s="15"/>
      <c r="E11"/>
    </row>
    <row r="12" spans="1:6" x14ac:dyDescent="0.2">
      <c r="A12" t="s">
        <v>13</v>
      </c>
      <c r="B12"/>
      <c r="C12" s="14">
        <f ca="1">SLOPE(INDIRECT($D$9):G986,INDIRECT($C$9):F986)</f>
        <v>-2.5371797077090172E-6</v>
      </c>
      <c r="D12" s="15"/>
      <c r="E12" s="72" t="s">
        <v>1606</v>
      </c>
      <c r="F12" s="73" t="s">
        <v>1605</v>
      </c>
    </row>
    <row r="13" spans="1:6" x14ac:dyDescent="0.2">
      <c r="A13" t="s">
        <v>14</v>
      </c>
      <c r="B13"/>
      <c r="C13" s="15" t="s">
        <v>15</v>
      </c>
      <c r="E13" s="74" t="s">
        <v>17</v>
      </c>
      <c r="F13" s="75">
        <v>1</v>
      </c>
    </row>
    <row r="14" spans="1:6" x14ac:dyDescent="0.2">
      <c r="A14"/>
      <c r="B14"/>
      <c r="C14"/>
      <c r="E14" s="74" t="s">
        <v>19</v>
      </c>
      <c r="F14" s="76">
        <f ca="1">NOW()+15018.5+$C$5/24</f>
        <v>60582.77053483796</v>
      </c>
    </row>
    <row r="15" spans="1:6" x14ac:dyDescent="0.2">
      <c r="A15" s="16" t="s">
        <v>16</v>
      </c>
      <c r="B15"/>
      <c r="C15" s="17">
        <f ca="1">(C7+C11)+(C8+C12)*INT(MAX(F21:F3527))</f>
        <v>60161.457165231608</v>
      </c>
      <c r="E15" s="74" t="s">
        <v>21</v>
      </c>
      <c r="F15" s="76">
        <f ca="1">ROUND(2*(F14-$C$7)/$C$8,0)/2+F13</f>
        <v>7184.5</v>
      </c>
    </row>
    <row r="16" spans="1:6" x14ac:dyDescent="0.2">
      <c r="A16" s="16" t="s">
        <v>18</v>
      </c>
      <c r="B16"/>
      <c r="C16" s="17">
        <f ca="1">+C8+C12</f>
        <v>2.4549294928202925</v>
      </c>
      <c r="E16" s="74" t="s">
        <v>23</v>
      </c>
      <c r="F16" s="77">
        <f ca="1">ROUND(2*(F14-$C$15)/$C$16,0)/2+F13</f>
        <v>172.5</v>
      </c>
    </row>
    <row r="17" spans="1:21" x14ac:dyDescent="0.2">
      <c r="A17" s="9" t="s">
        <v>20</v>
      </c>
      <c r="B17"/>
      <c r="C17">
        <f>COUNT(C21:C2185)</f>
        <v>494</v>
      </c>
      <c r="E17" s="74" t="s">
        <v>1599</v>
      </c>
      <c r="F17" s="78">
        <f ca="1">+$C$15+$C$16*$F$16-15018.5-$C$5/24</f>
        <v>45566.828336076447</v>
      </c>
    </row>
    <row r="18" spans="1:21" x14ac:dyDescent="0.2">
      <c r="A18" s="16" t="s">
        <v>22</v>
      </c>
      <c r="B18"/>
      <c r="C18" s="18">
        <f ca="1">+C15</f>
        <v>60161.457165231608</v>
      </c>
      <c r="D18" s="19">
        <f ca="1">+C16</f>
        <v>2.4549294928202925</v>
      </c>
      <c r="E18" s="80" t="s">
        <v>1600</v>
      </c>
      <c r="F18" s="79">
        <f ca="1">+($C$15+$C$16*$F$16)-($C$16/2)-15018.5-$C$5/24</f>
        <v>45565.60087133004</v>
      </c>
    </row>
    <row r="20" spans="1:21" x14ac:dyDescent="0.2">
      <c r="A20" s="13" t="s">
        <v>24</v>
      </c>
      <c r="B20" s="13" t="s">
        <v>25</v>
      </c>
      <c r="C20" s="13" t="s">
        <v>26</v>
      </c>
      <c r="D20" s="13" t="s">
        <v>27</v>
      </c>
      <c r="E20" s="13" t="s">
        <v>28</v>
      </c>
      <c r="F20" s="13" t="s">
        <v>29</v>
      </c>
      <c r="G20" s="13" t="s">
        <v>30</v>
      </c>
      <c r="H20" s="20" t="s">
        <v>31</v>
      </c>
      <c r="I20" s="20" t="s">
        <v>32</v>
      </c>
      <c r="J20" s="20" t="s">
        <v>33</v>
      </c>
      <c r="K20" s="20" t="s">
        <v>34</v>
      </c>
      <c r="L20" s="20" t="s">
        <v>1602</v>
      </c>
      <c r="M20" s="20" t="s">
        <v>1601</v>
      </c>
      <c r="N20" s="20" t="s">
        <v>35</v>
      </c>
      <c r="O20" s="20" t="s">
        <v>36</v>
      </c>
      <c r="P20" s="20" t="s">
        <v>37</v>
      </c>
      <c r="Q20" s="13" t="s">
        <v>38</v>
      </c>
      <c r="U20" s="21" t="s">
        <v>39</v>
      </c>
    </row>
    <row r="21" spans="1:21" x14ac:dyDescent="0.2">
      <c r="A21" s="63" t="s">
        <v>1603</v>
      </c>
      <c r="B21" s="22" t="s">
        <v>41</v>
      </c>
      <c r="C21" s="23">
        <v>13206.064</v>
      </c>
      <c r="D21" s="24"/>
      <c r="E21" s="1">
        <f t="shared" ref="E21:E84" si="0">+(C21-C$7)/C$8</f>
        <v>-12114.964217563287</v>
      </c>
      <c r="F21" s="1">
        <f t="shared" ref="F21:F84" si="1">ROUND(2*E21,0)/2</f>
        <v>-12115</v>
      </c>
      <c r="G21" s="1">
        <f t="shared" ref="G21:G56" si="2">+C21-(C$7+F21*C$8)</f>
        <v>8.7843449999127188E-2</v>
      </c>
      <c r="H21" s="1">
        <f t="shared" ref="H21:H56" si="3">G21</f>
        <v>8.7843449999127188E-2</v>
      </c>
      <c r="O21" s="1">
        <f t="shared" ref="O21:O84" ca="1" si="4">+C$11+C$12*F21</f>
        <v>4.4599507875791096E-2</v>
      </c>
      <c r="Q21" s="58" t="s">
        <v>1594</v>
      </c>
    </row>
    <row r="22" spans="1:21" x14ac:dyDescent="0.2">
      <c r="A22" s="63" t="s">
        <v>40</v>
      </c>
      <c r="B22" s="22" t="s">
        <v>41</v>
      </c>
      <c r="C22" s="23">
        <v>14801.73</v>
      </c>
      <c r="D22" s="24"/>
      <c r="E22" s="1">
        <f t="shared" si="0"/>
        <v>-11464.980437767967</v>
      </c>
      <c r="F22" s="1">
        <f t="shared" si="1"/>
        <v>-11465</v>
      </c>
      <c r="G22" s="1">
        <f t="shared" si="2"/>
        <v>4.8023949999333126E-2</v>
      </c>
      <c r="H22" s="1">
        <f t="shared" si="3"/>
        <v>4.8023949999333126E-2</v>
      </c>
      <c r="O22" s="1">
        <f t="shared" ca="1" si="4"/>
        <v>4.2950341065780238E-2</v>
      </c>
      <c r="Q22" s="58" t="s">
        <v>1595</v>
      </c>
    </row>
    <row r="23" spans="1:21" x14ac:dyDescent="0.2">
      <c r="A23" s="63" t="s">
        <v>40</v>
      </c>
      <c r="B23" s="22" t="s">
        <v>42</v>
      </c>
      <c r="C23" s="23">
        <v>14852.09</v>
      </c>
      <c r="D23" s="24"/>
      <c r="E23" s="1">
        <f t="shared" si="0"/>
        <v>-11444.466631526251</v>
      </c>
      <c r="F23" s="1">
        <f t="shared" si="1"/>
        <v>-11444.5</v>
      </c>
      <c r="G23" s="1">
        <f t="shared" si="2"/>
        <v>8.191733499916154E-2</v>
      </c>
      <c r="H23" s="1">
        <f t="shared" si="3"/>
        <v>8.191733499916154E-2</v>
      </c>
      <c r="O23" s="1">
        <f t="shared" ca="1" si="4"/>
        <v>4.2898328881772203E-2</v>
      </c>
      <c r="Q23" s="58" t="s">
        <v>1596</v>
      </c>
    </row>
    <row r="24" spans="1:21" x14ac:dyDescent="0.2">
      <c r="A24" s="63" t="s">
        <v>40</v>
      </c>
      <c r="B24" s="22" t="s">
        <v>42</v>
      </c>
      <c r="C24" s="23">
        <v>15563.99</v>
      </c>
      <c r="D24" s="24"/>
      <c r="E24" s="1">
        <f t="shared" si="0"/>
        <v>-11154.478969423852</v>
      </c>
      <c r="F24" s="1">
        <f t="shared" si="1"/>
        <v>-11154.5</v>
      </c>
      <c r="G24" s="1">
        <f t="shared" si="2"/>
        <v>5.1628634997541667E-2</v>
      </c>
      <c r="H24" s="1">
        <f t="shared" si="3"/>
        <v>5.1628634997541667E-2</v>
      </c>
      <c r="O24" s="1">
        <f t="shared" ca="1" si="4"/>
        <v>4.2162546766536586E-2</v>
      </c>
      <c r="Q24" s="58">
        <f t="shared" ref="Q24:Q84" si="5">+C24-15018.5</f>
        <v>545.48999999999978</v>
      </c>
    </row>
    <row r="25" spans="1:21" x14ac:dyDescent="0.2">
      <c r="A25" s="63" t="s">
        <v>40</v>
      </c>
      <c r="B25" s="22" t="s">
        <v>41</v>
      </c>
      <c r="C25" s="23">
        <v>15710.061</v>
      </c>
      <c r="D25" s="24"/>
      <c r="E25" s="1">
        <f t="shared" si="0"/>
        <v>-11094.977933055034</v>
      </c>
      <c r="F25" s="1">
        <f t="shared" si="1"/>
        <v>-11095</v>
      </c>
      <c r="G25" s="1">
        <f t="shared" si="2"/>
        <v>5.4172849997485173E-2</v>
      </c>
      <c r="H25" s="1">
        <f t="shared" si="3"/>
        <v>5.4172849997485173E-2</v>
      </c>
      <c r="O25" s="1">
        <f t="shared" ca="1" si="4"/>
        <v>4.2011584573927903E-2</v>
      </c>
      <c r="Q25" s="58">
        <f t="shared" si="5"/>
        <v>691.56099999999969</v>
      </c>
    </row>
    <row r="26" spans="1:21" x14ac:dyDescent="0.2">
      <c r="A26" s="63" t="s">
        <v>40</v>
      </c>
      <c r="B26" s="22" t="s">
        <v>41</v>
      </c>
      <c r="C26" s="23">
        <v>16495.644</v>
      </c>
      <c r="D26" s="24"/>
      <c r="E26" s="1">
        <f t="shared" si="0"/>
        <v>-10774.975998011643</v>
      </c>
      <c r="F26" s="1">
        <f t="shared" si="1"/>
        <v>-10775</v>
      </c>
      <c r="G26" s="1">
        <f t="shared" si="2"/>
        <v>5.8923249998770189E-2</v>
      </c>
      <c r="H26" s="1">
        <f t="shared" si="3"/>
        <v>5.8923249998770189E-2</v>
      </c>
      <c r="O26" s="1">
        <f t="shared" ca="1" si="4"/>
        <v>4.1199687067461015E-2</v>
      </c>
      <c r="Q26" s="58">
        <f t="shared" si="5"/>
        <v>1477.1440000000002</v>
      </c>
    </row>
    <row r="27" spans="1:21" x14ac:dyDescent="0.2">
      <c r="A27" s="63" t="s">
        <v>40</v>
      </c>
      <c r="B27" s="22" t="s">
        <v>42</v>
      </c>
      <c r="C27" s="23">
        <v>16496.86</v>
      </c>
      <c r="D27" s="24"/>
      <c r="E27" s="1">
        <f t="shared" si="0"/>
        <v>-10774.480668615497</v>
      </c>
      <c r="F27" s="1">
        <f t="shared" si="1"/>
        <v>-10774.5</v>
      </c>
      <c r="G27" s="1">
        <f t="shared" si="2"/>
        <v>4.7457234999455977E-2</v>
      </c>
      <c r="H27" s="1">
        <f t="shared" si="3"/>
        <v>4.7457234999455977E-2</v>
      </c>
      <c r="O27" s="1">
        <f t="shared" ca="1" si="4"/>
        <v>4.1198418477607163E-2</v>
      </c>
      <c r="Q27" s="58">
        <f t="shared" si="5"/>
        <v>1478.3600000000006</v>
      </c>
    </row>
    <row r="28" spans="1:21" x14ac:dyDescent="0.2">
      <c r="A28" s="63" t="s">
        <v>40</v>
      </c>
      <c r="B28" s="22" t="s">
        <v>41</v>
      </c>
      <c r="C28" s="23">
        <v>17453.058000000001</v>
      </c>
      <c r="D28" s="24"/>
      <c r="E28" s="1">
        <f t="shared" si="0"/>
        <v>-10384.979864391602</v>
      </c>
      <c r="F28" s="1">
        <f t="shared" si="1"/>
        <v>-10385</v>
      </c>
      <c r="G28" s="1">
        <f t="shared" si="2"/>
        <v>4.9431550000008428E-2</v>
      </c>
      <c r="H28" s="1">
        <f t="shared" si="3"/>
        <v>4.9431550000008428E-2</v>
      </c>
      <c r="O28" s="1">
        <f t="shared" ca="1" si="4"/>
        <v>4.0210186981454496E-2</v>
      </c>
      <c r="Q28" s="58">
        <f t="shared" si="5"/>
        <v>2434.5580000000009</v>
      </c>
    </row>
    <row r="29" spans="1:21" x14ac:dyDescent="0.2">
      <c r="A29" s="63" t="s">
        <v>40</v>
      </c>
      <c r="B29" s="22" t="s">
        <v>42</v>
      </c>
      <c r="C29" s="23">
        <v>17454.27</v>
      </c>
      <c r="D29" s="24"/>
      <c r="E29" s="1">
        <f t="shared" si="0"/>
        <v>-10384.486164368469</v>
      </c>
      <c r="F29" s="1">
        <f t="shared" si="1"/>
        <v>-10384.5</v>
      </c>
      <c r="G29" s="1">
        <f t="shared" si="2"/>
        <v>3.396553499987931E-2</v>
      </c>
      <c r="H29" s="1">
        <f t="shared" si="3"/>
        <v>3.396553499987931E-2</v>
      </c>
      <c r="O29" s="1">
        <f t="shared" ca="1" si="4"/>
        <v>4.0208918391600644E-2</v>
      </c>
      <c r="Q29" s="58">
        <f t="shared" si="5"/>
        <v>2435.7700000000004</v>
      </c>
    </row>
    <row r="30" spans="1:21" x14ac:dyDescent="0.2">
      <c r="A30" s="63" t="s">
        <v>43</v>
      </c>
      <c r="B30" s="22" t="s">
        <v>41</v>
      </c>
      <c r="C30" s="23">
        <v>18199.39</v>
      </c>
      <c r="D30" s="24"/>
      <c r="E30" s="1">
        <f t="shared" si="0"/>
        <v>-10080.966559387798</v>
      </c>
      <c r="F30" s="1">
        <f t="shared" si="1"/>
        <v>-10081</v>
      </c>
      <c r="G30" s="1">
        <f t="shared" si="2"/>
        <v>8.2094429999415297E-2</v>
      </c>
      <c r="H30" s="1">
        <f t="shared" si="3"/>
        <v>8.2094429999415297E-2</v>
      </c>
      <c r="O30" s="1">
        <f t="shared" ca="1" si="4"/>
        <v>3.9438884350310954E-2</v>
      </c>
      <c r="Q30" s="58">
        <f t="shared" si="5"/>
        <v>3180.8899999999994</v>
      </c>
    </row>
    <row r="31" spans="1:21" x14ac:dyDescent="0.2">
      <c r="A31" s="63" t="s">
        <v>43</v>
      </c>
      <c r="B31" s="22" t="s">
        <v>41</v>
      </c>
      <c r="C31" s="23">
        <v>18204.330000000002</v>
      </c>
      <c r="D31" s="24"/>
      <c r="E31" s="1">
        <f t="shared" si="0"/>
        <v>-10078.954283715953</v>
      </c>
      <c r="F31" s="1">
        <f t="shared" si="1"/>
        <v>-10079</v>
      </c>
      <c r="G31" s="1">
        <f t="shared" si="2"/>
        <v>0.1122303699994518</v>
      </c>
      <c r="H31" s="1">
        <f t="shared" si="3"/>
        <v>0.1122303699994518</v>
      </c>
      <c r="O31" s="1">
        <f t="shared" ca="1" si="4"/>
        <v>3.9433809990895539E-2</v>
      </c>
      <c r="Q31" s="58">
        <f t="shared" si="5"/>
        <v>3185.8300000000017</v>
      </c>
    </row>
    <row r="32" spans="1:21" x14ac:dyDescent="0.2">
      <c r="A32" s="63" t="s">
        <v>43</v>
      </c>
      <c r="B32" s="22" t="s">
        <v>41</v>
      </c>
      <c r="C32" s="23">
        <v>18285.25</v>
      </c>
      <c r="D32" s="24"/>
      <c r="E32" s="1">
        <f t="shared" si="0"/>
        <v>-10045.992067650037</v>
      </c>
      <c r="F32" s="1">
        <f t="shared" si="1"/>
        <v>-10046</v>
      </c>
      <c r="G32" s="1">
        <f t="shared" si="2"/>
        <v>1.9473379998089513E-2</v>
      </c>
      <c r="H32" s="1">
        <f t="shared" si="3"/>
        <v>1.9473379998089513E-2</v>
      </c>
      <c r="O32" s="1">
        <f t="shared" ca="1" si="4"/>
        <v>3.9350083060541143E-2</v>
      </c>
      <c r="Q32" s="58">
        <f t="shared" si="5"/>
        <v>3266.75</v>
      </c>
    </row>
    <row r="33" spans="1:17" x14ac:dyDescent="0.2">
      <c r="A33" s="63" t="s">
        <v>43</v>
      </c>
      <c r="B33" s="22" t="s">
        <v>41</v>
      </c>
      <c r="C33" s="23">
        <v>18432.599999999999</v>
      </c>
      <c r="D33" s="24"/>
      <c r="E33" s="1">
        <f t="shared" si="0"/>
        <v>-9985.9700392601098</v>
      </c>
      <c r="F33" s="1">
        <f t="shared" si="1"/>
        <v>-9986</v>
      </c>
      <c r="G33" s="1">
        <f t="shared" si="2"/>
        <v>7.3551579997001681E-2</v>
      </c>
      <c r="H33" s="1">
        <f t="shared" si="3"/>
        <v>7.3551579997001681E-2</v>
      </c>
      <c r="O33" s="1">
        <f t="shared" ca="1" si="4"/>
        <v>3.91978522780786E-2</v>
      </c>
      <c r="Q33" s="58">
        <f t="shared" si="5"/>
        <v>3414.0999999999985</v>
      </c>
    </row>
    <row r="34" spans="1:17" x14ac:dyDescent="0.2">
      <c r="A34" s="63" t="s">
        <v>43</v>
      </c>
      <c r="B34" s="22" t="s">
        <v>41</v>
      </c>
      <c r="C34" s="23">
        <v>18437.5</v>
      </c>
      <c r="D34" s="24"/>
      <c r="E34" s="1">
        <f t="shared" si="0"/>
        <v>-9983.9740573184026</v>
      </c>
      <c r="F34" s="1">
        <f t="shared" si="1"/>
        <v>-9984</v>
      </c>
      <c r="G34" s="1">
        <f t="shared" si="2"/>
        <v>6.3687519999803044E-2</v>
      </c>
      <c r="H34" s="1">
        <f t="shared" si="3"/>
        <v>6.3687519999803044E-2</v>
      </c>
      <c r="O34" s="1">
        <f t="shared" ca="1" si="4"/>
        <v>3.9192777918663178E-2</v>
      </c>
      <c r="Q34" s="58">
        <f t="shared" si="5"/>
        <v>3419</v>
      </c>
    </row>
    <row r="35" spans="1:17" x14ac:dyDescent="0.2">
      <c r="A35" s="63" t="s">
        <v>43</v>
      </c>
      <c r="B35" s="22" t="s">
        <v>41</v>
      </c>
      <c r="C35" s="23">
        <v>18459.54</v>
      </c>
      <c r="D35" s="24"/>
      <c r="E35" s="1">
        <f t="shared" si="0"/>
        <v>-9974.9962120132514</v>
      </c>
      <c r="F35" s="1">
        <f t="shared" si="1"/>
        <v>-9975</v>
      </c>
      <c r="G35" s="1">
        <f t="shared" si="2"/>
        <v>9.2992499994579703E-3</v>
      </c>
      <c r="H35" s="1">
        <f t="shared" si="3"/>
        <v>9.2992499994579703E-3</v>
      </c>
      <c r="O35" s="1">
        <f t="shared" ca="1" si="4"/>
        <v>3.9169943301293801E-2</v>
      </c>
      <c r="Q35" s="58">
        <f t="shared" si="5"/>
        <v>3441.0400000000009</v>
      </c>
    </row>
    <row r="36" spans="1:17" x14ac:dyDescent="0.2">
      <c r="A36" s="63" t="s">
        <v>43</v>
      </c>
      <c r="B36" s="22" t="s">
        <v>41</v>
      </c>
      <c r="C36" s="23">
        <v>18464.52</v>
      </c>
      <c r="D36" s="24"/>
      <c r="E36" s="1">
        <f t="shared" si="0"/>
        <v>-9972.967642611271</v>
      </c>
      <c r="F36" s="1">
        <f t="shared" si="1"/>
        <v>-9973</v>
      </c>
      <c r="G36" s="1">
        <f t="shared" si="2"/>
        <v>7.9435190000367584E-2</v>
      </c>
      <c r="H36" s="1">
        <f t="shared" si="3"/>
        <v>7.9435190000367584E-2</v>
      </c>
      <c r="O36" s="1">
        <f t="shared" ca="1" si="4"/>
        <v>3.9164868941878379E-2</v>
      </c>
      <c r="Q36" s="58">
        <f t="shared" si="5"/>
        <v>3446.0200000000004</v>
      </c>
    </row>
    <row r="37" spans="1:17" x14ac:dyDescent="0.2">
      <c r="A37" s="63" t="s">
        <v>43</v>
      </c>
      <c r="B37" s="22" t="s">
        <v>41</v>
      </c>
      <c r="C37" s="23">
        <v>18496.38</v>
      </c>
      <c r="D37" s="24"/>
      <c r="E37" s="1">
        <f t="shared" si="0"/>
        <v>-9959.9896865576357</v>
      </c>
      <c r="F37" s="1">
        <f t="shared" si="1"/>
        <v>-9960</v>
      </c>
      <c r="G37" s="1">
        <f t="shared" si="2"/>
        <v>2.5318799998785835E-2</v>
      </c>
      <c r="H37" s="1">
        <f t="shared" si="3"/>
        <v>2.5318799998785835E-2</v>
      </c>
      <c r="O37" s="1">
        <f t="shared" ca="1" si="4"/>
        <v>3.9131885605678166E-2</v>
      </c>
      <c r="Q37" s="58">
        <f t="shared" si="5"/>
        <v>3477.880000000001</v>
      </c>
    </row>
    <row r="38" spans="1:17" x14ac:dyDescent="0.2">
      <c r="A38" s="63" t="s">
        <v>43</v>
      </c>
      <c r="B38" s="22" t="s">
        <v>41</v>
      </c>
      <c r="C38" s="23">
        <v>18523.349999999999</v>
      </c>
      <c r="D38" s="24"/>
      <c r="E38" s="1">
        <f t="shared" si="0"/>
        <v>-9949.0036390131754</v>
      </c>
      <c r="F38" s="1">
        <f t="shared" si="1"/>
        <v>-9949</v>
      </c>
      <c r="G38" s="1">
        <f t="shared" si="2"/>
        <v>-8.9335300035600085E-3</v>
      </c>
      <c r="H38" s="1">
        <f t="shared" si="3"/>
        <v>-8.9335300035600085E-3</v>
      </c>
      <c r="O38" s="1">
        <f t="shared" ca="1" si="4"/>
        <v>3.9103976628893367E-2</v>
      </c>
      <c r="Q38" s="58">
        <f t="shared" si="5"/>
        <v>3504.8499999999985</v>
      </c>
    </row>
    <row r="39" spans="1:17" x14ac:dyDescent="0.2">
      <c r="A39" s="63" t="s">
        <v>43</v>
      </c>
      <c r="B39" s="22" t="s">
        <v>41</v>
      </c>
      <c r="C39" s="23">
        <v>18528.36</v>
      </c>
      <c r="D39" s="24"/>
      <c r="E39" s="1">
        <f t="shared" si="0"/>
        <v>-9946.9628493135915</v>
      </c>
      <c r="F39" s="1">
        <f t="shared" si="1"/>
        <v>-9947</v>
      </c>
      <c r="G39" s="1">
        <f t="shared" si="2"/>
        <v>9.1202409999823431E-2</v>
      </c>
      <c r="H39" s="1">
        <f t="shared" si="3"/>
        <v>9.1202409999823431E-2</v>
      </c>
      <c r="O39" s="1">
        <f t="shared" ca="1" si="4"/>
        <v>3.9098902269477945E-2</v>
      </c>
      <c r="Q39" s="58">
        <f t="shared" si="5"/>
        <v>3509.8600000000006</v>
      </c>
    </row>
    <row r="40" spans="1:17" x14ac:dyDescent="0.2">
      <c r="A40" s="63" t="s">
        <v>43</v>
      </c>
      <c r="B40" s="22" t="s">
        <v>41</v>
      </c>
      <c r="C40" s="23">
        <v>18550.38</v>
      </c>
      <c r="D40" s="24"/>
      <c r="E40" s="1">
        <f t="shared" si="0"/>
        <v>-9937.9931508735099</v>
      </c>
      <c r="F40" s="1">
        <f t="shared" si="1"/>
        <v>-9938</v>
      </c>
      <c r="G40" s="1">
        <f t="shared" si="2"/>
        <v>1.6814139999041799E-2</v>
      </c>
      <c r="H40" s="1">
        <f t="shared" si="3"/>
        <v>1.6814139999041799E-2</v>
      </c>
      <c r="O40" s="1">
        <f t="shared" ca="1" si="4"/>
        <v>3.9076067652108568E-2</v>
      </c>
      <c r="Q40" s="58">
        <f t="shared" si="5"/>
        <v>3531.880000000001</v>
      </c>
    </row>
    <row r="41" spans="1:17" x14ac:dyDescent="0.2">
      <c r="A41" s="63" t="s">
        <v>43</v>
      </c>
      <c r="B41" s="22" t="s">
        <v>41</v>
      </c>
      <c r="C41" s="23">
        <v>18555.34</v>
      </c>
      <c r="D41" s="24"/>
      <c r="E41" s="1">
        <f t="shared" si="0"/>
        <v>-9935.9727283365974</v>
      </c>
      <c r="F41" s="1">
        <f t="shared" si="1"/>
        <v>-9936</v>
      </c>
      <c r="G41" s="1">
        <f t="shared" si="2"/>
        <v>6.6950079999514855E-2</v>
      </c>
      <c r="H41" s="1">
        <f t="shared" si="3"/>
        <v>6.6950079999514855E-2</v>
      </c>
      <c r="O41" s="1">
        <f t="shared" ca="1" si="4"/>
        <v>3.9070993292693146E-2</v>
      </c>
      <c r="Q41" s="58">
        <f t="shared" si="5"/>
        <v>3536.84</v>
      </c>
    </row>
    <row r="42" spans="1:17" x14ac:dyDescent="0.2">
      <c r="A42" s="63" t="s">
        <v>40</v>
      </c>
      <c r="B42" s="22" t="s">
        <v>41</v>
      </c>
      <c r="C42" s="23">
        <v>18557.776999999998</v>
      </c>
      <c r="D42" s="24"/>
      <c r="E42" s="1">
        <f t="shared" si="0"/>
        <v>-9934.980032828038</v>
      </c>
      <c r="F42" s="1">
        <f t="shared" si="1"/>
        <v>-9935</v>
      </c>
      <c r="G42" s="1">
        <f t="shared" si="2"/>
        <v>4.9018049998267088E-2</v>
      </c>
      <c r="H42" s="1">
        <f t="shared" si="3"/>
        <v>4.9018049998267088E-2</v>
      </c>
      <c r="O42" s="1">
        <f t="shared" ca="1" si="4"/>
        <v>3.9068456112985442E-2</v>
      </c>
      <c r="Q42" s="58">
        <f t="shared" si="5"/>
        <v>3539.2769999999982</v>
      </c>
    </row>
    <row r="43" spans="1:17" x14ac:dyDescent="0.2">
      <c r="A43" s="63" t="s">
        <v>40</v>
      </c>
      <c r="B43" s="22" t="s">
        <v>42</v>
      </c>
      <c r="C43" s="23">
        <v>18559</v>
      </c>
      <c r="D43" s="24"/>
      <c r="E43" s="1">
        <f t="shared" si="0"/>
        <v>-9934.4818520291174</v>
      </c>
      <c r="F43" s="1">
        <f t="shared" si="1"/>
        <v>-9934.5</v>
      </c>
      <c r="G43" s="1">
        <f t="shared" si="2"/>
        <v>4.4552034996740986E-2</v>
      </c>
      <c r="H43" s="1">
        <f t="shared" si="3"/>
        <v>4.4552034996740986E-2</v>
      </c>
      <c r="O43" s="1">
        <f t="shared" ca="1" si="4"/>
        <v>3.9067187523131583E-2</v>
      </c>
      <c r="Q43" s="58">
        <f t="shared" si="5"/>
        <v>3540.5</v>
      </c>
    </row>
    <row r="44" spans="1:17" x14ac:dyDescent="0.2">
      <c r="A44" s="63" t="s">
        <v>43</v>
      </c>
      <c r="B44" s="22" t="s">
        <v>41</v>
      </c>
      <c r="C44" s="23">
        <v>18604.39</v>
      </c>
      <c r="D44" s="24"/>
      <c r="E44" s="1">
        <f t="shared" si="0"/>
        <v>-9915.9925417568502</v>
      </c>
      <c r="F44" s="1">
        <f t="shared" si="1"/>
        <v>-9916</v>
      </c>
      <c r="G44" s="1">
        <f t="shared" si="2"/>
        <v>1.8309479997697053E-2</v>
      </c>
      <c r="H44" s="1">
        <f t="shared" si="3"/>
        <v>1.8309479997697053E-2</v>
      </c>
      <c r="O44" s="1">
        <f t="shared" ca="1" si="4"/>
        <v>3.902024969853897E-2</v>
      </c>
      <c r="Q44" s="58">
        <f t="shared" si="5"/>
        <v>3585.8899999999994</v>
      </c>
    </row>
    <row r="45" spans="1:17" x14ac:dyDescent="0.2">
      <c r="A45" s="63" t="s">
        <v>44</v>
      </c>
      <c r="B45" s="22" t="s">
        <v>41</v>
      </c>
      <c r="C45" s="23">
        <v>19517.654999999999</v>
      </c>
      <c r="D45" s="24"/>
      <c r="E45" s="1">
        <f t="shared" si="0"/>
        <v>-9543.9802054315951</v>
      </c>
      <c r="F45" s="1">
        <f t="shared" si="1"/>
        <v>-9544</v>
      </c>
      <c r="G45" s="1">
        <f t="shared" si="2"/>
        <v>4.8594319996482227E-2</v>
      </c>
      <c r="H45" s="1">
        <f t="shared" si="3"/>
        <v>4.8594319996482227E-2</v>
      </c>
      <c r="O45" s="1">
        <f t="shared" ca="1" si="4"/>
        <v>3.8076418847271212E-2</v>
      </c>
      <c r="Q45" s="58">
        <f t="shared" si="5"/>
        <v>4499.1549999999988</v>
      </c>
    </row>
    <row r="46" spans="1:17" x14ac:dyDescent="0.2">
      <c r="A46" s="63" t="s">
        <v>40</v>
      </c>
      <c r="B46" s="22" t="s">
        <v>41</v>
      </c>
      <c r="C46" s="23">
        <v>19539.741000000002</v>
      </c>
      <c r="D46" s="24"/>
      <c r="E46" s="1">
        <f t="shared" si="0"/>
        <v>-9534.9836223367856</v>
      </c>
      <c r="F46" s="1">
        <f t="shared" si="1"/>
        <v>-9535</v>
      </c>
      <c r="G46" s="1">
        <f t="shared" si="2"/>
        <v>4.0206050001870608E-2</v>
      </c>
      <c r="H46" s="1">
        <f t="shared" si="3"/>
        <v>4.0206050001870608E-2</v>
      </c>
      <c r="O46" s="1">
        <f t="shared" ca="1" si="4"/>
        <v>3.8053584229901835E-2</v>
      </c>
      <c r="Q46" s="58">
        <f t="shared" si="5"/>
        <v>4521.2410000000018</v>
      </c>
    </row>
    <row r="47" spans="1:17" x14ac:dyDescent="0.2">
      <c r="A47" s="63" t="s">
        <v>40</v>
      </c>
      <c r="B47" s="22" t="s">
        <v>42</v>
      </c>
      <c r="C47" s="23">
        <v>19540.97</v>
      </c>
      <c r="D47" s="24"/>
      <c r="E47" s="1">
        <f t="shared" si="0"/>
        <v>-9534.4829974783461</v>
      </c>
      <c r="F47" s="1">
        <f t="shared" si="1"/>
        <v>-9534.5</v>
      </c>
      <c r="G47" s="1">
        <f t="shared" si="2"/>
        <v>4.1740034997928888E-2</v>
      </c>
      <c r="H47" s="1">
        <f t="shared" si="3"/>
        <v>4.1740034997928888E-2</v>
      </c>
      <c r="O47" s="1">
        <f t="shared" ca="1" si="4"/>
        <v>3.8052315640047976E-2</v>
      </c>
      <c r="Q47" s="58">
        <f t="shared" si="5"/>
        <v>4522.4700000000012</v>
      </c>
    </row>
    <row r="48" spans="1:17" x14ac:dyDescent="0.2">
      <c r="A48" s="63" t="s">
        <v>44</v>
      </c>
      <c r="B48" s="22" t="s">
        <v>41</v>
      </c>
      <c r="C48" s="23">
        <v>19549.571</v>
      </c>
      <c r="D48" s="24"/>
      <c r="E48" s="1">
        <f t="shared" si="0"/>
        <v>-9530.9794381557695</v>
      </c>
      <c r="F48" s="1">
        <f t="shared" si="1"/>
        <v>-9531</v>
      </c>
      <c r="G48" s="1">
        <f t="shared" si="2"/>
        <v>5.0477929999033222E-2</v>
      </c>
      <c r="H48" s="1">
        <f t="shared" si="3"/>
        <v>5.0477929999033222E-2</v>
      </c>
      <c r="O48" s="1">
        <f t="shared" ca="1" si="4"/>
        <v>3.8043435511070998E-2</v>
      </c>
      <c r="Q48" s="58">
        <f t="shared" si="5"/>
        <v>4531.0709999999999</v>
      </c>
    </row>
    <row r="49" spans="1:21" x14ac:dyDescent="0.2">
      <c r="A49" s="63" t="s">
        <v>45</v>
      </c>
      <c r="B49" s="22" t="s">
        <v>41</v>
      </c>
      <c r="C49" s="23">
        <v>19554.477999999999</v>
      </c>
      <c r="D49" s="24"/>
      <c r="E49" s="1">
        <f t="shared" si="0"/>
        <v>-9528.9806048112878</v>
      </c>
      <c r="F49" s="1">
        <f t="shared" si="1"/>
        <v>-9529</v>
      </c>
      <c r="G49" s="1">
        <f t="shared" si="2"/>
        <v>4.7613869995984714E-2</v>
      </c>
      <c r="H49" s="1">
        <f t="shared" si="3"/>
        <v>4.7613869995984714E-2</v>
      </c>
      <c r="O49" s="1">
        <f t="shared" ca="1" si="4"/>
        <v>3.8038361151655577E-2</v>
      </c>
      <c r="Q49" s="58">
        <f t="shared" si="5"/>
        <v>4535.9779999999992</v>
      </c>
    </row>
    <row r="50" spans="1:21" x14ac:dyDescent="0.2">
      <c r="A50" s="63" t="s">
        <v>45</v>
      </c>
      <c r="B50" s="22" t="s">
        <v>41</v>
      </c>
      <c r="C50" s="23">
        <v>19608.476999999999</v>
      </c>
      <c r="D50" s="24"/>
      <c r="E50" s="1">
        <f t="shared" si="0"/>
        <v>-9506.9844764704139</v>
      </c>
      <c r="F50" s="1">
        <f t="shared" si="1"/>
        <v>-9507</v>
      </c>
      <c r="G50" s="1">
        <f t="shared" si="2"/>
        <v>3.8109209996036952E-2</v>
      </c>
      <c r="H50" s="1">
        <f t="shared" si="3"/>
        <v>3.8109209996036952E-2</v>
      </c>
      <c r="O50" s="1">
        <f t="shared" ca="1" si="4"/>
        <v>3.7982543198085979E-2</v>
      </c>
      <c r="Q50" s="58">
        <f t="shared" si="5"/>
        <v>4589.976999999999</v>
      </c>
    </row>
    <row r="51" spans="1:21" x14ac:dyDescent="0.2">
      <c r="A51" s="63" t="s">
        <v>44</v>
      </c>
      <c r="B51" s="22" t="s">
        <v>41</v>
      </c>
      <c r="C51" s="23">
        <v>19608.48</v>
      </c>
      <c r="D51" s="24"/>
      <c r="E51" s="1">
        <f t="shared" si="0"/>
        <v>-9506.9832544406545</v>
      </c>
      <c r="F51" s="1">
        <f t="shared" si="1"/>
        <v>-9507</v>
      </c>
      <c r="G51" s="1">
        <f t="shared" si="2"/>
        <v>4.1109209996648133E-2</v>
      </c>
      <c r="H51" s="1">
        <f t="shared" si="3"/>
        <v>4.1109209996648133E-2</v>
      </c>
      <c r="O51" s="1">
        <f t="shared" ca="1" si="4"/>
        <v>3.7982543198085979E-2</v>
      </c>
      <c r="Q51" s="58">
        <f t="shared" si="5"/>
        <v>4589.9799999999996</v>
      </c>
    </row>
    <row r="52" spans="1:21" x14ac:dyDescent="0.2">
      <c r="A52" s="63" t="s">
        <v>44</v>
      </c>
      <c r="B52" s="22" t="s">
        <v>41</v>
      </c>
      <c r="C52" s="23">
        <v>19635.488000000001</v>
      </c>
      <c r="D52" s="24"/>
      <c r="E52" s="1">
        <f t="shared" si="0"/>
        <v>-9495.9817278525625</v>
      </c>
      <c r="F52" s="1">
        <f t="shared" si="1"/>
        <v>-9496</v>
      </c>
      <c r="G52" s="1">
        <f t="shared" si="2"/>
        <v>4.485687999840593E-2</v>
      </c>
      <c r="H52" s="1">
        <f t="shared" si="3"/>
        <v>4.485687999840593E-2</v>
      </c>
      <c r="O52" s="1">
        <f t="shared" ca="1" si="4"/>
        <v>3.795463422130118E-2</v>
      </c>
      <c r="Q52" s="58">
        <f t="shared" si="5"/>
        <v>4616.9880000000012</v>
      </c>
    </row>
    <row r="53" spans="1:21" x14ac:dyDescent="0.2">
      <c r="A53" s="63" t="s">
        <v>45</v>
      </c>
      <c r="B53" s="22" t="s">
        <v>41</v>
      </c>
      <c r="C53" s="23">
        <v>19640.395</v>
      </c>
      <c r="D53" s="24"/>
      <c r="E53" s="1">
        <f t="shared" si="0"/>
        <v>-9493.9828945080826</v>
      </c>
      <c r="F53" s="1">
        <f t="shared" si="1"/>
        <v>-9494</v>
      </c>
      <c r="G53" s="1">
        <f t="shared" si="2"/>
        <v>4.1992819998995401E-2</v>
      </c>
      <c r="H53" s="1">
        <f t="shared" si="3"/>
        <v>4.1992819998995401E-2</v>
      </c>
      <c r="O53" s="1">
        <f t="shared" ca="1" si="4"/>
        <v>3.7949559861885765E-2</v>
      </c>
      <c r="Q53" s="58">
        <f t="shared" si="5"/>
        <v>4621.8950000000004</v>
      </c>
    </row>
    <row r="54" spans="1:21" x14ac:dyDescent="0.2">
      <c r="A54" s="63" t="s">
        <v>44</v>
      </c>
      <c r="B54" s="22" t="s">
        <v>41</v>
      </c>
      <c r="C54" s="23">
        <v>19650.223000000002</v>
      </c>
      <c r="D54" s="24"/>
      <c r="E54" s="1">
        <f t="shared" si="0"/>
        <v>-9489.9795250135703</v>
      </c>
      <c r="F54" s="1">
        <f t="shared" si="1"/>
        <v>-9490</v>
      </c>
      <c r="G54" s="1">
        <f t="shared" si="2"/>
        <v>5.026469999938854E-2</v>
      </c>
      <c r="H54" s="1">
        <f t="shared" si="3"/>
        <v>5.026469999938854E-2</v>
      </c>
      <c r="O54" s="1">
        <f t="shared" ca="1" si="4"/>
        <v>3.7939411143054928E-2</v>
      </c>
      <c r="Q54" s="58">
        <f t="shared" si="5"/>
        <v>4631.7230000000018</v>
      </c>
    </row>
    <row r="55" spans="1:21" x14ac:dyDescent="0.2">
      <c r="A55" s="63" t="s">
        <v>44</v>
      </c>
      <c r="B55" s="22" t="s">
        <v>41</v>
      </c>
      <c r="C55" s="23">
        <v>19672.316999999999</v>
      </c>
      <c r="D55" s="24"/>
      <c r="E55" s="1">
        <f t="shared" si="0"/>
        <v>-9480.9796831727363</v>
      </c>
      <c r="F55" s="1">
        <f t="shared" si="1"/>
        <v>-9481</v>
      </c>
      <c r="G55" s="1">
        <f t="shared" si="2"/>
        <v>4.9876429999130778E-2</v>
      </c>
      <c r="H55" s="1">
        <f t="shared" si="3"/>
        <v>4.9876429999130778E-2</v>
      </c>
      <c r="O55" s="1">
        <f t="shared" ca="1" si="4"/>
        <v>3.7916576525685544E-2</v>
      </c>
      <c r="Q55" s="58">
        <f t="shared" si="5"/>
        <v>4653.8169999999991</v>
      </c>
    </row>
    <row r="56" spans="1:21" x14ac:dyDescent="0.2">
      <c r="A56" s="63" t="s">
        <v>46</v>
      </c>
      <c r="B56" s="22" t="s">
        <v>41</v>
      </c>
      <c r="C56" s="23">
        <v>19679.674999999999</v>
      </c>
      <c r="D56" s="24"/>
      <c r="E56" s="1">
        <f t="shared" si="0"/>
        <v>-9477.9824515141481</v>
      </c>
      <c r="F56" s="1">
        <f t="shared" si="1"/>
        <v>-9478</v>
      </c>
      <c r="G56" s="1">
        <f t="shared" si="2"/>
        <v>4.3080339997686679E-2</v>
      </c>
      <c r="H56" s="1">
        <f t="shared" si="3"/>
        <v>4.3080339997686679E-2</v>
      </c>
      <c r="O56" s="1">
        <f t="shared" ca="1" si="4"/>
        <v>3.7908964986562418E-2</v>
      </c>
      <c r="Q56" s="58">
        <f t="shared" si="5"/>
        <v>4661.1749999999993</v>
      </c>
    </row>
    <row r="57" spans="1:21" x14ac:dyDescent="0.2">
      <c r="A57" s="63" t="s">
        <v>44</v>
      </c>
      <c r="B57" s="22" t="s">
        <v>42</v>
      </c>
      <c r="C57" s="23">
        <v>19713.25</v>
      </c>
      <c r="D57" s="24"/>
      <c r="E57" s="1">
        <f t="shared" si="0"/>
        <v>-9464.3059017809155</v>
      </c>
      <c r="F57" s="1">
        <f t="shared" si="1"/>
        <v>-9464.5</v>
      </c>
      <c r="O57" s="1">
        <f t="shared" ca="1" si="4"/>
        <v>3.7874713060508346E-2</v>
      </c>
      <c r="Q57" s="58">
        <f t="shared" si="5"/>
        <v>4694.75</v>
      </c>
      <c r="U57" s="1">
        <f>+C57-(C$7+F57*C$8)</f>
        <v>0.47649793499658699</v>
      </c>
    </row>
    <row r="58" spans="1:21" x14ac:dyDescent="0.2">
      <c r="A58" s="63" t="s">
        <v>44</v>
      </c>
      <c r="B58" s="22" t="s">
        <v>41</v>
      </c>
      <c r="C58" s="23">
        <v>19753.337</v>
      </c>
      <c r="D58" s="24"/>
      <c r="E58" s="1">
        <f t="shared" si="0"/>
        <v>-9447.9767327814789</v>
      </c>
      <c r="F58" s="1">
        <f t="shared" si="1"/>
        <v>-9448</v>
      </c>
      <c r="G58" s="1">
        <f t="shared" ref="G58:G121" si="6">+C58-(C$7+F58*C$8)</f>
        <v>5.7119439996313304E-2</v>
      </c>
      <c r="H58" s="1">
        <f t="shared" ref="H58:H89" si="7">G58</f>
        <v>5.7119439996313304E-2</v>
      </c>
      <c r="O58" s="1">
        <f t="shared" ca="1" si="4"/>
        <v>3.7832849595331147E-2</v>
      </c>
      <c r="Q58" s="58">
        <f t="shared" si="5"/>
        <v>4734.8369999999995</v>
      </c>
    </row>
    <row r="59" spans="1:21" x14ac:dyDescent="0.2">
      <c r="A59" s="63" t="s">
        <v>44</v>
      </c>
      <c r="B59" s="22" t="s">
        <v>41</v>
      </c>
      <c r="C59" s="23">
        <v>19878.521000000001</v>
      </c>
      <c r="D59" s="24"/>
      <c r="E59" s="1">
        <f t="shared" si="0"/>
        <v>-9396.9838749466326</v>
      </c>
      <c r="F59" s="1">
        <f t="shared" si="1"/>
        <v>-9397</v>
      </c>
      <c r="G59" s="1">
        <f t="shared" si="6"/>
        <v>3.9585909999004798E-2</v>
      </c>
      <c r="H59" s="1">
        <f t="shared" si="7"/>
        <v>3.9585909999004798E-2</v>
      </c>
      <c r="O59" s="1">
        <f t="shared" ca="1" si="4"/>
        <v>3.7703453430237989E-2</v>
      </c>
      <c r="Q59" s="58">
        <f t="shared" si="5"/>
        <v>4860.0210000000006</v>
      </c>
    </row>
    <row r="60" spans="1:21" x14ac:dyDescent="0.2">
      <c r="A60" s="63" t="s">
        <v>44</v>
      </c>
      <c r="B60" s="22" t="s">
        <v>41</v>
      </c>
      <c r="C60" s="23">
        <v>19900.617999999999</v>
      </c>
      <c r="D60" s="24"/>
      <c r="E60" s="1">
        <f t="shared" si="0"/>
        <v>-9387.9828110760373</v>
      </c>
      <c r="F60" s="1">
        <f t="shared" si="1"/>
        <v>-9388</v>
      </c>
      <c r="G60" s="1">
        <f t="shared" si="6"/>
        <v>4.2197639995720237E-2</v>
      </c>
      <c r="H60" s="1">
        <f t="shared" si="7"/>
        <v>4.2197639995720237E-2</v>
      </c>
      <c r="O60" s="1">
        <f t="shared" ca="1" si="4"/>
        <v>3.7680618812868605E-2</v>
      </c>
      <c r="Q60" s="58">
        <f t="shared" si="5"/>
        <v>4882.1179999999986</v>
      </c>
    </row>
    <row r="61" spans="1:21" x14ac:dyDescent="0.2">
      <c r="A61" s="63" t="s">
        <v>44</v>
      </c>
      <c r="B61" s="22" t="s">
        <v>41</v>
      </c>
      <c r="C61" s="23">
        <v>19910.440999999999</v>
      </c>
      <c r="D61" s="24"/>
      <c r="E61" s="1">
        <f t="shared" si="0"/>
        <v>-9383.9814782977937</v>
      </c>
      <c r="F61" s="1">
        <f t="shared" si="1"/>
        <v>-9384</v>
      </c>
      <c r="G61" s="1">
        <f t="shared" si="6"/>
        <v>4.5469519998732721E-2</v>
      </c>
      <c r="H61" s="1">
        <f t="shared" si="7"/>
        <v>4.5469519998732721E-2</v>
      </c>
      <c r="O61" s="1">
        <f t="shared" ca="1" si="4"/>
        <v>3.7670470094037768E-2</v>
      </c>
      <c r="Q61" s="58">
        <f t="shared" si="5"/>
        <v>4891.9409999999989</v>
      </c>
    </row>
    <row r="62" spans="1:21" x14ac:dyDescent="0.2">
      <c r="A62" s="63" t="s">
        <v>44</v>
      </c>
      <c r="B62" s="22" t="s">
        <v>41</v>
      </c>
      <c r="C62" s="23">
        <v>19927.627</v>
      </c>
      <c r="D62" s="24"/>
      <c r="E62" s="1">
        <f t="shared" si="0"/>
        <v>-9376.9808771446933</v>
      </c>
      <c r="F62" s="1">
        <f t="shared" si="1"/>
        <v>-9377</v>
      </c>
      <c r="G62" s="1">
        <f t="shared" si="6"/>
        <v>4.6945309997681761E-2</v>
      </c>
      <c r="H62" s="1">
        <f t="shared" si="7"/>
        <v>4.6945309997681761E-2</v>
      </c>
      <c r="O62" s="1">
        <f t="shared" ca="1" si="4"/>
        <v>3.7652709836083806E-2</v>
      </c>
      <c r="Q62" s="58">
        <f t="shared" si="5"/>
        <v>4909.1270000000004</v>
      </c>
    </row>
    <row r="63" spans="1:21" x14ac:dyDescent="0.2">
      <c r="A63" s="63" t="s">
        <v>44</v>
      </c>
      <c r="B63" s="22" t="s">
        <v>41</v>
      </c>
      <c r="C63" s="23">
        <v>20001.291000000001</v>
      </c>
      <c r="D63" s="24"/>
      <c r="E63" s="1">
        <f t="shared" si="0"/>
        <v>-9346.9743437255165</v>
      </c>
      <c r="F63" s="1">
        <f t="shared" si="1"/>
        <v>-9347</v>
      </c>
      <c r="G63" s="1">
        <f t="shared" si="6"/>
        <v>6.2984410000353819E-2</v>
      </c>
      <c r="H63" s="1">
        <f t="shared" si="7"/>
        <v>6.2984410000353819E-2</v>
      </c>
      <c r="O63" s="1">
        <f t="shared" ca="1" si="4"/>
        <v>3.7576594444852535E-2</v>
      </c>
      <c r="Q63" s="58">
        <f t="shared" si="5"/>
        <v>4982.7910000000011</v>
      </c>
    </row>
    <row r="64" spans="1:21" x14ac:dyDescent="0.2">
      <c r="A64" s="63" t="s">
        <v>44</v>
      </c>
      <c r="B64" s="22" t="s">
        <v>41</v>
      </c>
      <c r="C64" s="23">
        <v>20008.649000000001</v>
      </c>
      <c r="D64" s="24"/>
      <c r="E64" s="1">
        <f t="shared" si="0"/>
        <v>-9343.9771120669284</v>
      </c>
      <c r="F64" s="1">
        <f t="shared" si="1"/>
        <v>-9344</v>
      </c>
      <c r="G64" s="1">
        <f t="shared" si="6"/>
        <v>5.6188319998909719E-2</v>
      </c>
      <c r="H64" s="1">
        <f t="shared" si="7"/>
        <v>5.6188319998909719E-2</v>
      </c>
      <c r="O64" s="1">
        <f t="shared" ca="1" si="4"/>
        <v>3.7568982905729409E-2</v>
      </c>
      <c r="Q64" s="58">
        <f t="shared" si="5"/>
        <v>4990.1490000000013</v>
      </c>
    </row>
    <row r="65" spans="1:17" x14ac:dyDescent="0.2">
      <c r="A65" s="63" t="s">
        <v>47</v>
      </c>
      <c r="B65" s="22" t="s">
        <v>41</v>
      </c>
      <c r="C65" s="23">
        <v>20018.455999999998</v>
      </c>
      <c r="D65" s="24"/>
      <c r="E65" s="1">
        <f t="shared" si="0"/>
        <v>-9339.9822967807395</v>
      </c>
      <c r="F65" s="1">
        <f t="shared" si="1"/>
        <v>-9340</v>
      </c>
      <c r="G65" s="1">
        <f t="shared" si="6"/>
        <v>4.3460199995024595E-2</v>
      </c>
      <c r="H65" s="1">
        <f t="shared" si="7"/>
        <v>4.3460199995024595E-2</v>
      </c>
      <c r="O65" s="1">
        <f t="shared" ca="1" si="4"/>
        <v>3.7558834186898572E-2</v>
      </c>
      <c r="Q65" s="58">
        <f t="shared" si="5"/>
        <v>4999.9559999999983</v>
      </c>
    </row>
    <row r="66" spans="1:17" x14ac:dyDescent="0.2">
      <c r="A66" s="63" t="s">
        <v>48</v>
      </c>
      <c r="B66" s="22" t="s">
        <v>41</v>
      </c>
      <c r="C66" s="23">
        <v>20018.456999999999</v>
      </c>
      <c r="D66" s="24"/>
      <c r="E66" s="1">
        <f t="shared" si="0"/>
        <v>-9339.9818894374857</v>
      </c>
      <c r="F66" s="1">
        <f t="shared" si="1"/>
        <v>-9340</v>
      </c>
      <c r="G66" s="1">
        <f t="shared" si="6"/>
        <v>4.4460199995228322E-2</v>
      </c>
      <c r="H66" s="1">
        <f t="shared" si="7"/>
        <v>4.4460199995228322E-2</v>
      </c>
      <c r="O66" s="1">
        <f t="shared" ca="1" si="4"/>
        <v>3.7558834186898572E-2</v>
      </c>
      <c r="Q66" s="58">
        <f t="shared" si="5"/>
        <v>4999.9569999999985</v>
      </c>
    </row>
    <row r="67" spans="1:17" x14ac:dyDescent="0.2">
      <c r="A67" s="63" t="s">
        <v>44</v>
      </c>
      <c r="B67" s="22" t="s">
        <v>41</v>
      </c>
      <c r="C67" s="23">
        <v>20018.456999999999</v>
      </c>
      <c r="D67" s="24"/>
      <c r="E67" s="1">
        <f t="shared" si="0"/>
        <v>-9339.9818894374857</v>
      </c>
      <c r="F67" s="1">
        <f t="shared" si="1"/>
        <v>-9340</v>
      </c>
      <c r="G67" s="1">
        <f t="shared" si="6"/>
        <v>4.4460199995228322E-2</v>
      </c>
      <c r="H67" s="1">
        <f t="shared" si="7"/>
        <v>4.4460199995228322E-2</v>
      </c>
      <c r="O67" s="1">
        <f t="shared" ca="1" si="4"/>
        <v>3.7558834186898572E-2</v>
      </c>
      <c r="Q67" s="58">
        <f t="shared" si="5"/>
        <v>4999.9569999999985</v>
      </c>
    </row>
    <row r="68" spans="1:17" x14ac:dyDescent="0.2">
      <c r="A68" s="63" t="s">
        <v>44</v>
      </c>
      <c r="B68" s="22" t="s">
        <v>41</v>
      </c>
      <c r="C68" s="23">
        <v>20023.358</v>
      </c>
      <c r="D68" s="24"/>
      <c r="E68" s="1">
        <f t="shared" si="0"/>
        <v>-9337.9855001525248</v>
      </c>
      <c r="F68" s="1">
        <f t="shared" si="1"/>
        <v>-9338</v>
      </c>
      <c r="G68" s="1">
        <f t="shared" si="6"/>
        <v>3.5596139998233411E-2</v>
      </c>
      <c r="H68" s="1">
        <f t="shared" si="7"/>
        <v>3.5596139998233411E-2</v>
      </c>
      <c r="O68" s="1">
        <f t="shared" ca="1" si="4"/>
        <v>3.7553759827483157E-2</v>
      </c>
      <c r="Q68" s="58">
        <f t="shared" si="5"/>
        <v>5004.8580000000002</v>
      </c>
    </row>
    <row r="69" spans="1:17" x14ac:dyDescent="0.2">
      <c r="A69" s="63" t="s">
        <v>48</v>
      </c>
      <c r="B69" s="22" t="s">
        <v>41</v>
      </c>
      <c r="C69" s="23">
        <v>20023.36</v>
      </c>
      <c r="D69" s="24"/>
      <c r="E69" s="1">
        <f t="shared" si="0"/>
        <v>-9337.9846854660173</v>
      </c>
      <c r="F69" s="1">
        <f t="shared" si="1"/>
        <v>-9338</v>
      </c>
      <c r="G69" s="1">
        <f t="shared" si="6"/>
        <v>3.7596139998640865E-2</v>
      </c>
      <c r="H69" s="1">
        <f t="shared" si="7"/>
        <v>3.7596139998640865E-2</v>
      </c>
      <c r="O69" s="1">
        <f t="shared" ca="1" si="4"/>
        <v>3.7553759827483157E-2</v>
      </c>
      <c r="Q69" s="58">
        <f t="shared" si="5"/>
        <v>5004.8600000000006</v>
      </c>
    </row>
    <row r="70" spans="1:17" x14ac:dyDescent="0.2">
      <c r="A70" s="63" t="s">
        <v>47</v>
      </c>
      <c r="B70" s="22" t="s">
        <v>41</v>
      </c>
      <c r="C70" s="23">
        <v>20023.366999999998</v>
      </c>
      <c r="D70" s="24"/>
      <c r="E70" s="1">
        <f t="shared" si="0"/>
        <v>-9337.9818340632446</v>
      </c>
      <c r="F70" s="1">
        <f t="shared" si="1"/>
        <v>-9338</v>
      </c>
      <c r="G70" s="1">
        <f t="shared" si="6"/>
        <v>4.4596139996428974E-2</v>
      </c>
      <c r="H70" s="1">
        <f t="shared" si="7"/>
        <v>4.4596139996428974E-2</v>
      </c>
      <c r="O70" s="1">
        <f t="shared" ca="1" si="4"/>
        <v>3.7553759827483157E-2</v>
      </c>
      <c r="Q70" s="58">
        <f t="shared" si="5"/>
        <v>5004.8669999999984</v>
      </c>
    </row>
    <row r="71" spans="1:17" x14ac:dyDescent="0.2">
      <c r="A71" s="63" t="s">
        <v>48</v>
      </c>
      <c r="B71" s="22" t="s">
        <v>41</v>
      </c>
      <c r="C71" s="23">
        <v>20072.467000000001</v>
      </c>
      <c r="D71" s="24"/>
      <c r="E71" s="1">
        <f t="shared" si="0"/>
        <v>-9317.9812803208242</v>
      </c>
      <c r="F71" s="1">
        <f t="shared" si="1"/>
        <v>-9318</v>
      </c>
      <c r="G71" s="1">
        <f t="shared" si="6"/>
        <v>4.5955539997521555E-2</v>
      </c>
      <c r="H71" s="1">
        <f t="shared" si="7"/>
        <v>4.5955539997521555E-2</v>
      </c>
      <c r="O71" s="1">
        <f t="shared" ca="1" si="4"/>
        <v>3.7503016233328974E-2</v>
      </c>
      <c r="Q71" s="58">
        <f t="shared" si="5"/>
        <v>5053.9670000000006</v>
      </c>
    </row>
    <row r="72" spans="1:17" x14ac:dyDescent="0.2">
      <c r="A72" s="63" t="s">
        <v>44</v>
      </c>
      <c r="B72" s="22" t="s">
        <v>41</v>
      </c>
      <c r="C72" s="23">
        <v>20239.401999999998</v>
      </c>
      <c r="D72" s="24"/>
      <c r="E72" s="1">
        <f t="shared" si="0"/>
        <v>-9249.9814343128692</v>
      </c>
      <c r="F72" s="1">
        <f t="shared" si="1"/>
        <v>-9250</v>
      </c>
      <c r="G72" s="1">
        <f t="shared" si="6"/>
        <v>4.5577499997307314E-2</v>
      </c>
      <c r="H72" s="1">
        <f t="shared" si="7"/>
        <v>4.5577499997307314E-2</v>
      </c>
      <c r="O72" s="1">
        <f t="shared" ca="1" si="4"/>
        <v>3.7330488013204766E-2</v>
      </c>
      <c r="Q72" s="58">
        <f t="shared" si="5"/>
        <v>5220.9019999999982</v>
      </c>
    </row>
    <row r="73" spans="1:17" x14ac:dyDescent="0.2">
      <c r="A73" s="63" t="s">
        <v>44</v>
      </c>
      <c r="B73" s="22" t="s">
        <v>41</v>
      </c>
      <c r="C73" s="23">
        <v>20251.667000000001</v>
      </c>
      <c r="D73" s="24"/>
      <c r="E73" s="1">
        <f t="shared" si="0"/>
        <v>-9244.9853693097975</v>
      </c>
      <c r="F73" s="1">
        <f t="shared" si="1"/>
        <v>-9245</v>
      </c>
      <c r="G73" s="1">
        <f t="shared" si="6"/>
        <v>3.5917350000090664E-2</v>
      </c>
      <c r="H73" s="1">
        <f t="shared" si="7"/>
        <v>3.5917350000090664E-2</v>
      </c>
      <c r="O73" s="1">
        <f t="shared" ca="1" si="4"/>
        <v>3.7317802114666218E-2</v>
      </c>
      <c r="Q73" s="58">
        <f t="shared" si="5"/>
        <v>5233.1670000000013</v>
      </c>
    </row>
    <row r="74" spans="1:17" x14ac:dyDescent="0.2">
      <c r="A74" s="63" t="s">
        <v>44</v>
      </c>
      <c r="B74" s="22" t="s">
        <v>41</v>
      </c>
      <c r="C74" s="23">
        <v>20256.591</v>
      </c>
      <c r="D74" s="24"/>
      <c r="E74" s="1">
        <f t="shared" si="0"/>
        <v>-9242.9796111300075</v>
      </c>
      <c r="F74" s="1">
        <f t="shared" si="1"/>
        <v>-9243</v>
      </c>
      <c r="G74" s="1">
        <f t="shared" si="6"/>
        <v>5.0053289996867534E-2</v>
      </c>
      <c r="H74" s="1">
        <f t="shared" si="7"/>
        <v>5.0053289996867534E-2</v>
      </c>
      <c r="O74" s="1">
        <f t="shared" ca="1" si="4"/>
        <v>3.7312727755250803E-2</v>
      </c>
      <c r="Q74" s="58">
        <f t="shared" si="5"/>
        <v>5238.0910000000003</v>
      </c>
    </row>
    <row r="75" spans="1:17" x14ac:dyDescent="0.2">
      <c r="A75" s="63" t="s">
        <v>44</v>
      </c>
      <c r="B75" s="22" t="s">
        <v>41</v>
      </c>
      <c r="C75" s="23">
        <v>20283.589</v>
      </c>
      <c r="D75" s="24"/>
      <c r="E75" s="1">
        <f t="shared" si="0"/>
        <v>-9231.9821579744512</v>
      </c>
      <c r="F75" s="1">
        <f t="shared" si="1"/>
        <v>-9232</v>
      </c>
      <c r="G75" s="1">
        <f t="shared" si="6"/>
        <v>4.3800959996588062E-2</v>
      </c>
      <c r="H75" s="1">
        <f t="shared" si="7"/>
        <v>4.3800959996588062E-2</v>
      </c>
      <c r="O75" s="1">
        <f t="shared" ca="1" si="4"/>
        <v>3.7284818778465997E-2</v>
      </c>
      <c r="Q75" s="58">
        <f t="shared" si="5"/>
        <v>5265.0889999999999</v>
      </c>
    </row>
    <row r="76" spans="1:17" x14ac:dyDescent="0.2">
      <c r="A76" s="63" t="s">
        <v>44</v>
      </c>
      <c r="B76" s="22" t="s">
        <v>41</v>
      </c>
      <c r="C76" s="23">
        <v>20315.499</v>
      </c>
      <c r="D76" s="24"/>
      <c r="E76" s="1">
        <f t="shared" si="0"/>
        <v>-9218.9838347581463</v>
      </c>
      <c r="F76" s="1">
        <f t="shared" si="1"/>
        <v>-9219</v>
      </c>
      <c r="G76" s="1">
        <f t="shared" si="6"/>
        <v>3.9684569997916697E-2</v>
      </c>
      <c r="H76" s="1">
        <f t="shared" si="7"/>
        <v>3.9684569997916697E-2</v>
      </c>
      <c r="O76" s="1">
        <f t="shared" ca="1" si="4"/>
        <v>3.7251835442265784E-2</v>
      </c>
      <c r="Q76" s="58">
        <f t="shared" si="5"/>
        <v>5296.9989999999998</v>
      </c>
    </row>
    <row r="77" spans="1:17" x14ac:dyDescent="0.2">
      <c r="A77" s="63" t="s">
        <v>44</v>
      </c>
      <c r="B77" s="22" t="s">
        <v>41</v>
      </c>
      <c r="C77" s="23">
        <v>20347.435000000001</v>
      </c>
      <c r="D77" s="24"/>
      <c r="E77" s="1">
        <f t="shared" si="0"/>
        <v>-9205.9749206172528</v>
      </c>
      <c r="F77" s="1">
        <f t="shared" si="1"/>
        <v>-9206</v>
      </c>
      <c r="G77" s="1">
        <f t="shared" si="6"/>
        <v>6.1568180000904249E-2</v>
      </c>
      <c r="H77" s="1">
        <f t="shared" si="7"/>
        <v>6.1568180000904249E-2</v>
      </c>
      <c r="O77" s="1">
        <f t="shared" ca="1" si="4"/>
        <v>3.721885210606557E-2</v>
      </c>
      <c r="Q77" s="58">
        <f t="shared" si="5"/>
        <v>5328.9350000000013</v>
      </c>
    </row>
    <row r="78" spans="1:17" x14ac:dyDescent="0.2">
      <c r="A78" s="63" t="s">
        <v>44</v>
      </c>
      <c r="B78" s="22" t="s">
        <v>41</v>
      </c>
      <c r="C78" s="23">
        <v>20364.61</v>
      </c>
      <c r="D78" s="24"/>
      <c r="E78" s="1">
        <f t="shared" si="0"/>
        <v>-9198.97880023994</v>
      </c>
      <c r="F78" s="1">
        <f t="shared" si="1"/>
        <v>-9199</v>
      </c>
      <c r="G78" s="1">
        <f t="shared" si="6"/>
        <v>5.2043969997612294E-2</v>
      </c>
      <c r="H78" s="1">
        <f t="shared" si="7"/>
        <v>5.2043969997612294E-2</v>
      </c>
      <c r="O78" s="1">
        <f t="shared" ca="1" si="4"/>
        <v>3.72010918481116E-2</v>
      </c>
      <c r="Q78" s="58">
        <f t="shared" si="5"/>
        <v>5346.1100000000006</v>
      </c>
    </row>
    <row r="79" spans="1:17" x14ac:dyDescent="0.2">
      <c r="A79" s="63" t="s">
        <v>44</v>
      </c>
      <c r="B79" s="22" t="s">
        <v>41</v>
      </c>
      <c r="C79" s="23">
        <v>20379.338</v>
      </c>
      <c r="D79" s="24"/>
      <c r="E79" s="1">
        <f t="shared" si="0"/>
        <v>-9192.9794488037223</v>
      </c>
      <c r="F79" s="1">
        <f t="shared" si="1"/>
        <v>-9193</v>
      </c>
      <c r="G79" s="1">
        <f t="shared" si="6"/>
        <v>5.0451789997168817E-2</v>
      </c>
      <c r="H79" s="1">
        <f t="shared" si="7"/>
        <v>5.0451789997168817E-2</v>
      </c>
      <c r="O79" s="1">
        <f t="shared" ca="1" si="4"/>
        <v>3.7185868769865349E-2</v>
      </c>
      <c r="Q79" s="58">
        <f t="shared" si="5"/>
        <v>5360.8379999999997</v>
      </c>
    </row>
    <row r="80" spans="1:17" x14ac:dyDescent="0.2">
      <c r="A80" s="63" t="s">
        <v>44</v>
      </c>
      <c r="B80" s="22" t="s">
        <v>41</v>
      </c>
      <c r="C80" s="23">
        <v>20396.531999999999</v>
      </c>
      <c r="D80" s="24"/>
      <c r="E80" s="1">
        <f t="shared" si="0"/>
        <v>-9185.9755889045955</v>
      </c>
      <c r="F80" s="1">
        <f t="shared" si="1"/>
        <v>-9186</v>
      </c>
      <c r="G80" s="1">
        <f t="shared" si="6"/>
        <v>5.9927579997747671E-2</v>
      </c>
      <c r="H80" s="1">
        <f t="shared" si="7"/>
        <v>5.9927579997747671E-2</v>
      </c>
      <c r="O80" s="1">
        <f t="shared" ca="1" si="4"/>
        <v>3.7168108511911387E-2</v>
      </c>
      <c r="Q80" s="58">
        <f t="shared" si="5"/>
        <v>5378.0319999999992</v>
      </c>
    </row>
    <row r="81" spans="1:17" x14ac:dyDescent="0.2">
      <c r="A81" s="63" t="s">
        <v>40</v>
      </c>
      <c r="B81" s="22" t="s">
        <v>41</v>
      </c>
      <c r="C81" s="23">
        <v>20398.968000000001</v>
      </c>
      <c r="D81" s="24"/>
      <c r="E81" s="1">
        <f t="shared" si="0"/>
        <v>-9184.9833007392881</v>
      </c>
      <c r="F81" s="1">
        <f t="shared" si="1"/>
        <v>-9185</v>
      </c>
      <c r="G81" s="1">
        <f t="shared" si="6"/>
        <v>4.0995549999934155E-2</v>
      </c>
      <c r="H81" s="1">
        <f t="shared" si="7"/>
        <v>4.0995549999934155E-2</v>
      </c>
      <c r="O81" s="1">
        <f t="shared" ca="1" si="4"/>
        <v>3.7165571332203676E-2</v>
      </c>
      <c r="Q81" s="58">
        <f t="shared" si="5"/>
        <v>5380.4680000000008</v>
      </c>
    </row>
    <row r="82" spans="1:17" x14ac:dyDescent="0.2">
      <c r="A82" s="63" t="s">
        <v>40</v>
      </c>
      <c r="B82" s="22" t="s">
        <v>42</v>
      </c>
      <c r="C82" s="23">
        <v>20400.189999999999</v>
      </c>
      <c r="D82" s="24"/>
      <c r="E82" s="1">
        <f t="shared" si="0"/>
        <v>-9184.485527283623</v>
      </c>
      <c r="F82" s="1">
        <f t="shared" si="1"/>
        <v>-9184.5</v>
      </c>
      <c r="G82" s="1">
        <f t="shared" si="6"/>
        <v>3.5529534998204326E-2</v>
      </c>
      <c r="H82" s="1">
        <f t="shared" si="7"/>
        <v>3.5529534998204326E-2</v>
      </c>
      <c r="O82" s="1">
        <f t="shared" ca="1" si="4"/>
        <v>3.7164302742349824E-2</v>
      </c>
      <c r="Q82" s="58">
        <f t="shared" si="5"/>
        <v>5381.6899999999987</v>
      </c>
    </row>
    <row r="83" spans="1:17" x14ac:dyDescent="0.2">
      <c r="A83" s="63" t="s">
        <v>44</v>
      </c>
      <c r="B83" s="22" t="s">
        <v>41</v>
      </c>
      <c r="C83" s="23">
        <v>20401.424999999999</v>
      </c>
      <c r="D83" s="24"/>
      <c r="E83" s="1">
        <f t="shared" si="0"/>
        <v>-9183.9824583656609</v>
      </c>
      <c r="F83" s="1">
        <f t="shared" si="1"/>
        <v>-9184</v>
      </c>
      <c r="G83" s="1">
        <f t="shared" si="6"/>
        <v>4.3063519999122946E-2</v>
      </c>
      <c r="H83" s="1">
        <f t="shared" si="7"/>
        <v>4.3063519999122946E-2</v>
      </c>
      <c r="O83" s="1">
        <f t="shared" ca="1" si="4"/>
        <v>3.7163034152495965E-2</v>
      </c>
      <c r="Q83" s="58">
        <f t="shared" si="5"/>
        <v>5382.9249999999993</v>
      </c>
    </row>
    <row r="84" spans="1:17" x14ac:dyDescent="0.2">
      <c r="A84" s="63" t="s">
        <v>44</v>
      </c>
      <c r="B84" s="22" t="s">
        <v>41</v>
      </c>
      <c r="C84" s="23">
        <v>20455.423999999999</v>
      </c>
      <c r="D84" s="24"/>
      <c r="E84" s="1">
        <f t="shared" si="0"/>
        <v>-9161.9863300247871</v>
      </c>
      <c r="F84" s="1">
        <f t="shared" si="1"/>
        <v>-9162</v>
      </c>
      <c r="G84" s="1">
        <f t="shared" si="6"/>
        <v>3.3558859999175183E-2</v>
      </c>
      <c r="H84" s="1">
        <f t="shared" si="7"/>
        <v>3.3558859999175183E-2</v>
      </c>
      <c r="O84" s="1">
        <f t="shared" ca="1" si="4"/>
        <v>3.7107216198926367E-2</v>
      </c>
      <c r="Q84" s="58">
        <f t="shared" si="5"/>
        <v>5436.9239999999991</v>
      </c>
    </row>
    <row r="85" spans="1:17" x14ac:dyDescent="0.2">
      <c r="A85" s="63" t="s">
        <v>44</v>
      </c>
      <c r="B85" s="22" t="s">
        <v>41</v>
      </c>
      <c r="C85" s="23">
        <v>20492.262999999999</v>
      </c>
      <c r="D85" s="24"/>
      <c r="E85" s="1">
        <f t="shared" ref="E85:E148" si="8">+(C85-C$7)/C$8</f>
        <v>-9146.980211912427</v>
      </c>
      <c r="F85" s="1">
        <f t="shared" ref="F85:F148" si="9">ROUND(2*E85,0)/2</f>
        <v>-9147</v>
      </c>
      <c r="G85" s="1">
        <f t="shared" si="6"/>
        <v>4.8578409998299321E-2</v>
      </c>
      <c r="H85" s="1">
        <f t="shared" si="7"/>
        <v>4.8578409998299321E-2</v>
      </c>
      <c r="O85" s="1">
        <f t="shared" ref="O85:O148" ca="1" si="10">+C$11+C$12*F85</f>
        <v>3.7069158503310731E-2</v>
      </c>
      <c r="Q85" s="58">
        <f t="shared" ref="Q85:Q148" si="11">+C85-15018.5</f>
        <v>5473.762999999999</v>
      </c>
    </row>
    <row r="86" spans="1:17" x14ac:dyDescent="0.2">
      <c r="A86" s="63" t="s">
        <v>44</v>
      </c>
      <c r="B86" s="22" t="s">
        <v>41</v>
      </c>
      <c r="C86" s="23">
        <v>20585.54</v>
      </c>
      <c r="D86" s="24"/>
      <c r="E86" s="1">
        <f t="shared" si="8"/>
        <v>-9108.9844552641243</v>
      </c>
      <c r="F86" s="1">
        <f t="shared" si="9"/>
        <v>-9109</v>
      </c>
      <c r="G86" s="1">
        <f t="shared" si="6"/>
        <v>3.8161270000273362E-2</v>
      </c>
      <c r="H86" s="1">
        <f t="shared" si="7"/>
        <v>3.8161270000273362E-2</v>
      </c>
      <c r="O86" s="1">
        <f t="shared" ca="1" si="10"/>
        <v>3.6972745674417794E-2</v>
      </c>
      <c r="Q86" s="58">
        <f t="shared" si="11"/>
        <v>5567.0400000000009</v>
      </c>
    </row>
    <row r="87" spans="1:17" x14ac:dyDescent="0.2">
      <c r="A87" s="63" t="s">
        <v>44</v>
      </c>
      <c r="B87" s="22" t="s">
        <v>41</v>
      </c>
      <c r="C87" s="23">
        <v>20602.715</v>
      </c>
      <c r="D87" s="24"/>
      <c r="E87" s="1">
        <f t="shared" si="8"/>
        <v>-9101.9883348868116</v>
      </c>
      <c r="F87" s="1">
        <f t="shared" si="9"/>
        <v>-9102</v>
      </c>
      <c r="G87" s="1">
        <f t="shared" si="6"/>
        <v>2.8637059996981407E-2</v>
      </c>
      <c r="H87" s="1">
        <f t="shared" si="7"/>
        <v>2.8637059996981407E-2</v>
      </c>
      <c r="O87" s="1">
        <f t="shared" ca="1" si="10"/>
        <v>3.6954985416463831E-2</v>
      </c>
      <c r="Q87" s="58">
        <f t="shared" si="11"/>
        <v>5584.2150000000001</v>
      </c>
    </row>
    <row r="88" spans="1:17" x14ac:dyDescent="0.2">
      <c r="A88" s="63" t="s">
        <v>44</v>
      </c>
      <c r="B88" s="22" t="s">
        <v>41</v>
      </c>
      <c r="C88" s="23">
        <v>20634.631000000001</v>
      </c>
      <c r="D88" s="24"/>
      <c r="E88" s="1">
        <f t="shared" si="8"/>
        <v>-9088.9875676109859</v>
      </c>
      <c r="F88" s="1">
        <f t="shared" si="9"/>
        <v>-9089</v>
      </c>
      <c r="G88" s="1">
        <f t="shared" si="6"/>
        <v>3.0520669999532402E-2</v>
      </c>
      <c r="H88" s="1">
        <f t="shared" si="7"/>
        <v>3.0520669999532402E-2</v>
      </c>
      <c r="O88" s="1">
        <f t="shared" ca="1" si="10"/>
        <v>3.6922002080263611E-2</v>
      </c>
      <c r="Q88" s="58">
        <f t="shared" si="11"/>
        <v>5616.1310000000012</v>
      </c>
    </row>
    <row r="89" spans="1:17" x14ac:dyDescent="0.2">
      <c r="A89" s="63" t="s">
        <v>44</v>
      </c>
      <c r="B89" s="22" t="s">
        <v>41</v>
      </c>
      <c r="C89" s="23">
        <v>20644.475999999999</v>
      </c>
      <c r="D89" s="24"/>
      <c r="E89" s="1">
        <f t="shared" si="8"/>
        <v>-9084.9772732811689</v>
      </c>
      <c r="F89" s="1">
        <f t="shared" si="9"/>
        <v>-9085</v>
      </c>
      <c r="G89" s="1">
        <f t="shared" si="6"/>
        <v>5.5792549996112939E-2</v>
      </c>
      <c r="H89" s="1">
        <f t="shared" si="7"/>
        <v>5.5792549996112939E-2</v>
      </c>
      <c r="O89" s="1">
        <f t="shared" ca="1" si="10"/>
        <v>3.6911853361432774E-2</v>
      </c>
      <c r="Q89" s="58">
        <f t="shared" si="11"/>
        <v>5625.9759999999987</v>
      </c>
    </row>
    <row r="90" spans="1:17" x14ac:dyDescent="0.2">
      <c r="A90" s="63" t="s">
        <v>44</v>
      </c>
      <c r="B90" s="22" t="s">
        <v>41</v>
      </c>
      <c r="C90" s="23">
        <v>20649.39</v>
      </c>
      <c r="D90" s="24"/>
      <c r="E90" s="1">
        <f t="shared" si="8"/>
        <v>-9082.9755885339127</v>
      </c>
      <c r="F90" s="1">
        <f t="shared" si="9"/>
        <v>-9083</v>
      </c>
      <c r="G90" s="1">
        <f t="shared" si="6"/>
        <v>5.9928489998128498E-2</v>
      </c>
      <c r="H90" s="1">
        <f t="shared" ref="H90:H121" si="12">G90</f>
        <v>5.9928489998128498E-2</v>
      </c>
      <c r="O90" s="1">
        <f t="shared" ca="1" si="10"/>
        <v>3.6906779002017359E-2</v>
      </c>
      <c r="Q90" s="58">
        <f t="shared" si="11"/>
        <v>5630.8899999999994</v>
      </c>
    </row>
    <row r="91" spans="1:17" x14ac:dyDescent="0.2">
      <c r="A91" s="63" t="s">
        <v>44</v>
      </c>
      <c r="B91" s="22" t="s">
        <v>41</v>
      </c>
      <c r="C91" s="23">
        <v>20735.313999999998</v>
      </c>
      <c r="D91" s="24"/>
      <c r="E91" s="1">
        <f t="shared" si="8"/>
        <v>-9047.9750268279331</v>
      </c>
      <c r="F91" s="1">
        <f t="shared" si="9"/>
        <v>-9048</v>
      </c>
      <c r="G91" s="1">
        <f t="shared" si="6"/>
        <v>6.1307439995289315E-2</v>
      </c>
      <c r="H91" s="1">
        <f t="shared" si="12"/>
        <v>6.1307439995289315E-2</v>
      </c>
      <c r="O91" s="1">
        <f t="shared" ca="1" si="10"/>
        <v>3.681797771224754E-2</v>
      </c>
      <c r="Q91" s="58">
        <f t="shared" si="11"/>
        <v>5716.8139999999985</v>
      </c>
    </row>
    <row r="92" spans="1:17" x14ac:dyDescent="0.2">
      <c r="A92" s="63" t="s">
        <v>44</v>
      </c>
      <c r="B92" s="22" t="s">
        <v>41</v>
      </c>
      <c r="C92" s="23">
        <v>20747.565999999999</v>
      </c>
      <c r="D92" s="24"/>
      <c r="E92" s="1">
        <f t="shared" si="8"/>
        <v>-9042.9842572871567</v>
      </c>
      <c r="F92" s="1">
        <f t="shared" si="9"/>
        <v>-9043</v>
      </c>
      <c r="G92" s="1">
        <f t="shared" si="6"/>
        <v>3.8647289995424217E-2</v>
      </c>
      <c r="H92" s="1">
        <f t="shared" si="12"/>
        <v>3.8647289995424217E-2</v>
      </c>
      <c r="O92" s="1">
        <f t="shared" ca="1" si="10"/>
        <v>3.6805291813709E-2</v>
      </c>
      <c r="Q92" s="58">
        <f t="shared" si="11"/>
        <v>5729.0659999999989</v>
      </c>
    </row>
    <row r="93" spans="1:17" x14ac:dyDescent="0.2">
      <c r="A93" s="63" t="s">
        <v>44</v>
      </c>
      <c r="B93" s="22" t="s">
        <v>41</v>
      </c>
      <c r="C93" s="23">
        <v>20752.468000000001</v>
      </c>
      <c r="D93" s="24"/>
      <c r="E93" s="1">
        <f t="shared" si="8"/>
        <v>-9040.9874606589419</v>
      </c>
      <c r="F93" s="1">
        <f t="shared" si="9"/>
        <v>-9041</v>
      </c>
      <c r="G93" s="1">
        <f t="shared" si="6"/>
        <v>3.0783229998633033E-2</v>
      </c>
      <c r="H93" s="1">
        <f t="shared" si="12"/>
        <v>3.0783229998633033E-2</v>
      </c>
      <c r="O93" s="1">
        <f t="shared" ca="1" si="10"/>
        <v>3.6800217454293578E-2</v>
      </c>
      <c r="Q93" s="58">
        <f t="shared" si="11"/>
        <v>5733.9680000000008</v>
      </c>
    </row>
    <row r="94" spans="1:17" x14ac:dyDescent="0.2">
      <c r="A94" s="63" t="s">
        <v>44</v>
      </c>
      <c r="B94" s="22" t="s">
        <v>41</v>
      </c>
      <c r="C94" s="23">
        <v>20767.195</v>
      </c>
      <c r="D94" s="24"/>
      <c r="E94" s="1">
        <f t="shared" si="8"/>
        <v>-9034.9885165659762</v>
      </c>
      <c r="F94" s="1">
        <f t="shared" si="9"/>
        <v>-9035</v>
      </c>
      <c r="G94" s="1">
        <f t="shared" si="6"/>
        <v>2.8191049997985829E-2</v>
      </c>
      <c r="H94" s="1">
        <f t="shared" si="12"/>
        <v>2.8191049997985829E-2</v>
      </c>
      <c r="O94" s="1">
        <f t="shared" ca="1" si="10"/>
        <v>3.6784994376047327E-2</v>
      </c>
      <c r="Q94" s="58">
        <f t="shared" si="11"/>
        <v>5748.6949999999997</v>
      </c>
    </row>
    <row r="95" spans="1:17" x14ac:dyDescent="0.2">
      <c r="A95" s="63" t="s">
        <v>44</v>
      </c>
      <c r="B95" s="22" t="s">
        <v>41</v>
      </c>
      <c r="C95" s="23">
        <v>20779.476999999999</v>
      </c>
      <c r="D95" s="24"/>
      <c r="E95" s="1">
        <f t="shared" si="8"/>
        <v>-9029.985526727598</v>
      </c>
      <c r="F95" s="1">
        <f t="shared" si="9"/>
        <v>-9030</v>
      </c>
      <c r="G95" s="1">
        <f t="shared" si="6"/>
        <v>3.5530899996956578E-2</v>
      </c>
      <c r="H95" s="1">
        <f t="shared" si="12"/>
        <v>3.5530899996956578E-2</v>
      </c>
      <c r="O95" s="1">
        <f t="shared" ca="1" si="10"/>
        <v>3.6772308477508779E-2</v>
      </c>
      <c r="Q95" s="58">
        <f t="shared" si="11"/>
        <v>5760.976999999999</v>
      </c>
    </row>
    <row r="96" spans="1:17" x14ac:dyDescent="0.2">
      <c r="A96" s="63" t="s">
        <v>49</v>
      </c>
      <c r="B96" s="22" t="s">
        <v>41</v>
      </c>
      <c r="C96" s="23">
        <v>21159.98</v>
      </c>
      <c r="D96" s="24"/>
      <c r="E96" s="1">
        <f t="shared" si="8"/>
        <v>-8874.9901967754286</v>
      </c>
      <c r="F96" s="1">
        <f t="shared" si="9"/>
        <v>-8875</v>
      </c>
      <c r="G96" s="1">
        <f t="shared" si="6"/>
        <v>2.4066249996394617E-2</v>
      </c>
      <c r="H96" s="1">
        <f t="shared" si="12"/>
        <v>2.4066249996394617E-2</v>
      </c>
      <c r="O96" s="1">
        <f t="shared" ca="1" si="10"/>
        <v>3.6379045622813883E-2</v>
      </c>
      <c r="Q96" s="58">
        <f t="shared" si="11"/>
        <v>6141.48</v>
      </c>
    </row>
    <row r="97" spans="1:17" x14ac:dyDescent="0.2">
      <c r="A97" s="63" t="s">
        <v>40</v>
      </c>
      <c r="B97" s="22" t="s">
        <v>41</v>
      </c>
      <c r="C97" s="23">
        <v>21503.687000000002</v>
      </c>
      <c r="D97" s="24"/>
      <c r="E97" s="1">
        <f t="shared" si="8"/>
        <v>-8734.9834691757223</v>
      </c>
      <c r="F97" s="1">
        <f t="shared" si="9"/>
        <v>-8735</v>
      </c>
      <c r="G97" s="1">
        <f t="shared" si="6"/>
        <v>4.0582049998192815E-2</v>
      </c>
      <c r="H97" s="1">
        <f t="shared" si="12"/>
        <v>4.0582049998192815E-2</v>
      </c>
      <c r="O97" s="1">
        <f t="shared" ca="1" si="10"/>
        <v>3.6023840463734622E-2</v>
      </c>
      <c r="Q97" s="58">
        <f t="shared" si="11"/>
        <v>6485.1870000000017</v>
      </c>
    </row>
    <row r="98" spans="1:17" x14ac:dyDescent="0.2">
      <c r="A98" s="63" t="s">
        <v>40</v>
      </c>
      <c r="B98" s="22" t="s">
        <v>42</v>
      </c>
      <c r="C98" s="23">
        <v>21504.880000000001</v>
      </c>
      <c r="D98" s="24"/>
      <c r="E98" s="1">
        <f t="shared" si="8"/>
        <v>-8734.4975086744053</v>
      </c>
      <c r="F98" s="1">
        <f t="shared" si="9"/>
        <v>-8734.5</v>
      </c>
      <c r="G98" s="1">
        <f t="shared" si="6"/>
        <v>6.1160349978308659E-3</v>
      </c>
      <c r="H98" s="1">
        <f t="shared" si="12"/>
        <v>6.1160349978308659E-3</v>
      </c>
      <c r="O98" s="1">
        <f t="shared" ca="1" si="10"/>
        <v>3.6022571873880763E-2</v>
      </c>
      <c r="Q98" s="58">
        <f t="shared" si="11"/>
        <v>6486.380000000001</v>
      </c>
    </row>
    <row r="99" spans="1:17" x14ac:dyDescent="0.2">
      <c r="A99" s="63" t="s">
        <v>40</v>
      </c>
      <c r="B99" s="22" t="s">
        <v>41</v>
      </c>
      <c r="C99" s="23">
        <v>22510.21</v>
      </c>
      <c r="D99" s="24"/>
      <c r="E99" s="1">
        <f t="shared" si="8"/>
        <v>-8324.9831157239823</v>
      </c>
      <c r="F99" s="1">
        <f t="shared" si="9"/>
        <v>-8325</v>
      </c>
      <c r="G99" s="1">
        <f t="shared" si="6"/>
        <v>4.1449749998719199E-2</v>
      </c>
      <c r="H99" s="1">
        <f t="shared" si="12"/>
        <v>4.1449749998719199E-2</v>
      </c>
      <c r="O99" s="1">
        <f t="shared" ca="1" si="10"/>
        <v>3.498359678357392E-2</v>
      </c>
      <c r="Q99" s="58">
        <f t="shared" si="11"/>
        <v>7491.7099999999991</v>
      </c>
    </row>
    <row r="100" spans="1:17" x14ac:dyDescent="0.2">
      <c r="A100" s="63" t="s">
        <v>40</v>
      </c>
      <c r="B100" s="22" t="s">
        <v>42</v>
      </c>
      <c r="C100" s="23">
        <v>22511.42</v>
      </c>
      <c r="D100" s="24"/>
      <c r="E100" s="1">
        <f t="shared" si="8"/>
        <v>-8324.4902303873569</v>
      </c>
      <c r="F100" s="1">
        <f t="shared" si="9"/>
        <v>-8324.5</v>
      </c>
      <c r="G100" s="1">
        <f t="shared" si="6"/>
        <v>2.3983734998182626E-2</v>
      </c>
      <c r="H100" s="1">
        <f t="shared" si="12"/>
        <v>2.3983734998182626E-2</v>
      </c>
      <c r="O100" s="1">
        <f t="shared" ca="1" si="10"/>
        <v>3.4982328193720068E-2</v>
      </c>
      <c r="Q100" s="58">
        <f t="shared" si="11"/>
        <v>7492.9199999999983</v>
      </c>
    </row>
    <row r="101" spans="1:17" x14ac:dyDescent="0.2">
      <c r="A101" s="63" t="s">
        <v>50</v>
      </c>
      <c r="B101" s="22" t="s">
        <v>41</v>
      </c>
      <c r="C101" s="23">
        <v>22920.171999999999</v>
      </c>
      <c r="D101" s="24"/>
      <c r="E101" s="1">
        <f t="shared" si="8"/>
        <v>-8157.9878608696154</v>
      </c>
      <c r="F101" s="1">
        <f t="shared" si="9"/>
        <v>-8158</v>
      </c>
      <c r="G101" s="1">
        <f t="shared" si="6"/>
        <v>2.9800739997881465E-2</v>
      </c>
      <c r="H101" s="1">
        <f t="shared" si="12"/>
        <v>2.9800739997881465E-2</v>
      </c>
      <c r="O101" s="1">
        <f t="shared" ca="1" si="10"/>
        <v>3.4559887772386513E-2</v>
      </c>
      <c r="Q101" s="58">
        <f t="shared" si="11"/>
        <v>7901.6719999999987</v>
      </c>
    </row>
    <row r="102" spans="1:17" x14ac:dyDescent="0.2">
      <c r="A102" s="63" t="s">
        <v>50</v>
      </c>
      <c r="B102" s="22" t="s">
        <v>41</v>
      </c>
      <c r="C102" s="23">
        <v>23261.406999999999</v>
      </c>
      <c r="D102" s="24"/>
      <c r="E102" s="1">
        <f t="shared" si="8"/>
        <v>-8018.9880857923399</v>
      </c>
      <c r="F102" s="1">
        <f t="shared" si="9"/>
        <v>-8019</v>
      </c>
      <c r="G102" s="1">
        <f t="shared" si="6"/>
        <v>2.924856999743497E-2</v>
      </c>
      <c r="H102" s="1">
        <f t="shared" si="12"/>
        <v>2.924856999743497E-2</v>
      </c>
      <c r="O102" s="1">
        <f t="shared" ca="1" si="10"/>
        <v>3.4207219793014963E-2</v>
      </c>
      <c r="Q102" s="58">
        <f t="shared" si="11"/>
        <v>8242.9069999999992</v>
      </c>
    </row>
    <row r="103" spans="1:17" x14ac:dyDescent="0.2">
      <c r="A103" s="63" t="s">
        <v>51</v>
      </c>
      <c r="B103" s="22" t="s">
        <v>41</v>
      </c>
      <c r="C103" s="23">
        <v>23337.508600000001</v>
      </c>
      <c r="D103" s="24"/>
      <c r="E103" s="1">
        <f t="shared" si="8"/>
        <v>-7987.9886124586519</v>
      </c>
      <c r="F103" s="1">
        <f t="shared" si="9"/>
        <v>-7988</v>
      </c>
      <c r="G103" s="1">
        <f t="shared" si="6"/>
        <v>2.7955639998253901E-2</v>
      </c>
      <c r="H103" s="1">
        <f t="shared" si="12"/>
        <v>2.7955639998253901E-2</v>
      </c>
      <c r="O103" s="1">
        <f t="shared" ca="1" si="10"/>
        <v>3.4128567222075981E-2</v>
      </c>
      <c r="Q103" s="58">
        <f t="shared" si="11"/>
        <v>8319.008600000001</v>
      </c>
    </row>
    <row r="104" spans="1:17" x14ac:dyDescent="0.2">
      <c r="A104" s="63" t="s">
        <v>40</v>
      </c>
      <c r="B104" s="22" t="s">
        <v>41</v>
      </c>
      <c r="C104" s="23">
        <v>23492.178</v>
      </c>
      <c r="D104" s="24"/>
      <c r="E104" s="1">
        <f t="shared" si="8"/>
        <v>-7924.9850758597186</v>
      </c>
      <c r="F104" s="1">
        <f t="shared" si="9"/>
        <v>-7925</v>
      </c>
      <c r="G104" s="1">
        <f t="shared" si="6"/>
        <v>3.6637749999499647E-2</v>
      </c>
      <c r="H104" s="1">
        <f t="shared" si="12"/>
        <v>3.6637749999499647E-2</v>
      </c>
      <c r="O104" s="1">
        <f t="shared" ca="1" si="10"/>
        <v>3.3968724900490313E-2</v>
      </c>
      <c r="Q104" s="58">
        <f t="shared" si="11"/>
        <v>8473.6779999999999</v>
      </c>
    </row>
    <row r="105" spans="1:17" x14ac:dyDescent="0.2">
      <c r="A105" s="63" t="s">
        <v>40</v>
      </c>
      <c r="B105" s="22" t="s">
        <v>42</v>
      </c>
      <c r="C105" s="23">
        <v>23493.39</v>
      </c>
      <c r="D105" s="24"/>
      <c r="E105" s="1">
        <f t="shared" si="8"/>
        <v>-7924.4913758365856</v>
      </c>
      <c r="F105" s="1">
        <f t="shared" si="9"/>
        <v>-7924.5</v>
      </c>
      <c r="G105" s="1">
        <f t="shared" si="6"/>
        <v>2.117173499573255E-2</v>
      </c>
      <c r="H105" s="1">
        <f t="shared" si="12"/>
        <v>2.117173499573255E-2</v>
      </c>
      <c r="O105" s="1">
        <f t="shared" ca="1" si="10"/>
        <v>3.3967456310636461E-2</v>
      </c>
      <c r="Q105" s="58">
        <f t="shared" si="11"/>
        <v>8474.89</v>
      </c>
    </row>
    <row r="106" spans="1:17" x14ac:dyDescent="0.2">
      <c r="A106" s="63" t="s">
        <v>52</v>
      </c>
      <c r="B106" s="22" t="s">
        <v>41</v>
      </c>
      <c r="C106" s="23">
        <v>23565.822</v>
      </c>
      <c r="D106" s="24"/>
      <c r="E106" s="1">
        <f t="shared" si="8"/>
        <v>-7894.9866893056105</v>
      </c>
      <c r="F106" s="1">
        <f t="shared" si="9"/>
        <v>-7895</v>
      </c>
      <c r="G106" s="1">
        <f t="shared" si="6"/>
        <v>3.2676849998097168E-2</v>
      </c>
      <c r="H106" s="1">
        <f t="shared" si="12"/>
        <v>3.2676849998097168E-2</v>
      </c>
      <c r="O106" s="1">
        <f t="shared" ca="1" si="10"/>
        <v>3.3892609509259042E-2</v>
      </c>
      <c r="Q106" s="58">
        <f t="shared" si="11"/>
        <v>8547.3220000000001</v>
      </c>
    </row>
    <row r="107" spans="1:17" x14ac:dyDescent="0.2">
      <c r="A107" s="63" t="s">
        <v>53</v>
      </c>
      <c r="B107" s="22" t="s">
        <v>41</v>
      </c>
      <c r="C107" s="23">
        <v>23676.29</v>
      </c>
      <c r="D107" s="24"/>
      <c r="E107" s="1">
        <f t="shared" si="8"/>
        <v>-7849.9882947879423</v>
      </c>
      <c r="F107" s="1">
        <f t="shared" si="9"/>
        <v>-7850</v>
      </c>
      <c r="G107" s="1">
        <f t="shared" si="6"/>
        <v>2.8735500000038883E-2</v>
      </c>
      <c r="H107" s="1">
        <f t="shared" si="12"/>
        <v>2.8735500000038883E-2</v>
      </c>
      <c r="O107" s="1">
        <f t="shared" ca="1" si="10"/>
        <v>3.3778436422412142E-2</v>
      </c>
      <c r="Q107" s="58">
        <f t="shared" si="11"/>
        <v>8657.7900000000009</v>
      </c>
    </row>
    <row r="108" spans="1:17" x14ac:dyDescent="0.2">
      <c r="A108" s="63" t="s">
        <v>54</v>
      </c>
      <c r="B108" s="22" t="s">
        <v>41</v>
      </c>
      <c r="C108" s="23">
        <v>23676.291000000001</v>
      </c>
      <c r="D108" s="24"/>
      <c r="E108" s="1">
        <f t="shared" si="8"/>
        <v>-7849.9878874446886</v>
      </c>
      <c r="F108" s="1">
        <f t="shared" si="9"/>
        <v>-7850</v>
      </c>
      <c r="G108" s="1">
        <f t="shared" si="6"/>
        <v>2.973550000024261E-2</v>
      </c>
      <c r="H108" s="1">
        <f t="shared" si="12"/>
        <v>2.973550000024261E-2</v>
      </c>
      <c r="O108" s="1">
        <f t="shared" ca="1" si="10"/>
        <v>3.3778436422412142E-2</v>
      </c>
      <c r="Q108" s="58">
        <f t="shared" si="11"/>
        <v>8657.7910000000011</v>
      </c>
    </row>
    <row r="109" spans="1:17" x14ac:dyDescent="0.2">
      <c r="A109" s="63" t="s">
        <v>55</v>
      </c>
      <c r="B109" s="22" t="s">
        <v>41</v>
      </c>
      <c r="C109" s="23">
        <v>23762.213</v>
      </c>
      <c r="D109" s="24"/>
      <c r="E109" s="1">
        <f t="shared" si="8"/>
        <v>-7814.9881404252164</v>
      </c>
      <c r="F109" s="1">
        <f t="shared" si="9"/>
        <v>-7815</v>
      </c>
      <c r="G109" s="1">
        <f t="shared" si="6"/>
        <v>2.9114449996995972E-2</v>
      </c>
      <c r="H109" s="1">
        <f t="shared" si="12"/>
        <v>2.9114449996995972E-2</v>
      </c>
      <c r="O109" s="1">
        <f t="shared" ca="1" si="10"/>
        <v>3.3689635132642323E-2</v>
      </c>
      <c r="Q109" s="58">
        <f t="shared" si="11"/>
        <v>8743.7129999999997</v>
      </c>
    </row>
    <row r="110" spans="1:17" x14ac:dyDescent="0.2">
      <c r="A110" s="63" t="s">
        <v>52</v>
      </c>
      <c r="B110" s="22" t="s">
        <v>41</v>
      </c>
      <c r="C110" s="23">
        <v>23870.234</v>
      </c>
      <c r="D110" s="24"/>
      <c r="E110" s="1">
        <f t="shared" si="8"/>
        <v>-7770.9865148486415</v>
      </c>
      <c r="F110" s="1">
        <f t="shared" si="9"/>
        <v>-7771</v>
      </c>
      <c r="G110" s="1">
        <f t="shared" si="6"/>
        <v>3.3105129998148186E-2</v>
      </c>
      <c r="H110" s="1">
        <f t="shared" si="12"/>
        <v>3.3105129998148186E-2</v>
      </c>
      <c r="O110" s="1">
        <f t="shared" ca="1" si="10"/>
        <v>3.3577999225503127E-2</v>
      </c>
      <c r="Q110" s="58">
        <f t="shared" si="11"/>
        <v>8851.7340000000004</v>
      </c>
    </row>
    <row r="111" spans="1:17" x14ac:dyDescent="0.2">
      <c r="A111" s="63" t="s">
        <v>50</v>
      </c>
      <c r="B111" s="22" t="s">
        <v>41</v>
      </c>
      <c r="C111" s="23">
        <v>24108.383999999998</v>
      </c>
      <c r="D111" s="24"/>
      <c r="E111" s="1">
        <f t="shared" si="8"/>
        <v>-7673.9777190491113</v>
      </c>
      <c r="F111" s="1">
        <f t="shared" si="9"/>
        <v>-7674</v>
      </c>
      <c r="G111" s="1">
        <f t="shared" si="6"/>
        <v>5.4698219995771069E-2</v>
      </c>
      <c r="H111" s="1">
        <f t="shared" si="12"/>
        <v>5.4698219995771069E-2</v>
      </c>
      <c r="O111" s="1">
        <f t="shared" ca="1" si="10"/>
        <v>3.3331892793855351E-2</v>
      </c>
      <c r="Q111" s="58">
        <f t="shared" si="11"/>
        <v>9089.8839999999982</v>
      </c>
    </row>
    <row r="112" spans="1:17" x14ac:dyDescent="0.2">
      <c r="A112" s="63" t="s">
        <v>40</v>
      </c>
      <c r="B112" s="22" t="s">
        <v>41</v>
      </c>
      <c r="C112" s="23">
        <v>24719.637999999999</v>
      </c>
      <c r="D112" s="24"/>
      <c r="E112" s="1">
        <f t="shared" si="8"/>
        <v>-7424.9875260293875</v>
      </c>
      <c r="F112" s="1">
        <f t="shared" si="9"/>
        <v>-7425</v>
      </c>
      <c r="G112" s="1">
        <f t="shared" si="6"/>
        <v>3.0622749996837229E-2</v>
      </c>
      <c r="H112" s="1">
        <f t="shared" si="12"/>
        <v>3.0622749996837229E-2</v>
      </c>
      <c r="O112" s="1">
        <f t="shared" ca="1" si="10"/>
        <v>3.2700135046635805E-2</v>
      </c>
      <c r="Q112" s="58">
        <f t="shared" si="11"/>
        <v>9701.137999999999</v>
      </c>
    </row>
    <row r="113" spans="1:17" x14ac:dyDescent="0.2">
      <c r="A113" s="63" t="s">
        <v>40</v>
      </c>
      <c r="B113" s="22" t="s">
        <v>42</v>
      </c>
      <c r="C113" s="23">
        <v>24720.86</v>
      </c>
      <c r="D113" s="24"/>
      <c r="E113" s="1">
        <f t="shared" si="8"/>
        <v>-7424.4897525737206</v>
      </c>
      <c r="F113" s="1">
        <f t="shared" si="9"/>
        <v>-7424.5</v>
      </c>
      <c r="G113" s="1">
        <f t="shared" si="6"/>
        <v>2.5156734998745378E-2</v>
      </c>
      <c r="H113" s="1">
        <f t="shared" si="12"/>
        <v>2.5156734998745378E-2</v>
      </c>
      <c r="O113" s="1">
        <f t="shared" ca="1" si="10"/>
        <v>3.2698866456781953E-2</v>
      </c>
      <c r="Q113" s="58">
        <f t="shared" si="11"/>
        <v>9702.36</v>
      </c>
    </row>
    <row r="114" spans="1:17" x14ac:dyDescent="0.2">
      <c r="A114" s="63" t="s">
        <v>56</v>
      </c>
      <c r="B114" s="22" t="s">
        <v>41</v>
      </c>
      <c r="C114" s="23">
        <v>25495.391</v>
      </c>
      <c r="D114" s="24"/>
      <c r="E114" s="1">
        <f t="shared" si="8"/>
        <v>-7108.9897751670142</v>
      </c>
      <c r="F114" s="1">
        <f t="shared" si="9"/>
        <v>-7109</v>
      </c>
      <c r="G114" s="1">
        <f t="shared" si="6"/>
        <v>2.5101269999140641E-2</v>
      </c>
      <c r="H114" s="1">
        <f t="shared" si="12"/>
        <v>2.5101269999140641E-2</v>
      </c>
      <c r="O114" s="1">
        <f t="shared" ca="1" si="10"/>
        <v>3.189838625899976E-2</v>
      </c>
      <c r="Q114" s="58">
        <f t="shared" si="11"/>
        <v>10476.891</v>
      </c>
    </row>
    <row r="115" spans="1:17" x14ac:dyDescent="0.2">
      <c r="A115" s="63" t="s">
        <v>40</v>
      </c>
      <c r="B115" s="22" t="s">
        <v>41</v>
      </c>
      <c r="C115" s="23">
        <v>25505.213</v>
      </c>
      <c r="D115" s="24"/>
      <c r="E115" s="1">
        <f t="shared" si="8"/>
        <v>-7104.9888497320235</v>
      </c>
      <c r="F115" s="1">
        <f t="shared" si="9"/>
        <v>-7105</v>
      </c>
      <c r="G115" s="1">
        <f t="shared" si="6"/>
        <v>2.7373149998311419E-2</v>
      </c>
      <c r="H115" s="1">
        <f t="shared" si="12"/>
        <v>2.7373149998311419E-2</v>
      </c>
      <c r="O115" s="1">
        <f t="shared" ca="1" si="10"/>
        <v>3.1888237540168923E-2</v>
      </c>
      <c r="Q115" s="58">
        <f t="shared" si="11"/>
        <v>10486.713</v>
      </c>
    </row>
    <row r="116" spans="1:17" x14ac:dyDescent="0.2">
      <c r="A116" s="63" t="s">
        <v>40</v>
      </c>
      <c r="B116" s="22" t="s">
        <v>42</v>
      </c>
      <c r="C116" s="23">
        <v>25506.44</v>
      </c>
      <c r="D116" s="24"/>
      <c r="E116" s="1">
        <f t="shared" si="8"/>
        <v>-7104.4890395600905</v>
      </c>
      <c r="F116" s="1">
        <f t="shared" si="9"/>
        <v>-7104.5</v>
      </c>
      <c r="G116" s="1">
        <f t="shared" si="6"/>
        <v>2.6907134997600224E-2</v>
      </c>
      <c r="H116" s="1">
        <f t="shared" si="12"/>
        <v>2.6907134997600224E-2</v>
      </c>
      <c r="O116" s="1">
        <f t="shared" ca="1" si="10"/>
        <v>3.1886968950315064E-2</v>
      </c>
      <c r="Q116" s="58">
        <f t="shared" si="11"/>
        <v>10487.939999999999</v>
      </c>
    </row>
    <row r="117" spans="1:17" x14ac:dyDescent="0.2">
      <c r="A117" s="63" t="s">
        <v>56</v>
      </c>
      <c r="B117" s="22" t="s">
        <v>41</v>
      </c>
      <c r="C117" s="23">
        <v>25851.360499999999</v>
      </c>
      <c r="D117" s="24"/>
      <c r="E117" s="1">
        <f t="shared" si="8"/>
        <v>-6963.9880009223734</v>
      </c>
      <c r="F117" s="1">
        <f t="shared" si="9"/>
        <v>-6964</v>
      </c>
      <c r="G117" s="1">
        <f t="shared" si="6"/>
        <v>2.9456919997755904E-2</v>
      </c>
      <c r="H117" s="1">
        <f t="shared" si="12"/>
        <v>2.9456919997755904E-2</v>
      </c>
      <c r="O117" s="1">
        <f t="shared" ca="1" si="10"/>
        <v>3.1530495201381951E-2</v>
      </c>
      <c r="Q117" s="58">
        <f t="shared" si="11"/>
        <v>10832.860499999999</v>
      </c>
    </row>
    <row r="118" spans="1:17" x14ac:dyDescent="0.2">
      <c r="A118" s="63" t="s">
        <v>40</v>
      </c>
      <c r="B118" s="22" t="s">
        <v>41</v>
      </c>
      <c r="C118" s="23">
        <v>26511.73</v>
      </c>
      <c r="D118" s="24"/>
      <c r="E118" s="1">
        <f t="shared" si="8"/>
        <v>-6694.9909403398033</v>
      </c>
      <c r="F118" s="1">
        <f t="shared" si="9"/>
        <v>-6695</v>
      </c>
      <c r="G118" s="1">
        <f t="shared" si="6"/>
        <v>2.2240849997615442E-2</v>
      </c>
      <c r="H118" s="1">
        <f t="shared" si="12"/>
        <v>2.2240849997615442E-2</v>
      </c>
      <c r="O118" s="1">
        <f t="shared" ca="1" si="10"/>
        <v>3.0847993860008222E-2</v>
      </c>
      <c r="Q118" s="58">
        <f t="shared" si="11"/>
        <v>11493.23</v>
      </c>
    </row>
    <row r="119" spans="1:17" x14ac:dyDescent="0.2">
      <c r="A119" s="63" t="s">
        <v>40</v>
      </c>
      <c r="B119" s="22" t="s">
        <v>42</v>
      </c>
      <c r="C119" s="23">
        <v>26512.93</v>
      </c>
      <c r="D119" s="24"/>
      <c r="E119" s="1">
        <f t="shared" si="8"/>
        <v>-6694.5021284357117</v>
      </c>
      <c r="F119" s="1">
        <f t="shared" si="9"/>
        <v>-6694.5</v>
      </c>
      <c r="G119" s="1">
        <f t="shared" si="6"/>
        <v>-5.2251650013204198E-3</v>
      </c>
      <c r="H119" s="1">
        <f t="shared" si="12"/>
        <v>-5.2251650013204198E-3</v>
      </c>
      <c r="O119" s="1">
        <f t="shared" ca="1" si="10"/>
        <v>3.084672527015437E-2</v>
      </c>
      <c r="Q119" s="58">
        <f t="shared" si="11"/>
        <v>11494.43</v>
      </c>
    </row>
    <row r="120" spans="1:17" x14ac:dyDescent="0.2">
      <c r="A120" s="63" t="s">
        <v>54</v>
      </c>
      <c r="B120" s="22" t="s">
        <v>41</v>
      </c>
      <c r="C120" s="23">
        <v>26595.205000000002</v>
      </c>
      <c r="D120" s="24"/>
      <c r="E120" s="1">
        <f t="shared" si="8"/>
        <v>-6660.9879622614235</v>
      </c>
      <c r="F120" s="1">
        <f t="shared" si="9"/>
        <v>-6661</v>
      </c>
      <c r="G120" s="1">
        <f t="shared" si="6"/>
        <v>2.9551829997217283E-2</v>
      </c>
      <c r="H120" s="1">
        <f t="shared" si="12"/>
        <v>2.9551829997217283E-2</v>
      </c>
      <c r="O120" s="1">
        <f t="shared" ca="1" si="10"/>
        <v>3.0761729749946121E-2</v>
      </c>
      <c r="Q120" s="58">
        <f t="shared" si="11"/>
        <v>11576.705000000002</v>
      </c>
    </row>
    <row r="121" spans="1:17" x14ac:dyDescent="0.2">
      <c r="A121" s="63" t="s">
        <v>57</v>
      </c>
      <c r="B121" s="22" t="s">
        <v>41</v>
      </c>
      <c r="C121" s="23">
        <v>26823.518</v>
      </c>
      <c r="D121" s="24"/>
      <c r="E121" s="1">
        <f t="shared" si="8"/>
        <v>-6567.986202045684</v>
      </c>
      <c r="F121" s="1">
        <f t="shared" si="9"/>
        <v>-6568</v>
      </c>
      <c r="G121" s="1">
        <f t="shared" si="6"/>
        <v>3.3873039999889443E-2</v>
      </c>
      <c r="H121" s="1">
        <f t="shared" si="12"/>
        <v>3.3873039999889443E-2</v>
      </c>
      <c r="O121" s="1">
        <f t="shared" ca="1" si="10"/>
        <v>3.0525772037129181E-2</v>
      </c>
      <c r="Q121" s="58">
        <f t="shared" si="11"/>
        <v>11805.018</v>
      </c>
    </row>
    <row r="122" spans="1:17" x14ac:dyDescent="0.2">
      <c r="A122" s="63" t="s">
        <v>40</v>
      </c>
      <c r="B122" s="22" t="s">
        <v>41</v>
      </c>
      <c r="C122" s="23">
        <v>27346.41</v>
      </c>
      <c r="D122" s="24"/>
      <c r="E122" s="1">
        <f t="shared" si="8"/>
        <v>-6354.9896735837538</v>
      </c>
      <c r="F122" s="1">
        <f t="shared" si="9"/>
        <v>-6355</v>
      </c>
      <c r="G122" s="1">
        <f t="shared" ref="G122:G185" si="13">+C122-(C$7+F122*C$8)</f>
        <v>2.5350649997562869E-2</v>
      </c>
      <c r="H122" s="1">
        <f t="shared" ref="H122:H146" si="14">G122</f>
        <v>2.5350649997562869E-2</v>
      </c>
      <c r="O122" s="1">
        <f t="shared" ca="1" si="10"/>
        <v>2.9985352759387157E-2</v>
      </c>
      <c r="Q122" s="58">
        <f t="shared" si="11"/>
        <v>12327.91</v>
      </c>
    </row>
    <row r="123" spans="1:17" x14ac:dyDescent="0.2">
      <c r="A123" s="63" t="s">
        <v>40</v>
      </c>
      <c r="B123" s="22" t="s">
        <v>42</v>
      </c>
      <c r="C123" s="23">
        <v>27347.67</v>
      </c>
      <c r="D123" s="24"/>
      <c r="E123" s="1">
        <f t="shared" si="8"/>
        <v>-6354.4764210844578</v>
      </c>
      <c r="F123" s="1">
        <f t="shared" si="9"/>
        <v>-6354.5</v>
      </c>
      <c r="G123" s="1">
        <f t="shared" si="13"/>
        <v>5.7884634996298701E-2</v>
      </c>
      <c r="H123" s="1">
        <f t="shared" si="14"/>
        <v>5.7884634996298701E-2</v>
      </c>
      <c r="O123" s="1">
        <f t="shared" ca="1" si="10"/>
        <v>2.9984084169533305E-2</v>
      </c>
      <c r="Q123" s="58">
        <f t="shared" si="11"/>
        <v>12329.169999999998</v>
      </c>
    </row>
    <row r="124" spans="1:17" x14ac:dyDescent="0.2">
      <c r="A124" s="63" t="s">
        <v>56</v>
      </c>
      <c r="B124" s="22" t="s">
        <v>41</v>
      </c>
      <c r="C124" s="23">
        <v>27356.224999999999</v>
      </c>
      <c r="D124" s="24"/>
      <c r="E124" s="1">
        <f t="shared" si="8"/>
        <v>-6350.9915995515375</v>
      </c>
      <c r="F124" s="1">
        <f t="shared" si="9"/>
        <v>-6351</v>
      </c>
      <c r="G124" s="1">
        <f t="shared" si="13"/>
        <v>2.0622529998945538E-2</v>
      </c>
      <c r="H124" s="1">
        <f t="shared" si="14"/>
        <v>2.0622529998945538E-2</v>
      </c>
      <c r="O124" s="1">
        <f t="shared" ca="1" si="10"/>
        <v>2.9975204040556321E-2</v>
      </c>
      <c r="Q124" s="58">
        <f t="shared" si="11"/>
        <v>12337.724999999999</v>
      </c>
    </row>
    <row r="125" spans="1:17" x14ac:dyDescent="0.2">
      <c r="A125" s="63" t="s">
        <v>56</v>
      </c>
      <c r="B125" s="22" t="s">
        <v>41</v>
      </c>
      <c r="C125" s="23">
        <v>27589.451000000001</v>
      </c>
      <c r="D125" s="24"/>
      <c r="E125" s="1">
        <f t="shared" si="8"/>
        <v>-6255.9885619317947</v>
      </c>
      <c r="F125" s="1">
        <f t="shared" si="9"/>
        <v>-6256</v>
      </c>
      <c r="G125" s="1">
        <f t="shared" si="13"/>
        <v>2.8079679999791551E-2</v>
      </c>
      <c r="H125" s="1">
        <f t="shared" si="14"/>
        <v>2.8079679999791551E-2</v>
      </c>
      <c r="O125" s="1">
        <f t="shared" ca="1" si="10"/>
        <v>2.9734171968323966E-2</v>
      </c>
      <c r="Q125" s="58">
        <f t="shared" si="11"/>
        <v>12570.951000000001</v>
      </c>
    </row>
    <row r="126" spans="1:17" x14ac:dyDescent="0.2">
      <c r="A126" s="63" t="s">
        <v>58</v>
      </c>
      <c r="B126" s="22" t="s">
        <v>41</v>
      </c>
      <c r="C126" s="23">
        <v>27589.457999999999</v>
      </c>
      <c r="D126" s="24"/>
      <c r="E126" s="1">
        <f t="shared" si="8"/>
        <v>-6255.9857105290221</v>
      </c>
      <c r="F126" s="1">
        <f t="shared" si="9"/>
        <v>-6256</v>
      </c>
      <c r="G126" s="1">
        <f t="shared" si="13"/>
        <v>3.507967999757966E-2</v>
      </c>
      <c r="H126" s="1">
        <f t="shared" si="14"/>
        <v>3.507967999757966E-2</v>
      </c>
      <c r="O126" s="1">
        <f t="shared" ca="1" si="10"/>
        <v>2.9734171968323966E-2</v>
      </c>
      <c r="Q126" s="58">
        <f t="shared" si="11"/>
        <v>12570.957999999999</v>
      </c>
    </row>
    <row r="127" spans="1:17" x14ac:dyDescent="0.2">
      <c r="A127" s="63" t="s">
        <v>57</v>
      </c>
      <c r="B127" s="22" t="s">
        <v>41</v>
      </c>
      <c r="C127" s="23">
        <v>27670.462</v>
      </c>
      <c r="D127" s="24"/>
      <c r="E127" s="1">
        <f t="shared" si="8"/>
        <v>-6222.9892776298184</v>
      </c>
      <c r="F127" s="1">
        <f t="shared" si="9"/>
        <v>-6223</v>
      </c>
      <c r="G127" s="1">
        <f t="shared" si="13"/>
        <v>2.6322689998778515E-2</v>
      </c>
      <c r="H127" s="1">
        <f t="shared" si="14"/>
        <v>2.6322689998778515E-2</v>
      </c>
      <c r="O127" s="1">
        <f t="shared" ca="1" si="10"/>
        <v>2.9650445037969569E-2</v>
      </c>
      <c r="Q127" s="58">
        <f t="shared" si="11"/>
        <v>12651.962</v>
      </c>
    </row>
    <row r="128" spans="1:17" x14ac:dyDescent="0.2">
      <c r="A128" s="63" t="s">
        <v>58</v>
      </c>
      <c r="B128" s="22" t="s">
        <v>41</v>
      </c>
      <c r="C128" s="23">
        <v>27707.291000000001</v>
      </c>
      <c r="D128" s="24"/>
      <c r="E128" s="1">
        <f t="shared" si="8"/>
        <v>-6207.9872329499894</v>
      </c>
      <c r="F128" s="1">
        <f t="shared" si="9"/>
        <v>-6208</v>
      </c>
      <c r="G128" s="1">
        <f t="shared" si="13"/>
        <v>3.1342239999503363E-2</v>
      </c>
      <c r="H128" s="1">
        <f t="shared" si="14"/>
        <v>3.1342239999503363E-2</v>
      </c>
      <c r="O128" s="1">
        <f t="shared" ca="1" si="10"/>
        <v>2.9612387342353934E-2</v>
      </c>
      <c r="Q128" s="58">
        <f t="shared" si="11"/>
        <v>12688.791000000001</v>
      </c>
    </row>
    <row r="129" spans="1:17" x14ac:dyDescent="0.2">
      <c r="A129" s="63" t="s">
        <v>58</v>
      </c>
      <c r="B129" s="22" t="s">
        <v>41</v>
      </c>
      <c r="C129" s="23">
        <v>27756.384999999998</v>
      </c>
      <c r="D129" s="24"/>
      <c r="E129" s="1">
        <f t="shared" si="8"/>
        <v>-6187.9891232670925</v>
      </c>
      <c r="F129" s="1">
        <f t="shared" si="9"/>
        <v>-6188</v>
      </c>
      <c r="G129" s="1">
        <f t="shared" si="13"/>
        <v>2.6701639995735604E-2</v>
      </c>
      <c r="H129" s="1">
        <f t="shared" si="14"/>
        <v>2.6701639995735604E-2</v>
      </c>
      <c r="O129" s="1">
        <f t="shared" ca="1" si="10"/>
        <v>2.9561643748199751E-2</v>
      </c>
      <c r="Q129" s="58">
        <f t="shared" si="11"/>
        <v>12737.884999999998</v>
      </c>
    </row>
    <row r="130" spans="1:17" x14ac:dyDescent="0.2">
      <c r="A130" s="63" t="s">
        <v>58</v>
      </c>
      <c r="B130" s="22" t="s">
        <v>41</v>
      </c>
      <c r="C130" s="23">
        <v>27967.507000000001</v>
      </c>
      <c r="D130" s="24"/>
      <c r="E130" s="1">
        <f t="shared" si="8"/>
        <v>-6101.9900009207186</v>
      </c>
      <c r="F130" s="1">
        <f t="shared" si="9"/>
        <v>-6102</v>
      </c>
      <c r="G130" s="1">
        <f t="shared" si="13"/>
        <v>2.4547059998440091E-2</v>
      </c>
      <c r="H130" s="1">
        <f t="shared" si="14"/>
        <v>2.4547059998440091E-2</v>
      </c>
      <c r="O130" s="1">
        <f t="shared" ca="1" si="10"/>
        <v>2.9343446293336777E-2</v>
      </c>
      <c r="Q130" s="58">
        <f t="shared" si="11"/>
        <v>12949.007000000001</v>
      </c>
    </row>
    <row r="131" spans="1:17" x14ac:dyDescent="0.2">
      <c r="A131" s="63" t="s">
        <v>59</v>
      </c>
      <c r="B131" s="22" t="s">
        <v>41</v>
      </c>
      <c r="C131" s="23">
        <v>27994.505000000001</v>
      </c>
      <c r="D131" s="24"/>
      <c r="E131" s="1">
        <f t="shared" si="8"/>
        <v>-6090.9925477651623</v>
      </c>
      <c r="F131" s="1">
        <f t="shared" si="9"/>
        <v>-6091</v>
      </c>
      <c r="G131" s="1">
        <f t="shared" si="13"/>
        <v>1.8294729998160619E-2</v>
      </c>
      <c r="H131" s="1">
        <f t="shared" si="14"/>
        <v>1.8294729998160619E-2</v>
      </c>
      <c r="O131" s="1">
        <f t="shared" ca="1" si="10"/>
        <v>2.9315537316551978E-2</v>
      </c>
      <c r="Q131" s="58">
        <f t="shared" si="11"/>
        <v>12976.005000000001</v>
      </c>
    </row>
    <row r="132" spans="1:17" x14ac:dyDescent="0.2">
      <c r="A132" s="63" t="s">
        <v>60</v>
      </c>
      <c r="B132" s="22" t="s">
        <v>41</v>
      </c>
      <c r="C132" s="23">
        <v>28706.439600000002</v>
      </c>
      <c r="D132" s="24"/>
      <c r="E132" s="1">
        <f t="shared" si="8"/>
        <v>-5800.9907915861932</v>
      </c>
      <c r="F132" s="1">
        <f t="shared" si="9"/>
        <v>-5801</v>
      </c>
      <c r="G132" s="1">
        <f t="shared" si="13"/>
        <v>2.2606030001043109E-2</v>
      </c>
      <c r="H132" s="1">
        <f t="shared" si="14"/>
        <v>2.2606030001043109E-2</v>
      </c>
      <c r="O132" s="1">
        <f t="shared" ca="1" si="10"/>
        <v>2.8579755201316365E-2</v>
      </c>
      <c r="Q132" s="58">
        <f t="shared" si="11"/>
        <v>13687.939600000002</v>
      </c>
    </row>
    <row r="133" spans="1:17" x14ac:dyDescent="0.2">
      <c r="A133" s="63" t="s">
        <v>56</v>
      </c>
      <c r="B133" s="22" t="s">
        <v>41</v>
      </c>
      <c r="C133" s="23">
        <v>28760.457999999999</v>
      </c>
      <c r="D133" s="24"/>
      <c r="E133" s="1">
        <f t="shared" si="8"/>
        <v>-5778.9867607862052</v>
      </c>
      <c r="F133" s="1">
        <f t="shared" si="9"/>
        <v>-5779</v>
      </c>
      <c r="G133" s="1">
        <f t="shared" si="13"/>
        <v>3.2501369998499285E-2</v>
      </c>
      <c r="H133" s="1">
        <f t="shared" si="14"/>
        <v>3.2501369998499285E-2</v>
      </c>
      <c r="O133" s="1">
        <f t="shared" ca="1" si="10"/>
        <v>2.8523937247746767E-2</v>
      </c>
      <c r="Q133" s="58">
        <f t="shared" si="11"/>
        <v>13741.957999999999</v>
      </c>
    </row>
    <row r="134" spans="1:17" x14ac:dyDescent="0.2">
      <c r="A134" s="63" t="s">
        <v>56</v>
      </c>
      <c r="B134" s="22" t="s">
        <v>41</v>
      </c>
      <c r="C134" s="23">
        <v>29111.481</v>
      </c>
      <c r="D134" s="24"/>
      <c r="E134" s="1">
        <f t="shared" si="8"/>
        <v>-5635.9999099445549</v>
      </c>
      <c r="F134" s="1">
        <f t="shared" si="9"/>
        <v>-5636</v>
      </c>
      <c r="G134" s="1">
        <f t="shared" si="13"/>
        <v>2.2107999757281505E-4</v>
      </c>
      <c r="H134" s="1">
        <f t="shared" si="14"/>
        <v>2.2107999757281505E-4</v>
      </c>
      <c r="O134" s="1">
        <f t="shared" ca="1" si="10"/>
        <v>2.8161120549544373E-2</v>
      </c>
      <c r="Q134" s="58">
        <f t="shared" si="11"/>
        <v>14092.981</v>
      </c>
    </row>
    <row r="135" spans="1:17" x14ac:dyDescent="0.2">
      <c r="A135" s="63" t="s">
        <v>61</v>
      </c>
      <c r="B135" s="22" t="s">
        <v>41</v>
      </c>
      <c r="C135" s="23">
        <v>29943.733</v>
      </c>
      <c r="D135" s="24"/>
      <c r="E135" s="1">
        <f t="shared" si="8"/>
        <v>-5296.9876726077837</v>
      </c>
      <c r="F135" s="1">
        <f t="shared" si="9"/>
        <v>-5297</v>
      </c>
      <c r="G135" s="1">
        <f t="shared" si="13"/>
        <v>3.0262909996963572E-2</v>
      </c>
      <c r="H135" s="1">
        <f t="shared" si="14"/>
        <v>3.0262909996963572E-2</v>
      </c>
      <c r="O135" s="1">
        <f t="shared" ca="1" si="10"/>
        <v>2.730101662863102E-2</v>
      </c>
      <c r="Q135" s="58">
        <f t="shared" si="11"/>
        <v>14925.233</v>
      </c>
    </row>
    <row r="136" spans="1:17" x14ac:dyDescent="0.2">
      <c r="A136" s="63" t="s">
        <v>56</v>
      </c>
      <c r="B136" s="22" t="s">
        <v>41</v>
      </c>
      <c r="C136" s="23">
        <v>30940.420999999998</v>
      </c>
      <c r="D136" s="24"/>
      <c r="E136" s="1">
        <f t="shared" si="8"/>
        <v>-4890.9935400533286</v>
      </c>
      <c r="F136" s="1">
        <f t="shared" si="9"/>
        <v>-4891</v>
      </c>
      <c r="G136" s="1">
        <f t="shared" si="13"/>
        <v>1.5858729995670728E-2</v>
      </c>
      <c r="H136" s="1">
        <f t="shared" si="14"/>
        <v>1.5858729995670728E-2</v>
      </c>
      <c r="O136" s="1">
        <f t="shared" ca="1" si="10"/>
        <v>2.6270921667301158E-2</v>
      </c>
      <c r="Q136" s="58">
        <f t="shared" si="11"/>
        <v>15921.920999999998</v>
      </c>
    </row>
    <row r="137" spans="1:17" x14ac:dyDescent="0.2">
      <c r="A137" s="63" t="s">
        <v>58</v>
      </c>
      <c r="B137" s="22" t="s">
        <v>41</v>
      </c>
      <c r="C137" s="23">
        <v>32440.386999999999</v>
      </c>
      <c r="D137" s="24"/>
      <c r="E137" s="1">
        <f t="shared" si="8"/>
        <v>-4279.9925096093202</v>
      </c>
      <c r="F137" s="1">
        <f t="shared" si="9"/>
        <v>-4280</v>
      </c>
      <c r="G137" s="1">
        <f t="shared" si="13"/>
        <v>1.838839999618358E-2</v>
      </c>
      <c r="H137" s="1">
        <f t="shared" si="14"/>
        <v>1.838839999618358E-2</v>
      </c>
      <c r="O137" s="1">
        <f t="shared" ca="1" si="10"/>
        <v>2.4720704865890945E-2</v>
      </c>
      <c r="Q137" s="58">
        <f t="shared" si="11"/>
        <v>17421.886999999999</v>
      </c>
    </row>
    <row r="138" spans="1:17" x14ac:dyDescent="0.2">
      <c r="A138" s="63" t="s">
        <v>62</v>
      </c>
      <c r="B138" s="22" t="s">
        <v>41</v>
      </c>
      <c r="C138" s="23">
        <v>32678.512999999999</v>
      </c>
      <c r="D138" s="24"/>
      <c r="E138" s="1">
        <f t="shared" si="8"/>
        <v>-4182.9934900478702</v>
      </c>
      <c r="F138" s="1">
        <f t="shared" si="9"/>
        <v>-4183</v>
      </c>
      <c r="G138" s="1">
        <f t="shared" si="13"/>
        <v>1.5981489996192977E-2</v>
      </c>
      <c r="H138" s="1">
        <f t="shared" si="14"/>
        <v>1.5981489996192977E-2</v>
      </c>
      <c r="O138" s="1">
        <f t="shared" ca="1" si="10"/>
        <v>2.4474598434243173E-2</v>
      </c>
      <c r="Q138" s="58">
        <f t="shared" si="11"/>
        <v>17660.012999999999</v>
      </c>
    </row>
    <row r="139" spans="1:17" x14ac:dyDescent="0.2">
      <c r="A139" s="63" t="s">
        <v>63</v>
      </c>
      <c r="B139" s="22" t="s">
        <v>41</v>
      </c>
      <c r="C139" s="23">
        <v>32764.440999999999</v>
      </c>
      <c r="D139" s="24"/>
      <c r="E139" s="1">
        <f t="shared" si="8"/>
        <v>-4147.9912989688773</v>
      </c>
      <c r="F139" s="1">
        <f t="shared" si="9"/>
        <v>-4148</v>
      </c>
      <c r="G139" s="1">
        <f t="shared" si="13"/>
        <v>2.1360439997806679E-2</v>
      </c>
      <c r="H139" s="1">
        <f t="shared" si="14"/>
        <v>2.1360439997806679E-2</v>
      </c>
      <c r="O139" s="1">
        <f t="shared" ca="1" si="10"/>
        <v>2.4385797144473358E-2</v>
      </c>
      <c r="Q139" s="58">
        <f t="shared" si="11"/>
        <v>17745.940999999999</v>
      </c>
    </row>
    <row r="140" spans="1:17" x14ac:dyDescent="0.2">
      <c r="A140" s="63" t="s">
        <v>62</v>
      </c>
      <c r="B140" s="22" t="s">
        <v>41</v>
      </c>
      <c r="C140" s="23">
        <v>32823.343999999997</v>
      </c>
      <c r="D140" s="24"/>
      <c r="E140" s="1">
        <f t="shared" si="8"/>
        <v>-4123.997559313284</v>
      </c>
      <c r="F140" s="1">
        <f t="shared" si="9"/>
        <v>-4124</v>
      </c>
      <c r="G140" s="1">
        <f t="shared" si="13"/>
        <v>5.9917199978372082E-3</v>
      </c>
      <c r="H140" s="1">
        <f t="shared" si="14"/>
        <v>5.9917199978372082E-3</v>
      </c>
      <c r="O140" s="1">
        <f t="shared" ca="1" si="10"/>
        <v>2.4324904831488341E-2</v>
      </c>
      <c r="Q140" s="58">
        <f t="shared" si="11"/>
        <v>17804.843999999997</v>
      </c>
    </row>
    <row r="141" spans="1:17" x14ac:dyDescent="0.2">
      <c r="A141" s="63" t="s">
        <v>64</v>
      </c>
      <c r="B141" s="22" t="s">
        <v>41</v>
      </c>
      <c r="C141" s="23">
        <v>33066.387000000002</v>
      </c>
      <c r="D141" s="24"/>
      <c r="E141" s="1">
        <f t="shared" si="8"/>
        <v>-4024.9956329748161</v>
      </c>
      <c r="F141" s="1">
        <f t="shared" si="9"/>
        <v>-4025</v>
      </c>
      <c r="G141" s="1">
        <f t="shared" si="13"/>
        <v>1.0720749996835366E-2</v>
      </c>
      <c r="H141" s="1">
        <f t="shared" si="14"/>
        <v>1.0720749996835366E-2</v>
      </c>
      <c r="O141" s="1">
        <f t="shared" ca="1" si="10"/>
        <v>2.4073724040425147E-2</v>
      </c>
      <c r="Q141" s="58">
        <f t="shared" si="11"/>
        <v>18047.887000000002</v>
      </c>
    </row>
    <row r="142" spans="1:17" x14ac:dyDescent="0.2">
      <c r="A142" s="63" t="s">
        <v>65</v>
      </c>
      <c r="B142" s="22" t="s">
        <v>41</v>
      </c>
      <c r="C142" s="23">
        <v>33164.580999999998</v>
      </c>
      <c r="D142" s="24"/>
      <c r="E142" s="1">
        <f t="shared" si="8"/>
        <v>-3984.9969695495006</v>
      </c>
      <c r="F142" s="1">
        <f t="shared" si="9"/>
        <v>-3985</v>
      </c>
      <c r="G142" s="1">
        <f t="shared" si="13"/>
        <v>7.4395499977981672E-3</v>
      </c>
      <c r="H142" s="1">
        <f t="shared" si="14"/>
        <v>7.4395499977981672E-3</v>
      </c>
      <c r="O142" s="1">
        <f t="shared" ca="1" si="10"/>
        <v>2.3972236852116788E-2</v>
      </c>
      <c r="Q142" s="58">
        <f t="shared" si="11"/>
        <v>18146.080999999998</v>
      </c>
    </row>
    <row r="143" spans="1:17" x14ac:dyDescent="0.2">
      <c r="A143" s="63" t="s">
        <v>56</v>
      </c>
      <c r="B143" s="22" t="s">
        <v>41</v>
      </c>
      <c r="C143" s="23">
        <v>33174.404999999999</v>
      </c>
      <c r="D143" s="24"/>
      <c r="E143" s="1">
        <f t="shared" si="8"/>
        <v>-3980.9952294280033</v>
      </c>
      <c r="F143" s="1">
        <f t="shared" si="9"/>
        <v>-3981</v>
      </c>
      <c r="G143" s="1">
        <f t="shared" si="13"/>
        <v>1.171142999373842E-2</v>
      </c>
      <c r="H143" s="1">
        <f t="shared" si="14"/>
        <v>1.171142999373842E-2</v>
      </c>
      <c r="O143" s="1">
        <f t="shared" ca="1" si="10"/>
        <v>2.3962088133285951E-2</v>
      </c>
      <c r="Q143" s="58">
        <f t="shared" si="11"/>
        <v>18155.904999999999</v>
      </c>
    </row>
    <row r="144" spans="1:17" x14ac:dyDescent="0.2">
      <c r="A144" s="63" t="s">
        <v>64</v>
      </c>
      <c r="B144" s="22" t="s">
        <v>41</v>
      </c>
      <c r="C144" s="23">
        <v>33174.413</v>
      </c>
      <c r="D144" s="24"/>
      <c r="E144" s="1">
        <f t="shared" si="8"/>
        <v>-3980.9919706819751</v>
      </c>
      <c r="F144" s="1">
        <f t="shared" si="9"/>
        <v>-3981</v>
      </c>
      <c r="G144" s="1">
        <f t="shared" si="13"/>
        <v>1.9711429995368235E-2</v>
      </c>
      <c r="H144" s="1">
        <f t="shared" si="14"/>
        <v>1.9711429995368235E-2</v>
      </c>
      <c r="O144" s="1">
        <f t="shared" ca="1" si="10"/>
        <v>2.3962088133285951E-2</v>
      </c>
      <c r="Q144" s="58">
        <f t="shared" si="11"/>
        <v>18155.913</v>
      </c>
    </row>
    <row r="145" spans="1:17" x14ac:dyDescent="0.2">
      <c r="A145" s="63" t="s">
        <v>66</v>
      </c>
      <c r="B145" s="22" t="s">
        <v>41</v>
      </c>
      <c r="C145" s="23">
        <v>33206.32</v>
      </c>
      <c r="D145" s="24"/>
      <c r="E145" s="1">
        <f t="shared" si="8"/>
        <v>-3967.9948694954305</v>
      </c>
      <c r="F145" s="1">
        <f t="shared" si="9"/>
        <v>-3968</v>
      </c>
      <c r="G145" s="1">
        <f t="shared" si="13"/>
        <v>1.2595039996085688E-2</v>
      </c>
      <c r="H145" s="1">
        <f t="shared" si="14"/>
        <v>1.2595039996085688E-2</v>
      </c>
      <c r="O145" s="1">
        <f t="shared" ca="1" si="10"/>
        <v>2.3929104797085734E-2</v>
      </c>
      <c r="Q145" s="58">
        <f t="shared" si="11"/>
        <v>18187.82</v>
      </c>
    </row>
    <row r="146" spans="1:17" x14ac:dyDescent="0.2">
      <c r="A146" s="63" t="s">
        <v>64</v>
      </c>
      <c r="B146" s="22" t="s">
        <v>41</v>
      </c>
      <c r="C146" s="23">
        <v>33211.235999999997</v>
      </c>
      <c r="D146" s="24"/>
      <c r="E146" s="1">
        <f t="shared" si="8"/>
        <v>-3965.9923700616696</v>
      </c>
      <c r="F146" s="1">
        <f t="shared" si="9"/>
        <v>-3966</v>
      </c>
      <c r="G146" s="1">
        <f t="shared" si="13"/>
        <v>1.8730979994870722E-2</v>
      </c>
      <c r="H146" s="1">
        <f t="shared" si="14"/>
        <v>1.8730979994870722E-2</v>
      </c>
      <c r="O146" s="1">
        <f t="shared" ca="1" si="10"/>
        <v>2.3924030437670316E-2</v>
      </c>
      <c r="Q146" s="58">
        <f t="shared" si="11"/>
        <v>18192.735999999997</v>
      </c>
    </row>
    <row r="147" spans="1:17" x14ac:dyDescent="0.2">
      <c r="A147" s="63" t="s">
        <v>67</v>
      </c>
      <c r="B147" s="22" t="s">
        <v>41</v>
      </c>
      <c r="C147" s="23">
        <v>33417.438000000002</v>
      </c>
      <c r="D147" s="24"/>
      <c r="E147" s="1">
        <f t="shared" si="8"/>
        <v>-3881.9973765220702</v>
      </c>
      <c r="F147" s="1">
        <f t="shared" si="9"/>
        <v>-3882</v>
      </c>
      <c r="G147" s="1">
        <f t="shared" si="13"/>
        <v>6.4404599979752675E-3</v>
      </c>
      <c r="I147" s="1">
        <f>G147</f>
        <v>6.4404599979752675E-3</v>
      </c>
      <c r="O147" s="1">
        <f t="shared" ca="1" si="10"/>
        <v>2.371090734222276E-2</v>
      </c>
      <c r="Q147" s="58">
        <f t="shared" si="11"/>
        <v>18398.938000000002</v>
      </c>
    </row>
    <row r="148" spans="1:17" x14ac:dyDescent="0.2">
      <c r="A148" s="63" t="s">
        <v>68</v>
      </c>
      <c r="B148" s="22" t="s">
        <v>41</v>
      </c>
      <c r="C148" s="23">
        <v>33439.535000000003</v>
      </c>
      <c r="D148" s="24"/>
      <c r="E148" s="1">
        <f t="shared" si="8"/>
        <v>-3872.9963126514745</v>
      </c>
      <c r="F148" s="1">
        <f t="shared" si="9"/>
        <v>-3873</v>
      </c>
      <c r="G148" s="1">
        <f t="shared" si="13"/>
        <v>9.0521899983286858E-3</v>
      </c>
      <c r="H148" s="1">
        <f>G148</f>
        <v>9.0521899983286858E-3</v>
      </c>
      <c r="O148" s="1">
        <f t="shared" ca="1" si="10"/>
        <v>2.3688072724853376E-2</v>
      </c>
      <c r="Q148" s="58">
        <f t="shared" si="11"/>
        <v>18421.035000000003</v>
      </c>
    </row>
    <row r="149" spans="1:17" x14ac:dyDescent="0.2">
      <c r="A149" s="63" t="s">
        <v>69</v>
      </c>
      <c r="B149" s="22" t="s">
        <v>41</v>
      </c>
      <c r="C149" s="23">
        <v>33446.870000000003</v>
      </c>
      <c r="D149" s="24"/>
      <c r="E149" s="1">
        <f t="shared" ref="E149:E212" si="15">+(C149-C$7)/C$8</f>
        <v>-3870.0084498877145</v>
      </c>
      <c r="F149" s="1">
        <f t="shared" ref="F149:F212" si="16">ROUND(2*E149,0)/2</f>
        <v>-3870</v>
      </c>
      <c r="G149" s="1">
        <f t="shared" si="13"/>
        <v>-2.0743900000525173E-2</v>
      </c>
      <c r="H149" s="1">
        <f>G149</f>
        <v>-2.0743900000525173E-2</v>
      </c>
      <c r="O149" s="1">
        <f t="shared" ref="O149:O212" ca="1" si="17">+C$11+C$12*F149</f>
        <v>2.368046118573025E-2</v>
      </c>
      <c r="Q149" s="58">
        <f t="shared" ref="Q149:Q212" si="18">+C149-15018.5</f>
        <v>18428.370000000003</v>
      </c>
    </row>
    <row r="150" spans="1:17" x14ac:dyDescent="0.2">
      <c r="A150" s="63" t="s">
        <v>67</v>
      </c>
      <c r="B150" s="22" t="s">
        <v>41</v>
      </c>
      <c r="C150" s="23">
        <v>33471.451000000001</v>
      </c>
      <c r="D150" s="24"/>
      <c r="E150" s="1">
        <f t="shared" si="15"/>
        <v>-3859.9955453756502</v>
      </c>
      <c r="F150" s="1">
        <f t="shared" si="16"/>
        <v>-3860</v>
      </c>
      <c r="G150" s="1">
        <f t="shared" si="13"/>
        <v>1.0935799997241702E-2</v>
      </c>
      <c r="I150" s="1">
        <f>G150</f>
        <v>1.0935799997241702E-2</v>
      </c>
      <c r="O150" s="1">
        <f t="shared" ca="1" si="17"/>
        <v>2.3655089388653162E-2</v>
      </c>
      <c r="Q150" s="58">
        <f t="shared" si="18"/>
        <v>18452.951000000001</v>
      </c>
    </row>
    <row r="151" spans="1:17" x14ac:dyDescent="0.2">
      <c r="A151" s="63" t="s">
        <v>70</v>
      </c>
      <c r="B151" s="22" t="s">
        <v>41</v>
      </c>
      <c r="C151" s="23">
        <v>33871.605000000003</v>
      </c>
      <c r="D151" s="24"/>
      <c r="E151" s="1">
        <f t="shared" si="15"/>
        <v>-3696.9955131507245</v>
      </c>
      <c r="F151" s="1">
        <f t="shared" si="16"/>
        <v>-3697</v>
      </c>
      <c r="G151" s="1">
        <f t="shared" si="13"/>
        <v>1.1014910000085365E-2</v>
      </c>
      <c r="H151" s="1">
        <f t="shared" ref="H151:H164" si="19">G151</f>
        <v>1.1014910000085365E-2</v>
      </c>
      <c r="O151" s="1">
        <f t="shared" ca="1" si="17"/>
        <v>2.3241529096296593E-2</v>
      </c>
      <c r="Q151" s="58">
        <f t="shared" si="18"/>
        <v>18853.105000000003</v>
      </c>
    </row>
    <row r="152" spans="1:17" x14ac:dyDescent="0.2">
      <c r="A152" s="63" t="s">
        <v>71</v>
      </c>
      <c r="B152" s="22" t="s">
        <v>41</v>
      </c>
      <c r="C152" s="23">
        <v>33893.699000000001</v>
      </c>
      <c r="D152" s="24"/>
      <c r="E152" s="1">
        <f t="shared" si="15"/>
        <v>-3687.9956713098904</v>
      </c>
      <c r="F152" s="1">
        <f t="shared" si="16"/>
        <v>-3688</v>
      </c>
      <c r="G152" s="1">
        <f t="shared" si="13"/>
        <v>1.0626639996189624E-2</v>
      </c>
      <c r="H152" s="1">
        <f t="shared" si="19"/>
        <v>1.0626639996189624E-2</v>
      </c>
      <c r="O152" s="1">
        <f t="shared" ca="1" si="17"/>
        <v>2.3218694478927208E-2</v>
      </c>
      <c r="Q152" s="58">
        <f t="shared" si="18"/>
        <v>18875.199000000001</v>
      </c>
    </row>
    <row r="153" spans="1:17" x14ac:dyDescent="0.2">
      <c r="A153" s="63" t="s">
        <v>72</v>
      </c>
      <c r="B153" s="22" t="s">
        <v>41</v>
      </c>
      <c r="C153" s="23">
        <v>34237.392</v>
      </c>
      <c r="D153" s="24"/>
      <c r="E153" s="1">
        <f t="shared" si="15"/>
        <v>-3547.9946465157336</v>
      </c>
      <c r="F153" s="1">
        <f t="shared" si="16"/>
        <v>-3548</v>
      </c>
      <c r="G153" s="1">
        <f t="shared" si="13"/>
        <v>1.3142439995135646E-2</v>
      </c>
      <c r="H153" s="1">
        <f t="shared" si="19"/>
        <v>1.3142439995135646E-2</v>
      </c>
      <c r="O153" s="1">
        <f t="shared" ca="1" si="17"/>
        <v>2.2863489319847947E-2</v>
      </c>
      <c r="Q153" s="58">
        <f t="shared" si="18"/>
        <v>19218.892</v>
      </c>
    </row>
    <row r="154" spans="1:17" x14ac:dyDescent="0.2">
      <c r="A154" s="63" t="s">
        <v>73</v>
      </c>
      <c r="B154" s="22" t="s">
        <v>41</v>
      </c>
      <c r="C154" s="23">
        <v>34976.321000000004</v>
      </c>
      <c r="D154" s="24"/>
      <c r="E154" s="1">
        <f t="shared" si="15"/>
        <v>-3246.9969036169196</v>
      </c>
      <c r="F154" s="1">
        <f t="shared" si="16"/>
        <v>-3247</v>
      </c>
      <c r="G154" s="1">
        <f t="shared" si="13"/>
        <v>7.6014099977328442E-3</v>
      </c>
      <c r="H154" s="1">
        <f t="shared" si="19"/>
        <v>7.6014099977328442E-3</v>
      </c>
      <c r="O154" s="1">
        <f t="shared" ca="1" si="17"/>
        <v>2.2099798227827532E-2</v>
      </c>
      <c r="Q154" s="58">
        <f t="shared" si="18"/>
        <v>19957.821000000004</v>
      </c>
    </row>
    <row r="155" spans="1:17" x14ac:dyDescent="0.2">
      <c r="A155" s="63" t="s">
        <v>74</v>
      </c>
      <c r="B155" s="22" t="s">
        <v>41</v>
      </c>
      <c r="C155" s="23">
        <v>34976.326000000001</v>
      </c>
      <c r="D155" s="24"/>
      <c r="E155" s="1">
        <f t="shared" si="15"/>
        <v>-3246.9948669006535</v>
      </c>
      <c r="F155" s="1">
        <f t="shared" si="16"/>
        <v>-3247</v>
      </c>
      <c r="G155" s="1">
        <f t="shared" si="13"/>
        <v>1.2601409995113499E-2</v>
      </c>
      <c r="H155" s="1">
        <f t="shared" si="19"/>
        <v>1.2601409995113499E-2</v>
      </c>
      <c r="O155" s="1">
        <f t="shared" ca="1" si="17"/>
        <v>2.2099798227827532E-2</v>
      </c>
      <c r="Q155" s="58">
        <f t="shared" si="18"/>
        <v>19957.826000000001</v>
      </c>
    </row>
    <row r="156" spans="1:17" x14ac:dyDescent="0.2">
      <c r="A156" s="63" t="s">
        <v>74</v>
      </c>
      <c r="B156" s="22" t="s">
        <v>41</v>
      </c>
      <c r="C156" s="23">
        <v>34981.228999999999</v>
      </c>
      <c r="D156" s="24"/>
      <c r="E156" s="1">
        <f t="shared" si="15"/>
        <v>-3244.9976629291864</v>
      </c>
      <c r="F156" s="1">
        <f t="shared" si="16"/>
        <v>-3245</v>
      </c>
      <c r="G156" s="1">
        <f t="shared" si="13"/>
        <v>5.7373499948880635E-3</v>
      </c>
      <c r="H156" s="1">
        <f t="shared" si="19"/>
        <v>5.7373499948880635E-3</v>
      </c>
      <c r="O156" s="1">
        <f t="shared" ca="1" si="17"/>
        <v>2.2094723868412117E-2</v>
      </c>
      <c r="Q156" s="58">
        <f t="shared" si="18"/>
        <v>19962.728999999999</v>
      </c>
    </row>
    <row r="157" spans="1:17" x14ac:dyDescent="0.2">
      <c r="A157" s="63" t="s">
        <v>75</v>
      </c>
      <c r="B157" s="22" t="s">
        <v>42</v>
      </c>
      <c r="C157" s="23">
        <v>35338.423300000002</v>
      </c>
      <c r="D157" s="24"/>
      <c r="E157" s="1">
        <f t="shared" si="15"/>
        <v>-3099.4969746677671</v>
      </c>
      <c r="F157" s="1">
        <f t="shared" si="16"/>
        <v>-3099.5</v>
      </c>
      <c r="G157" s="1">
        <f t="shared" si="13"/>
        <v>7.4269850010750815E-3</v>
      </c>
      <c r="H157" s="1">
        <f t="shared" si="19"/>
        <v>7.4269850010750815E-3</v>
      </c>
      <c r="O157" s="1">
        <f t="shared" ca="1" si="17"/>
        <v>2.1725564220940453E-2</v>
      </c>
      <c r="Q157" s="58">
        <f t="shared" si="18"/>
        <v>20319.923300000002</v>
      </c>
    </row>
    <row r="158" spans="1:17" x14ac:dyDescent="0.2">
      <c r="A158" s="63" t="s">
        <v>76</v>
      </c>
      <c r="B158" s="22" t="s">
        <v>41</v>
      </c>
      <c r="C158" s="23">
        <v>35349.455000000002</v>
      </c>
      <c r="D158" s="24"/>
      <c r="E158" s="1">
        <f t="shared" si="15"/>
        <v>-3095.0032860991273</v>
      </c>
      <c r="F158" s="1">
        <f t="shared" si="16"/>
        <v>-3095</v>
      </c>
      <c r="G158" s="1">
        <f t="shared" si="13"/>
        <v>-8.0671500036260113E-3</v>
      </c>
      <c r="H158" s="1">
        <f t="shared" si="19"/>
        <v>-8.0671500036260113E-3</v>
      </c>
      <c r="O158" s="1">
        <f t="shared" ca="1" si="17"/>
        <v>2.1714146912255761E-2</v>
      </c>
      <c r="Q158" s="58">
        <f t="shared" si="18"/>
        <v>20330.955000000002</v>
      </c>
    </row>
    <row r="159" spans="1:17" x14ac:dyDescent="0.2">
      <c r="A159" s="63" t="s">
        <v>77</v>
      </c>
      <c r="B159" s="22" t="s">
        <v>41</v>
      </c>
      <c r="C159" s="23">
        <v>35359.294999999998</v>
      </c>
      <c r="D159" s="24"/>
      <c r="E159" s="1">
        <f t="shared" si="15"/>
        <v>-3090.9950284855768</v>
      </c>
      <c r="F159" s="1">
        <f t="shared" si="16"/>
        <v>-3091</v>
      </c>
      <c r="G159" s="1">
        <f t="shared" si="13"/>
        <v>1.2204729995573871E-2</v>
      </c>
      <c r="H159" s="1">
        <f t="shared" si="19"/>
        <v>1.2204729995573871E-2</v>
      </c>
      <c r="O159" s="1">
        <f t="shared" ca="1" si="17"/>
        <v>2.1703998193424924E-2</v>
      </c>
      <c r="Q159" s="58">
        <f t="shared" si="18"/>
        <v>20340.794999999998</v>
      </c>
    </row>
    <row r="160" spans="1:17" x14ac:dyDescent="0.2">
      <c r="A160" s="63" t="s">
        <v>75</v>
      </c>
      <c r="B160" s="22" t="s">
        <v>41</v>
      </c>
      <c r="C160" s="23">
        <v>35381.384400000003</v>
      </c>
      <c r="D160" s="24"/>
      <c r="E160" s="1">
        <f t="shared" si="15"/>
        <v>-3081.9970604237055</v>
      </c>
      <c r="F160" s="1">
        <f t="shared" si="16"/>
        <v>-3082</v>
      </c>
      <c r="G160" s="1">
        <f t="shared" si="13"/>
        <v>7.2164599987445399E-3</v>
      </c>
      <c r="H160" s="1">
        <f t="shared" si="19"/>
        <v>7.2164599987445399E-3</v>
      </c>
      <c r="O160" s="1">
        <f t="shared" ca="1" si="17"/>
        <v>2.1681163576055547E-2</v>
      </c>
      <c r="Q160" s="58">
        <f t="shared" si="18"/>
        <v>20362.884400000003</v>
      </c>
    </row>
    <row r="161" spans="1:17" x14ac:dyDescent="0.2">
      <c r="A161" s="63" t="s">
        <v>75</v>
      </c>
      <c r="B161" s="22" t="s">
        <v>42</v>
      </c>
      <c r="C161" s="23">
        <v>35392.428699999997</v>
      </c>
      <c r="D161" s="24"/>
      <c r="E161" s="1">
        <f t="shared" si="15"/>
        <v>-3077.4982393300747</v>
      </c>
      <c r="F161" s="1">
        <f t="shared" si="16"/>
        <v>-3077.5</v>
      </c>
      <c r="G161" s="1">
        <f t="shared" si="13"/>
        <v>4.3223249958828092E-3</v>
      </c>
      <c r="H161" s="1">
        <f t="shared" si="19"/>
        <v>4.3223249958828092E-3</v>
      </c>
      <c r="O161" s="1">
        <f t="shared" ca="1" si="17"/>
        <v>2.1669746267370855E-2</v>
      </c>
      <c r="Q161" s="58">
        <f t="shared" si="18"/>
        <v>20373.928699999997</v>
      </c>
    </row>
    <row r="162" spans="1:17" x14ac:dyDescent="0.2">
      <c r="A162" s="63" t="s">
        <v>78</v>
      </c>
      <c r="B162" s="22" t="s">
        <v>41</v>
      </c>
      <c r="C162" s="23">
        <v>35683.345999999998</v>
      </c>
      <c r="D162" s="24"/>
      <c r="E162" s="1">
        <f t="shared" si="15"/>
        <v>-2958.9950398748942</v>
      </c>
      <c r="F162" s="1">
        <f t="shared" si="16"/>
        <v>-2959</v>
      </c>
      <c r="G162" s="1">
        <f t="shared" si="13"/>
        <v>1.217676999658579E-2</v>
      </c>
      <c r="H162" s="1">
        <f t="shared" si="19"/>
        <v>1.217676999658579E-2</v>
      </c>
      <c r="O162" s="1">
        <f t="shared" ca="1" si="17"/>
        <v>2.1369090472007336E-2</v>
      </c>
      <c r="Q162" s="58">
        <f t="shared" si="18"/>
        <v>20664.845999999998</v>
      </c>
    </row>
    <row r="163" spans="1:17" x14ac:dyDescent="0.2">
      <c r="A163" s="63" t="s">
        <v>79</v>
      </c>
      <c r="B163" s="22" t="s">
        <v>41</v>
      </c>
      <c r="C163" s="23">
        <v>35742.258000000002</v>
      </c>
      <c r="D163" s="24"/>
      <c r="E163" s="1">
        <f t="shared" si="15"/>
        <v>-2934.9976341300176</v>
      </c>
      <c r="F163" s="1">
        <f t="shared" si="16"/>
        <v>-2935</v>
      </c>
      <c r="G163" s="1">
        <f t="shared" si="13"/>
        <v>5.8080500020878389E-3</v>
      </c>
      <c r="H163" s="1">
        <f t="shared" si="19"/>
        <v>5.8080500020878389E-3</v>
      </c>
      <c r="O163" s="1">
        <f t="shared" ca="1" si="17"/>
        <v>2.130819815902232E-2</v>
      </c>
      <c r="Q163" s="58">
        <f t="shared" si="18"/>
        <v>20723.758000000002</v>
      </c>
    </row>
    <row r="164" spans="1:17" x14ac:dyDescent="0.2">
      <c r="A164" s="63" t="s">
        <v>80</v>
      </c>
      <c r="B164" s="22" t="s">
        <v>41</v>
      </c>
      <c r="C164" s="23">
        <v>35938.601999999999</v>
      </c>
      <c r="D164" s="24"/>
      <c r="E164" s="1">
        <f t="shared" si="15"/>
        <v>-2855.018230382535</v>
      </c>
      <c r="F164" s="1">
        <f t="shared" si="16"/>
        <v>-2855</v>
      </c>
      <c r="G164" s="1">
        <f t="shared" si="13"/>
        <v>-4.4754350004950538E-2</v>
      </c>
      <c r="H164" s="1">
        <f t="shared" si="19"/>
        <v>-4.4754350004950538E-2</v>
      </c>
      <c r="O164" s="1">
        <f t="shared" ca="1" si="17"/>
        <v>2.1105223782405598E-2</v>
      </c>
      <c r="Q164" s="58">
        <f t="shared" si="18"/>
        <v>20920.101999999999</v>
      </c>
    </row>
    <row r="165" spans="1:17" x14ac:dyDescent="0.2">
      <c r="A165" s="63" t="s">
        <v>81</v>
      </c>
      <c r="B165" s="22" t="s">
        <v>41</v>
      </c>
      <c r="C165" s="23">
        <v>36002.491000000002</v>
      </c>
      <c r="D165" s="24"/>
      <c r="E165" s="1">
        <f t="shared" si="15"/>
        <v>-2828.9934772654383</v>
      </c>
      <c r="F165" s="1">
        <f t="shared" si="16"/>
        <v>-2829</v>
      </c>
      <c r="G165" s="1">
        <f t="shared" si="13"/>
        <v>1.6012870000849944E-2</v>
      </c>
      <c r="I165" s="1">
        <f>G165</f>
        <v>1.6012870000849944E-2</v>
      </c>
      <c r="O165" s="1">
        <f t="shared" ca="1" si="17"/>
        <v>2.1039257110005163E-2</v>
      </c>
      <c r="Q165" s="58">
        <f t="shared" si="18"/>
        <v>20983.991000000002</v>
      </c>
    </row>
    <row r="166" spans="1:17" x14ac:dyDescent="0.2">
      <c r="A166" s="63" t="s">
        <v>81</v>
      </c>
      <c r="B166" s="22" t="s">
        <v>41</v>
      </c>
      <c r="C166" s="23">
        <v>36002.495000000003</v>
      </c>
      <c r="D166" s="24"/>
      <c r="E166" s="1">
        <f t="shared" si="15"/>
        <v>-2828.9918478924242</v>
      </c>
      <c r="F166" s="1">
        <f t="shared" si="16"/>
        <v>-2829</v>
      </c>
      <c r="G166" s="1">
        <f t="shared" si="13"/>
        <v>2.0012870001664851E-2</v>
      </c>
      <c r="I166" s="1">
        <f>G166</f>
        <v>2.0012870001664851E-2</v>
      </c>
      <c r="O166" s="1">
        <f t="shared" ca="1" si="17"/>
        <v>2.1039257110005163E-2</v>
      </c>
      <c r="Q166" s="58">
        <f t="shared" si="18"/>
        <v>20983.995000000003</v>
      </c>
    </row>
    <row r="167" spans="1:17" x14ac:dyDescent="0.2">
      <c r="A167" s="63" t="s">
        <v>75</v>
      </c>
      <c r="B167" s="22" t="s">
        <v>41</v>
      </c>
      <c r="C167" s="23">
        <v>36051.579100000003</v>
      </c>
      <c r="D167" s="24"/>
      <c r="E167" s="1">
        <f t="shared" si="15"/>
        <v>-2808.9977709077348</v>
      </c>
      <c r="F167" s="1">
        <f t="shared" si="16"/>
        <v>-2809</v>
      </c>
      <c r="G167" s="1">
        <f t="shared" si="13"/>
        <v>5.4722700006095693E-3</v>
      </c>
      <c r="H167" s="1">
        <f>G167</f>
        <v>5.4722700006095693E-3</v>
      </c>
      <c r="O167" s="1">
        <f t="shared" ca="1" si="17"/>
        <v>2.0988513515850984E-2</v>
      </c>
      <c r="Q167" s="58">
        <f t="shared" si="18"/>
        <v>21033.079100000003</v>
      </c>
    </row>
    <row r="168" spans="1:17" x14ac:dyDescent="0.2">
      <c r="A168" s="63" t="s">
        <v>81</v>
      </c>
      <c r="B168" s="22" t="s">
        <v>41</v>
      </c>
      <c r="C168" s="23">
        <v>36056.487999999998</v>
      </c>
      <c r="D168" s="24"/>
      <c r="E168" s="1">
        <f t="shared" si="15"/>
        <v>-2806.9981636110738</v>
      </c>
      <c r="F168" s="1">
        <f t="shared" si="16"/>
        <v>-2807</v>
      </c>
      <c r="G168" s="1">
        <f t="shared" si="13"/>
        <v>4.5082099968567491E-3</v>
      </c>
      <c r="I168" s="1">
        <f>G168</f>
        <v>4.5082099968567491E-3</v>
      </c>
      <c r="O168" s="1">
        <f t="shared" ca="1" si="17"/>
        <v>2.0983439156435565E-2</v>
      </c>
      <c r="Q168" s="58">
        <f t="shared" si="18"/>
        <v>21037.987999999998</v>
      </c>
    </row>
    <row r="169" spans="1:17" x14ac:dyDescent="0.2">
      <c r="A169" s="63" t="s">
        <v>75</v>
      </c>
      <c r="B169" s="22" t="s">
        <v>41</v>
      </c>
      <c r="C169" s="23">
        <v>36088.402499999997</v>
      </c>
      <c r="D169" s="24"/>
      <c r="E169" s="1">
        <f t="shared" si="15"/>
        <v>-2793.9980073501288</v>
      </c>
      <c r="F169" s="1">
        <f t="shared" si="16"/>
        <v>-2794</v>
      </c>
      <c r="G169" s="1">
        <f t="shared" si="13"/>
        <v>4.8918199900072068E-3</v>
      </c>
      <c r="H169" s="1">
        <f>G169</f>
        <v>4.8918199900072068E-3</v>
      </c>
      <c r="O169" s="1">
        <f t="shared" ca="1" si="17"/>
        <v>2.0950455820235348E-2</v>
      </c>
      <c r="Q169" s="58">
        <f t="shared" si="18"/>
        <v>21069.902499999997</v>
      </c>
    </row>
    <row r="170" spans="1:17" x14ac:dyDescent="0.2">
      <c r="A170" s="63" t="s">
        <v>81</v>
      </c>
      <c r="B170" s="22" t="s">
        <v>41</v>
      </c>
      <c r="C170" s="23">
        <v>36088.409</v>
      </c>
      <c r="D170" s="24"/>
      <c r="E170" s="1">
        <f t="shared" si="15"/>
        <v>-2793.9953596189803</v>
      </c>
      <c r="F170" s="1">
        <f t="shared" si="16"/>
        <v>-2794</v>
      </c>
      <c r="G170" s="1">
        <f t="shared" si="13"/>
        <v>1.139181999315042E-2</v>
      </c>
      <c r="I170" s="1">
        <f>G170</f>
        <v>1.139181999315042E-2</v>
      </c>
      <c r="O170" s="1">
        <f t="shared" ca="1" si="17"/>
        <v>2.0950455820235348E-2</v>
      </c>
      <c r="Q170" s="58">
        <f t="shared" si="18"/>
        <v>21069.909</v>
      </c>
    </row>
    <row r="171" spans="1:17" x14ac:dyDescent="0.2">
      <c r="A171" s="63" t="s">
        <v>81</v>
      </c>
      <c r="B171" s="22" t="s">
        <v>41</v>
      </c>
      <c r="C171" s="23">
        <v>36088.409</v>
      </c>
      <c r="D171" s="24"/>
      <c r="E171" s="1">
        <f t="shared" si="15"/>
        <v>-2793.9953596189803</v>
      </c>
      <c r="F171" s="1">
        <f t="shared" si="16"/>
        <v>-2794</v>
      </c>
      <c r="G171" s="1">
        <f t="shared" si="13"/>
        <v>1.139181999315042E-2</v>
      </c>
      <c r="I171" s="1">
        <f>G171</f>
        <v>1.139181999315042E-2</v>
      </c>
      <c r="O171" s="1">
        <f t="shared" ca="1" si="17"/>
        <v>2.0950455820235348E-2</v>
      </c>
      <c r="Q171" s="58">
        <f t="shared" si="18"/>
        <v>21069.909</v>
      </c>
    </row>
    <row r="172" spans="1:17" x14ac:dyDescent="0.2">
      <c r="A172" s="63" t="s">
        <v>82</v>
      </c>
      <c r="B172" s="22" t="s">
        <v>41</v>
      </c>
      <c r="C172" s="23">
        <v>36120.317999999999</v>
      </c>
      <c r="D172" s="24"/>
      <c r="E172" s="1">
        <f t="shared" si="15"/>
        <v>-2780.9974437459286</v>
      </c>
      <c r="F172" s="1">
        <f t="shared" si="16"/>
        <v>-2781</v>
      </c>
      <c r="G172" s="1">
        <f t="shared" si="13"/>
        <v>6.2754299942753278E-3</v>
      </c>
      <c r="H172" s="1">
        <f t="shared" ref="H172:H182" si="20">G172</f>
        <v>6.2754299942753278E-3</v>
      </c>
      <c r="O172" s="1">
        <f t="shared" ca="1" si="17"/>
        <v>2.0917472484035131E-2</v>
      </c>
      <c r="Q172" s="58">
        <f t="shared" si="18"/>
        <v>21101.817999999999</v>
      </c>
    </row>
    <row r="173" spans="1:17" x14ac:dyDescent="0.2">
      <c r="A173" s="63" t="s">
        <v>83</v>
      </c>
      <c r="B173" s="22" t="s">
        <v>41</v>
      </c>
      <c r="C173" s="23">
        <v>36817.521000000001</v>
      </c>
      <c r="D173" s="24"/>
      <c r="E173" s="1">
        <f t="shared" si="15"/>
        <v>-2496.9965054388908</v>
      </c>
      <c r="F173" s="1">
        <f t="shared" si="16"/>
        <v>-2497</v>
      </c>
      <c r="G173" s="1">
        <f t="shared" si="13"/>
        <v>8.5789099975954741E-3</v>
      </c>
      <c r="H173" s="1">
        <f t="shared" si="20"/>
        <v>8.5789099975954741E-3</v>
      </c>
      <c r="O173" s="1">
        <f t="shared" ca="1" si="17"/>
        <v>2.0196913447045769E-2</v>
      </c>
      <c r="Q173" s="58">
        <f t="shared" si="18"/>
        <v>21799.021000000001</v>
      </c>
    </row>
    <row r="174" spans="1:17" x14ac:dyDescent="0.2">
      <c r="A174" s="63" t="s">
        <v>80</v>
      </c>
      <c r="B174" s="22" t="s">
        <v>41</v>
      </c>
      <c r="C174" s="23">
        <v>37028.618000000002</v>
      </c>
      <c r="D174" s="24"/>
      <c r="E174" s="1">
        <f t="shared" si="15"/>
        <v>-2411.0075666738521</v>
      </c>
      <c r="F174" s="1">
        <f t="shared" si="16"/>
        <v>-2411</v>
      </c>
      <c r="G174" s="1">
        <f t="shared" si="13"/>
        <v>-1.8575670001155231E-2</v>
      </c>
      <c r="H174" s="1">
        <f t="shared" si="20"/>
        <v>-1.8575670001155231E-2</v>
      </c>
      <c r="O174" s="1">
        <f t="shared" ca="1" si="17"/>
        <v>1.9978715992182795E-2</v>
      </c>
      <c r="Q174" s="58">
        <f t="shared" si="18"/>
        <v>22010.118000000002</v>
      </c>
    </row>
    <row r="175" spans="1:17" x14ac:dyDescent="0.2">
      <c r="A175" s="63" t="s">
        <v>84</v>
      </c>
      <c r="B175" s="22" t="s">
        <v>41</v>
      </c>
      <c r="C175" s="23">
        <v>37146.476000000002</v>
      </c>
      <c r="D175" s="24"/>
      <c r="E175" s="1">
        <f t="shared" si="15"/>
        <v>-2362.9989055134861</v>
      </c>
      <c r="F175" s="1">
        <f t="shared" si="16"/>
        <v>-2363</v>
      </c>
      <c r="G175" s="1">
        <f t="shared" si="13"/>
        <v>2.686890002223663E-3</v>
      </c>
      <c r="H175" s="1">
        <f t="shared" si="20"/>
        <v>2.686890002223663E-3</v>
      </c>
      <c r="O175" s="1">
        <f t="shared" ca="1" si="17"/>
        <v>1.9856931366212763E-2</v>
      </c>
      <c r="Q175" s="58">
        <f t="shared" si="18"/>
        <v>22127.976000000002</v>
      </c>
    </row>
    <row r="176" spans="1:17" x14ac:dyDescent="0.2">
      <c r="A176" s="63" t="s">
        <v>85</v>
      </c>
      <c r="B176" s="22" t="s">
        <v>41</v>
      </c>
      <c r="C176" s="23">
        <v>37173.472000000002</v>
      </c>
      <c r="D176" s="24"/>
      <c r="E176" s="1">
        <f t="shared" si="15"/>
        <v>-2352.0022670444368</v>
      </c>
      <c r="F176" s="1">
        <f t="shared" si="16"/>
        <v>-2352</v>
      </c>
      <c r="G176" s="1">
        <f t="shared" si="13"/>
        <v>-5.5654399984632619E-3</v>
      </c>
      <c r="H176" s="1">
        <f t="shared" si="20"/>
        <v>-5.5654399984632619E-3</v>
      </c>
      <c r="O176" s="1">
        <f t="shared" ca="1" si="17"/>
        <v>1.9829022389427964E-2</v>
      </c>
      <c r="Q176" s="58">
        <f t="shared" si="18"/>
        <v>22154.972000000002</v>
      </c>
    </row>
    <row r="177" spans="1:17" x14ac:dyDescent="0.2">
      <c r="A177" s="63" t="s">
        <v>86</v>
      </c>
      <c r="B177" s="22" t="s">
        <v>41</v>
      </c>
      <c r="C177" s="23">
        <v>37173.483</v>
      </c>
      <c r="D177" s="24"/>
      <c r="E177" s="1">
        <f t="shared" si="15"/>
        <v>-2351.9977862686496</v>
      </c>
      <c r="F177" s="1">
        <f t="shared" si="16"/>
        <v>-2352</v>
      </c>
      <c r="G177" s="1">
        <f t="shared" si="13"/>
        <v>5.4345600001397543E-3</v>
      </c>
      <c r="H177" s="1">
        <f t="shared" si="20"/>
        <v>5.4345600001397543E-3</v>
      </c>
      <c r="O177" s="1">
        <f t="shared" ca="1" si="17"/>
        <v>1.9829022389427964E-2</v>
      </c>
      <c r="Q177" s="58">
        <f t="shared" si="18"/>
        <v>22154.983</v>
      </c>
    </row>
    <row r="178" spans="1:17" x14ac:dyDescent="0.2">
      <c r="A178" s="63" t="s">
        <v>86</v>
      </c>
      <c r="B178" s="22" t="s">
        <v>41</v>
      </c>
      <c r="C178" s="23">
        <v>37200.476000000002</v>
      </c>
      <c r="D178" s="24"/>
      <c r="E178" s="1">
        <f t="shared" si="15"/>
        <v>-2341.0023698293594</v>
      </c>
      <c r="F178" s="1">
        <f t="shared" si="16"/>
        <v>-2341</v>
      </c>
      <c r="G178" s="1">
        <f t="shared" si="13"/>
        <v>-5.8177699975203723E-3</v>
      </c>
      <c r="H178" s="1">
        <f t="shared" si="20"/>
        <v>-5.8177699975203723E-3</v>
      </c>
      <c r="O178" s="1">
        <f t="shared" ca="1" si="17"/>
        <v>1.9801113412643165E-2</v>
      </c>
      <c r="Q178" s="58">
        <f t="shared" si="18"/>
        <v>22181.976000000002</v>
      </c>
    </row>
    <row r="179" spans="1:17" x14ac:dyDescent="0.2">
      <c r="A179" s="63" t="s">
        <v>85</v>
      </c>
      <c r="B179" s="22" t="s">
        <v>41</v>
      </c>
      <c r="C179" s="23">
        <v>37200.482000000004</v>
      </c>
      <c r="D179" s="24"/>
      <c r="E179" s="1">
        <f t="shared" si="15"/>
        <v>-2340.9999257698387</v>
      </c>
      <c r="F179" s="1">
        <f t="shared" si="16"/>
        <v>-2341</v>
      </c>
      <c r="G179" s="1">
        <f t="shared" si="13"/>
        <v>1.8223000370198861E-4</v>
      </c>
      <c r="H179" s="1">
        <f t="shared" si="20"/>
        <v>1.8223000370198861E-4</v>
      </c>
      <c r="O179" s="1">
        <f t="shared" ca="1" si="17"/>
        <v>1.9801113412643165E-2</v>
      </c>
      <c r="Q179" s="58">
        <f t="shared" si="18"/>
        <v>22181.982000000004</v>
      </c>
    </row>
    <row r="180" spans="1:17" x14ac:dyDescent="0.2">
      <c r="A180" s="63" t="s">
        <v>86</v>
      </c>
      <c r="B180" s="22" t="s">
        <v>41</v>
      </c>
      <c r="C180" s="23">
        <v>37200.483999999997</v>
      </c>
      <c r="D180" s="24"/>
      <c r="E180" s="1">
        <f t="shared" si="15"/>
        <v>-2340.9991110833344</v>
      </c>
      <c r="F180" s="1">
        <f t="shared" si="16"/>
        <v>-2341</v>
      </c>
      <c r="G180" s="1">
        <f t="shared" si="13"/>
        <v>2.1822299968334846E-3</v>
      </c>
      <c r="H180" s="1">
        <f t="shared" si="20"/>
        <v>2.1822299968334846E-3</v>
      </c>
      <c r="O180" s="1">
        <f t="shared" ca="1" si="17"/>
        <v>1.9801113412643165E-2</v>
      </c>
      <c r="Q180" s="58">
        <f t="shared" si="18"/>
        <v>22181.983999999997</v>
      </c>
    </row>
    <row r="181" spans="1:17" x14ac:dyDescent="0.2">
      <c r="A181" s="63" t="s">
        <v>87</v>
      </c>
      <c r="B181" s="22" t="s">
        <v>41</v>
      </c>
      <c r="C181" s="23">
        <v>37200.487999999998</v>
      </c>
      <c r="D181" s="24"/>
      <c r="E181" s="1">
        <f t="shared" si="15"/>
        <v>-2340.9974817103207</v>
      </c>
      <c r="F181" s="1">
        <f t="shared" si="16"/>
        <v>-2341</v>
      </c>
      <c r="G181" s="1">
        <f t="shared" si="13"/>
        <v>6.1822299976483919E-3</v>
      </c>
      <c r="H181" s="1">
        <f t="shared" si="20"/>
        <v>6.1822299976483919E-3</v>
      </c>
      <c r="O181" s="1">
        <f t="shared" ca="1" si="17"/>
        <v>1.9801113412643165E-2</v>
      </c>
      <c r="Q181" s="58">
        <f t="shared" si="18"/>
        <v>22181.987999999998</v>
      </c>
    </row>
    <row r="182" spans="1:17" x14ac:dyDescent="0.2">
      <c r="A182" s="63" t="s">
        <v>80</v>
      </c>
      <c r="B182" s="22" t="s">
        <v>41</v>
      </c>
      <c r="C182" s="23">
        <v>37384.633999999998</v>
      </c>
      <c r="D182" s="24"/>
      <c r="E182" s="1">
        <f t="shared" si="15"/>
        <v>-2265.9868509679286</v>
      </c>
      <c r="F182" s="1">
        <f t="shared" si="16"/>
        <v>-2266</v>
      </c>
      <c r="G182" s="1">
        <f t="shared" si="13"/>
        <v>3.2279979997838382E-2</v>
      </c>
      <c r="H182" s="1">
        <f t="shared" si="20"/>
        <v>3.2279979997838382E-2</v>
      </c>
      <c r="O182" s="1">
        <f t="shared" ca="1" si="17"/>
        <v>1.9610824934564987E-2</v>
      </c>
      <c r="Q182" s="58">
        <f t="shared" si="18"/>
        <v>22366.133999999998</v>
      </c>
    </row>
    <row r="183" spans="1:17" x14ac:dyDescent="0.2">
      <c r="A183" s="63" t="s">
        <v>88</v>
      </c>
      <c r="B183" s="22" t="s">
        <v>41</v>
      </c>
      <c r="C183" s="23">
        <v>37475.440999999999</v>
      </c>
      <c r="D183" s="24"/>
      <c r="E183" s="1">
        <f t="shared" si="15"/>
        <v>-2228.9972321555492</v>
      </c>
      <c r="F183" s="1">
        <f t="shared" si="16"/>
        <v>-2229</v>
      </c>
      <c r="G183" s="1">
        <f t="shared" si="13"/>
        <v>6.7948699943372048E-3</v>
      </c>
      <c r="I183" s="1">
        <f>G183</f>
        <v>6.7948699943372048E-3</v>
      </c>
      <c r="O183" s="1">
        <f t="shared" ca="1" si="17"/>
        <v>1.9516949285379753E-2</v>
      </c>
      <c r="Q183" s="58">
        <f t="shared" si="18"/>
        <v>22456.940999999999</v>
      </c>
    </row>
    <row r="184" spans="1:17" x14ac:dyDescent="0.2">
      <c r="A184" s="63" t="s">
        <v>88</v>
      </c>
      <c r="B184" s="22" t="s">
        <v>41</v>
      </c>
      <c r="C184" s="23">
        <v>37475.445</v>
      </c>
      <c r="D184" s="24"/>
      <c r="E184" s="1">
        <f t="shared" si="15"/>
        <v>-2228.9956027825351</v>
      </c>
      <c r="F184" s="1">
        <f t="shared" si="16"/>
        <v>-2229</v>
      </c>
      <c r="G184" s="1">
        <f t="shared" si="13"/>
        <v>1.0794869995152112E-2</v>
      </c>
      <c r="I184" s="1">
        <f>G184</f>
        <v>1.0794869995152112E-2</v>
      </c>
      <c r="O184" s="1">
        <f t="shared" ca="1" si="17"/>
        <v>1.9516949285379753E-2</v>
      </c>
      <c r="Q184" s="58">
        <f t="shared" si="18"/>
        <v>22456.945</v>
      </c>
    </row>
    <row r="185" spans="1:17" x14ac:dyDescent="0.2">
      <c r="A185" s="63" t="s">
        <v>89</v>
      </c>
      <c r="B185" s="22" t="s">
        <v>41</v>
      </c>
      <c r="C185" s="23">
        <v>37497.523999999998</v>
      </c>
      <c r="D185" s="24"/>
      <c r="E185" s="1">
        <f t="shared" si="15"/>
        <v>-2220.0018710905024</v>
      </c>
      <c r="F185" s="1">
        <f t="shared" si="16"/>
        <v>-2220</v>
      </c>
      <c r="G185" s="1">
        <f t="shared" si="13"/>
        <v>-4.5934000081615523E-3</v>
      </c>
      <c r="I185" s="1">
        <f>G185</f>
        <v>-4.5934000081615523E-3</v>
      </c>
      <c r="O185" s="1">
        <f t="shared" ca="1" si="17"/>
        <v>1.9494114668010373E-2</v>
      </c>
      <c r="Q185" s="58">
        <f t="shared" si="18"/>
        <v>22479.023999999998</v>
      </c>
    </row>
    <row r="186" spans="1:17" x14ac:dyDescent="0.2">
      <c r="A186" s="63" t="s">
        <v>89</v>
      </c>
      <c r="B186" s="22" t="s">
        <v>41</v>
      </c>
      <c r="C186" s="23">
        <v>37497.538</v>
      </c>
      <c r="D186" s="24"/>
      <c r="E186" s="1">
        <f t="shared" si="15"/>
        <v>-2219.9961682849535</v>
      </c>
      <c r="F186" s="1">
        <f t="shared" si="16"/>
        <v>-2220</v>
      </c>
      <c r="G186" s="1">
        <f t="shared" ref="G186:G249" si="21">+C186-(C$7+F186*C$8)</f>
        <v>9.4065999946906231E-3</v>
      </c>
      <c r="I186" s="1">
        <f>G186</f>
        <v>9.4065999946906231E-3</v>
      </c>
      <c r="O186" s="1">
        <f t="shared" ca="1" si="17"/>
        <v>1.9494114668010373E-2</v>
      </c>
      <c r="Q186" s="58">
        <f t="shared" si="18"/>
        <v>22479.038</v>
      </c>
    </row>
    <row r="187" spans="1:17" x14ac:dyDescent="0.2">
      <c r="A187" s="63" t="s">
        <v>90</v>
      </c>
      <c r="B187" s="22" t="s">
        <v>41</v>
      </c>
      <c r="C187" s="23">
        <v>37556.445</v>
      </c>
      <c r="D187" s="24"/>
      <c r="E187" s="1">
        <f t="shared" si="15"/>
        <v>-2196.0007992563455</v>
      </c>
      <c r="F187" s="1">
        <f t="shared" si="16"/>
        <v>-2196</v>
      </c>
      <c r="G187" s="1">
        <f t="shared" si="21"/>
        <v>-1.9621200044639409E-3</v>
      </c>
      <c r="H187" s="1">
        <f>G187</f>
        <v>-1.9621200044639409E-3</v>
      </c>
      <c r="O187" s="1">
        <f t="shared" ca="1" si="17"/>
        <v>1.9433222355025356E-2</v>
      </c>
      <c r="Q187" s="58">
        <f t="shared" si="18"/>
        <v>22537.945</v>
      </c>
    </row>
    <row r="188" spans="1:17" x14ac:dyDescent="0.2">
      <c r="A188" s="63" t="s">
        <v>88</v>
      </c>
      <c r="B188" s="22" t="s">
        <v>41</v>
      </c>
      <c r="C188" s="23">
        <v>37588.36</v>
      </c>
      <c r="D188" s="24"/>
      <c r="E188" s="1">
        <f t="shared" si="15"/>
        <v>-2183.0004393237732</v>
      </c>
      <c r="F188" s="1">
        <f t="shared" si="16"/>
        <v>-2183</v>
      </c>
      <c r="G188" s="1">
        <f t="shared" si="21"/>
        <v>-1.0785100021166727E-3</v>
      </c>
      <c r="I188" s="1">
        <f>G188</f>
        <v>-1.0785100021166727E-3</v>
      </c>
      <c r="O188" s="1">
        <f t="shared" ca="1" si="17"/>
        <v>1.9400239018825139E-2</v>
      </c>
      <c r="Q188" s="58">
        <f t="shared" si="18"/>
        <v>22569.86</v>
      </c>
    </row>
    <row r="189" spans="1:17" x14ac:dyDescent="0.2">
      <c r="A189" s="63" t="s">
        <v>88</v>
      </c>
      <c r="B189" s="22" t="s">
        <v>41</v>
      </c>
      <c r="C189" s="23">
        <v>37885.410000000003</v>
      </c>
      <c r="D189" s="24"/>
      <c r="E189" s="1">
        <f t="shared" si="15"/>
        <v>-2061.999125898406</v>
      </c>
      <c r="F189" s="1">
        <f t="shared" si="16"/>
        <v>-2062</v>
      </c>
      <c r="G189" s="1">
        <f t="shared" si="21"/>
        <v>2.1458600022015162E-3</v>
      </c>
      <c r="I189" s="1">
        <f>G189</f>
        <v>2.1458600022015162E-3</v>
      </c>
      <c r="O189" s="1">
        <f t="shared" ca="1" si="17"/>
        <v>1.9093240274192347E-2</v>
      </c>
      <c r="Q189" s="58">
        <f t="shared" si="18"/>
        <v>22866.910000000003</v>
      </c>
    </row>
    <row r="190" spans="1:17" x14ac:dyDescent="0.2">
      <c r="A190" s="63" t="s">
        <v>91</v>
      </c>
      <c r="B190" s="22" t="s">
        <v>41</v>
      </c>
      <c r="C190" s="23">
        <v>37907.504000000001</v>
      </c>
      <c r="D190" s="24"/>
      <c r="E190" s="1">
        <f t="shared" si="15"/>
        <v>-2052.9992840575719</v>
      </c>
      <c r="F190" s="1">
        <f t="shared" si="16"/>
        <v>-2053</v>
      </c>
      <c r="G190" s="1">
        <f t="shared" si="21"/>
        <v>1.7575899983057752E-3</v>
      </c>
      <c r="H190" s="1">
        <f>G190</f>
        <v>1.7575899983057752E-3</v>
      </c>
      <c r="O190" s="1">
        <f t="shared" ca="1" si="17"/>
        <v>1.9070405656822966E-2</v>
      </c>
      <c r="Q190" s="58">
        <f t="shared" si="18"/>
        <v>22889.004000000001</v>
      </c>
    </row>
    <row r="191" spans="1:17" x14ac:dyDescent="0.2">
      <c r="A191" s="63" t="s">
        <v>88</v>
      </c>
      <c r="B191" s="22" t="s">
        <v>41</v>
      </c>
      <c r="C191" s="23">
        <v>37907.506999999998</v>
      </c>
      <c r="D191" s="24"/>
      <c r="E191" s="1">
        <f t="shared" si="15"/>
        <v>-2052.9980620278129</v>
      </c>
      <c r="F191" s="1">
        <f t="shared" si="16"/>
        <v>-2053</v>
      </c>
      <c r="G191" s="1">
        <f t="shared" si="21"/>
        <v>4.7575899952789769E-3</v>
      </c>
      <c r="I191" s="1">
        <f>G191</f>
        <v>4.7575899952789769E-3</v>
      </c>
      <c r="O191" s="1">
        <f t="shared" ca="1" si="17"/>
        <v>1.9070405656822966E-2</v>
      </c>
      <c r="Q191" s="58">
        <f t="shared" si="18"/>
        <v>22889.006999999998</v>
      </c>
    </row>
    <row r="192" spans="1:17" x14ac:dyDescent="0.2">
      <c r="A192" s="63" t="s">
        <v>88</v>
      </c>
      <c r="B192" s="22" t="s">
        <v>41</v>
      </c>
      <c r="C192" s="23">
        <v>37907.506999999998</v>
      </c>
      <c r="D192" s="24"/>
      <c r="E192" s="1">
        <f t="shared" si="15"/>
        <v>-2052.9980620278129</v>
      </c>
      <c r="F192" s="1">
        <f t="shared" si="16"/>
        <v>-2053</v>
      </c>
      <c r="G192" s="1">
        <f t="shared" si="21"/>
        <v>4.7575899952789769E-3</v>
      </c>
      <c r="I192" s="1">
        <f>G192</f>
        <v>4.7575899952789769E-3</v>
      </c>
      <c r="O192" s="1">
        <f t="shared" ca="1" si="17"/>
        <v>1.9070405656822966E-2</v>
      </c>
      <c r="Q192" s="58">
        <f t="shared" si="18"/>
        <v>22889.006999999998</v>
      </c>
    </row>
    <row r="193" spans="1:17" x14ac:dyDescent="0.2">
      <c r="A193" s="63" t="s">
        <v>88</v>
      </c>
      <c r="B193" s="22" t="s">
        <v>41</v>
      </c>
      <c r="C193" s="23">
        <v>37917.328000000001</v>
      </c>
      <c r="D193" s="24"/>
      <c r="E193" s="1">
        <f t="shared" si="15"/>
        <v>-2048.9975439360746</v>
      </c>
      <c r="F193" s="1">
        <f t="shared" si="16"/>
        <v>-2049</v>
      </c>
      <c r="G193" s="1">
        <f t="shared" si="21"/>
        <v>6.029470001521986E-3</v>
      </c>
      <c r="I193" s="1">
        <f>G193</f>
        <v>6.029470001521986E-3</v>
      </c>
      <c r="O193" s="1">
        <f t="shared" ca="1" si="17"/>
        <v>1.906025693799213E-2</v>
      </c>
      <c r="Q193" s="58">
        <f t="shared" si="18"/>
        <v>22898.828000000001</v>
      </c>
    </row>
    <row r="194" spans="1:17" x14ac:dyDescent="0.2">
      <c r="A194" s="63" t="s">
        <v>88</v>
      </c>
      <c r="B194" s="22" t="s">
        <v>41</v>
      </c>
      <c r="C194" s="23">
        <v>37944.324999999997</v>
      </c>
      <c r="D194" s="24"/>
      <c r="E194" s="1">
        <f t="shared" si="15"/>
        <v>-2038.0004981237732</v>
      </c>
      <c r="F194" s="1">
        <f t="shared" si="16"/>
        <v>-2038</v>
      </c>
      <c r="G194" s="1">
        <f t="shared" si="21"/>
        <v>-1.2228600025991909E-3</v>
      </c>
      <c r="I194" s="1">
        <f>G194</f>
        <v>-1.2228600025991909E-3</v>
      </c>
      <c r="O194" s="1">
        <f t="shared" ca="1" si="17"/>
        <v>1.9032347961207331E-2</v>
      </c>
      <c r="Q194" s="58">
        <f t="shared" si="18"/>
        <v>22925.824999999997</v>
      </c>
    </row>
    <row r="195" spans="1:17" x14ac:dyDescent="0.2">
      <c r="A195" s="63" t="s">
        <v>92</v>
      </c>
      <c r="B195" s="22" t="s">
        <v>41</v>
      </c>
      <c r="C195" s="23">
        <v>37944.332000000002</v>
      </c>
      <c r="D195" s="24"/>
      <c r="E195" s="1">
        <f t="shared" si="15"/>
        <v>-2037.9976467209972</v>
      </c>
      <c r="F195" s="1">
        <f t="shared" si="16"/>
        <v>-2038</v>
      </c>
      <c r="G195" s="1">
        <f t="shared" si="21"/>
        <v>5.7771400024648756E-3</v>
      </c>
      <c r="H195" s="1">
        <f>G195</f>
        <v>5.7771400024648756E-3</v>
      </c>
      <c r="O195" s="1">
        <f t="shared" ca="1" si="17"/>
        <v>1.9032347961207331E-2</v>
      </c>
      <c r="Q195" s="58">
        <f t="shared" si="18"/>
        <v>22925.832000000002</v>
      </c>
    </row>
    <row r="196" spans="1:17" x14ac:dyDescent="0.2">
      <c r="A196" s="63" t="s">
        <v>88</v>
      </c>
      <c r="B196" s="22" t="s">
        <v>41</v>
      </c>
      <c r="C196" s="23">
        <v>37944.332999999999</v>
      </c>
      <c r="D196" s="24"/>
      <c r="E196" s="1">
        <f t="shared" si="15"/>
        <v>-2037.9972393777452</v>
      </c>
      <c r="F196" s="1">
        <f t="shared" si="16"/>
        <v>-2038</v>
      </c>
      <c r="G196" s="1">
        <f t="shared" si="21"/>
        <v>6.7771399990306236E-3</v>
      </c>
      <c r="I196" s="1">
        <f>G196</f>
        <v>6.7771399990306236E-3</v>
      </c>
      <c r="O196" s="1">
        <f t="shared" ca="1" si="17"/>
        <v>1.9032347961207331E-2</v>
      </c>
      <c r="Q196" s="58">
        <f t="shared" si="18"/>
        <v>22925.832999999999</v>
      </c>
    </row>
    <row r="197" spans="1:17" x14ac:dyDescent="0.2">
      <c r="A197" s="63" t="s">
        <v>88</v>
      </c>
      <c r="B197" s="22" t="s">
        <v>41</v>
      </c>
      <c r="C197" s="23">
        <v>37944.334999999999</v>
      </c>
      <c r="D197" s="24"/>
      <c r="E197" s="1">
        <f t="shared" si="15"/>
        <v>-2037.9964246912382</v>
      </c>
      <c r="F197" s="1">
        <f t="shared" si="16"/>
        <v>-2038</v>
      </c>
      <c r="G197" s="1">
        <f t="shared" si="21"/>
        <v>8.7771399994380772E-3</v>
      </c>
      <c r="I197" s="1">
        <f>G197</f>
        <v>8.7771399994380772E-3</v>
      </c>
      <c r="O197" s="1">
        <f t="shared" ca="1" si="17"/>
        <v>1.9032347961207331E-2</v>
      </c>
      <c r="Q197" s="58">
        <f t="shared" si="18"/>
        <v>22925.834999999999</v>
      </c>
    </row>
    <row r="198" spans="1:17" x14ac:dyDescent="0.2">
      <c r="A198" s="63" t="s">
        <v>89</v>
      </c>
      <c r="B198" s="22" t="s">
        <v>41</v>
      </c>
      <c r="C198" s="23">
        <v>38209.457000000002</v>
      </c>
      <c r="D198" s="24"/>
      <c r="E198" s="1">
        <f t="shared" si="15"/>
        <v>-1930.0007666607376</v>
      </c>
      <c r="F198" s="1">
        <f t="shared" si="16"/>
        <v>-1930</v>
      </c>
      <c r="G198" s="1">
        <f t="shared" si="21"/>
        <v>-1.8820999976014718E-3</v>
      </c>
      <c r="I198" s="1">
        <f>G198</f>
        <v>-1.8820999976014718E-3</v>
      </c>
      <c r="O198" s="1">
        <f t="shared" ca="1" si="17"/>
        <v>1.8758332552774759E-2</v>
      </c>
      <c r="Q198" s="58">
        <f t="shared" si="18"/>
        <v>23190.957000000002</v>
      </c>
    </row>
    <row r="199" spans="1:17" x14ac:dyDescent="0.2">
      <c r="A199" s="63" t="s">
        <v>89</v>
      </c>
      <c r="B199" s="22" t="s">
        <v>41</v>
      </c>
      <c r="C199" s="23">
        <v>38236.464</v>
      </c>
      <c r="D199" s="24"/>
      <c r="E199" s="1">
        <f t="shared" si="15"/>
        <v>-1918.9996474159013</v>
      </c>
      <c r="F199" s="1">
        <f t="shared" si="16"/>
        <v>-1919</v>
      </c>
      <c r="G199" s="1">
        <f t="shared" si="21"/>
        <v>8.6557000031461939E-4</v>
      </c>
      <c r="I199" s="1">
        <f>G199</f>
        <v>8.6557000031461939E-4</v>
      </c>
      <c r="O199" s="1">
        <f t="shared" ca="1" si="17"/>
        <v>1.873042357598996E-2</v>
      </c>
      <c r="Q199" s="58">
        <f t="shared" si="18"/>
        <v>23217.964</v>
      </c>
    </row>
    <row r="200" spans="1:17" x14ac:dyDescent="0.2">
      <c r="A200" s="63" t="s">
        <v>89</v>
      </c>
      <c r="B200" s="22" t="s">
        <v>41</v>
      </c>
      <c r="C200" s="23">
        <v>38268.362000000001</v>
      </c>
      <c r="D200" s="24"/>
      <c r="E200" s="1">
        <f t="shared" si="15"/>
        <v>-1906.0062123186367</v>
      </c>
      <c r="F200" s="1">
        <f t="shared" si="16"/>
        <v>-1906</v>
      </c>
      <c r="G200" s="1">
        <f t="shared" si="21"/>
        <v>-1.5250820004439447E-2</v>
      </c>
      <c r="I200" s="1">
        <f>G200</f>
        <v>-1.5250820004439447E-2</v>
      </c>
      <c r="O200" s="1">
        <f t="shared" ca="1" si="17"/>
        <v>1.8697440239789739E-2</v>
      </c>
      <c r="Q200" s="58">
        <f t="shared" si="18"/>
        <v>23249.862000000001</v>
      </c>
    </row>
    <row r="201" spans="1:17" x14ac:dyDescent="0.2">
      <c r="A201" s="63" t="s">
        <v>92</v>
      </c>
      <c r="B201" s="22" t="s">
        <v>41</v>
      </c>
      <c r="C201" s="23">
        <v>38290.47</v>
      </c>
      <c r="D201" s="24"/>
      <c r="E201" s="1">
        <f t="shared" si="15"/>
        <v>-1897.0006676722539</v>
      </c>
      <c r="F201" s="1">
        <f t="shared" si="16"/>
        <v>-1897</v>
      </c>
      <c r="G201" s="1">
        <f t="shared" si="21"/>
        <v>-1.639089998207055E-3</v>
      </c>
      <c r="H201" s="1">
        <f>G201</f>
        <v>-1.639089998207055E-3</v>
      </c>
      <c r="O201" s="1">
        <f t="shared" ca="1" si="17"/>
        <v>1.8674605622420359E-2</v>
      </c>
      <c r="Q201" s="58">
        <f t="shared" si="18"/>
        <v>23271.97</v>
      </c>
    </row>
    <row r="202" spans="1:17" x14ac:dyDescent="0.2">
      <c r="A202" s="63" t="s">
        <v>89</v>
      </c>
      <c r="B202" s="22" t="s">
        <v>41</v>
      </c>
      <c r="C202" s="23">
        <v>38295.39</v>
      </c>
      <c r="D202" s="24"/>
      <c r="E202" s="1">
        <f t="shared" si="15"/>
        <v>-1894.9965388654787</v>
      </c>
      <c r="F202" s="1">
        <f t="shared" si="16"/>
        <v>-1895</v>
      </c>
      <c r="G202" s="1">
        <f t="shared" si="21"/>
        <v>8.4968499941169284E-3</v>
      </c>
      <c r="I202" s="1">
        <f>G202</f>
        <v>8.4968499941169284E-3</v>
      </c>
      <c r="O202" s="1">
        <f t="shared" ca="1" si="17"/>
        <v>1.866953126300494E-2</v>
      </c>
      <c r="Q202" s="58">
        <f t="shared" si="18"/>
        <v>23276.89</v>
      </c>
    </row>
    <row r="203" spans="1:17" x14ac:dyDescent="0.2">
      <c r="A203" s="63" t="s">
        <v>92</v>
      </c>
      <c r="B203" s="22" t="s">
        <v>41</v>
      </c>
      <c r="C203" s="23">
        <v>38322.383000000002</v>
      </c>
      <c r="D203" s="24"/>
      <c r="E203" s="1">
        <f t="shared" si="15"/>
        <v>-1884.0011224261884</v>
      </c>
      <c r="F203" s="1">
        <f t="shared" si="16"/>
        <v>-1884</v>
      </c>
      <c r="G203" s="1">
        <f t="shared" si="21"/>
        <v>-2.7554800035431981E-3</v>
      </c>
      <c r="H203" s="1">
        <f>G203</f>
        <v>-2.7554800035431981E-3</v>
      </c>
      <c r="O203" s="1">
        <f t="shared" ca="1" si="17"/>
        <v>1.8641622286220141E-2</v>
      </c>
      <c r="Q203" s="58">
        <f t="shared" si="18"/>
        <v>23303.883000000002</v>
      </c>
    </row>
    <row r="204" spans="1:17" x14ac:dyDescent="0.2">
      <c r="A204" s="63" t="s">
        <v>93</v>
      </c>
      <c r="B204" s="22" t="s">
        <v>41</v>
      </c>
      <c r="C204" s="23">
        <v>38322.39</v>
      </c>
      <c r="D204" s="24"/>
      <c r="E204" s="1">
        <f t="shared" si="15"/>
        <v>-1883.9982710234153</v>
      </c>
      <c r="F204" s="1">
        <f t="shared" si="16"/>
        <v>-1884</v>
      </c>
      <c r="G204" s="1">
        <f t="shared" si="21"/>
        <v>4.2445199942449108E-3</v>
      </c>
      <c r="I204" s="1">
        <f t="shared" ref="I204:I209" si="22">G204</f>
        <v>4.2445199942449108E-3</v>
      </c>
      <c r="O204" s="1">
        <f t="shared" ca="1" si="17"/>
        <v>1.8641622286220141E-2</v>
      </c>
      <c r="Q204" s="58">
        <f t="shared" si="18"/>
        <v>23303.89</v>
      </c>
    </row>
    <row r="205" spans="1:17" x14ac:dyDescent="0.2">
      <c r="A205" s="63" t="s">
        <v>89</v>
      </c>
      <c r="B205" s="22" t="s">
        <v>41</v>
      </c>
      <c r="C205" s="23">
        <v>38538.419000000002</v>
      </c>
      <c r="D205" s="24"/>
      <c r="E205" s="1">
        <f t="shared" si="15"/>
        <v>-1796.0003153325597</v>
      </c>
      <c r="F205" s="1">
        <f t="shared" si="16"/>
        <v>-1796</v>
      </c>
      <c r="G205" s="1">
        <f t="shared" si="21"/>
        <v>-7.7412000246113166E-4</v>
      </c>
      <c r="I205" s="1">
        <f t="shared" si="22"/>
        <v>-7.7412000246113166E-4</v>
      </c>
      <c r="O205" s="1">
        <f t="shared" ca="1" si="17"/>
        <v>1.841835047194175E-2</v>
      </c>
      <c r="Q205" s="58">
        <f t="shared" si="18"/>
        <v>23519.919000000002</v>
      </c>
    </row>
    <row r="206" spans="1:17" x14ac:dyDescent="0.2">
      <c r="A206" s="63" t="s">
        <v>89</v>
      </c>
      <c r="B206" s="22" t="s">
        <v>41</v>
      </c>
      <c r="C206" s="23">
        <v>38560.497000000003</v>
      </c>
      <c r="D206" s="24"/>
      <c r="E206" s="1">
        <f t="shared" si="15"/>
        <v>-1787.0069909837789</v>
      </c>
      <c r="F206" s="1">
        <f t="shared" si="16"/>
        <v>-1787</v>
      </c>
      <c r="G206" s="1">
        <f t="shared" si="21"/>
        <v>-1.7162390002340544E-2</v>
      </c>
      <c r="I206" s="1">
        <f t="shared" si="22"/>
        <v>-1.7162390002340544E-2</v>
      </c>
      <c r="O206" s="1">
        <f t="shared" ca="1" si="17"/>
        <v>1.8395515854572369E-2</v>
      </c>
      <c r="Q206" s="58">
        <f t="shared" si="18"/>
        <v>23541.997000000003</v>
      </c>
    </row>
    <row r="207" spans="1:17" x14ac:dyDescent="0.2">
      <c r="A207" s="63" t="s">
        <v>89</v>
      </c>
      <c r="B207" s="22" t="s">
        <v>41</v>
      </c>
      <c r="C207" s="23">
        <v>38614.498</v>
      </c>
      <c r="D207" s="24"/>
      <c r="E207" s="1">
        <f t="shared" si="15"/>
        <v>-1765.0100479564003</v>
      </c>
      <c r="F207" s="1">
        <f t="shared" si="16"/>
        <v>-1765</v>
      </c>
      <c r="G207" s="1">
        <f t="shared" si="21"/>
        <v>-2.4667050005518831E-2</v>
      </c>
      <c r="I207" s="1">
        <f t="shared" si="22"/>
        <v>-2.4667050005518831E-2</v>
      </c>
      <c r="O207" s="1">
        <f t="shared" ca="1" si="17"/>
        <v>1.8339697901002767E-2</v>
      </c>
      <c r="Q207" s="58">
        <f t="shared" si="18"/>
        <v>23595.998</v>
      </c>
    </row>
    <row r="208" spans="1:17" x14ac:dyDescent="0.2">
      <c r="A208" s="63" t="s">
        <v>89</v>
      </c>
      <c r="B208" s="22" t="s">
        <v>41</v>
      </c>
      <c r="C208" s="23">
        <v>38614.51</v>
      </c>
      <c r="D208" s="24"/>
      <c r="E208" s="1">
        <f t="shared" si="15"/>
        <v>-1765.0051598373584</v>
      </c>
      <c r="F208" s="1">
        <f t="shared" si="16"/>
        <v>-1765</v>
      </c>
      <c r="G208" s="1">
        <f t="shared" si="21"/>
        <v>-1.266705000307411E-2</v>
      </c>
      <c r="I208" s="1">
        <f t="shared" si="22"/>
        <v>-1.266705000307411E-2</v>
      </c>
      <c r="O208" s="1">
        <f t="shared" ca="1" si="17"/>
        <v>1.8339697901002767E-2</v>
      </c>
      <c r="Q208" s="58">
        <f t="shared" si="18"/>
        <v>23596.010000000002</v>
      </c>
    </row>
    <row r="209" spans="1:17" x14ac:dyDescent="0.2">
      <c r="A209" s="63" t="s">
        <v>89</v>
      </c>
      <c r="B209" s="22" t="s">
        <v>41</v>
      </c>
      <c r="C209" s="23">
        <v>38614.514999999999</v>
      </c>
      <c r="D209" s="24"/>
      <c r="E209" s="1">
        <f t="shared" si="15"/>
        <v>-1765.0031231210924</v>
      </c>
      <c r="F209" s="1">
        <f t="shared" si="16"/>
        <v>-1765</v>
      </c>
      <c r="G209" s="1">
        <f t="shared" si="21"/>
        <v>-7.6670500056934543E-3</v>
      </c>
      <c r="I209" s="1">
        <f t="shared" si="22"/>
        <v>-7.6670500056934543E-3</v>
      </c>
      <c r="O209" s="1">
        <f t="shared" ca="1" si="17"/>
        <v>1.8339697901002767E-2</v>
      </c>
      <c r="Q209" s="58">
        <f t="shared" si="18"/>
        <v>23596.014999999999</v>
      </c>
    </row>
    <row r="210" spans="1:17" x14ac:dyDescent="0.2">
      <c r="A210" s="63" t="s">
        <v>94</v>
      </c>
      <c r="B210" s="22" t="s">
        <v>41</v>
      </c>
      <c r="C210" s="23">
        <v>38624.351999999999</v>
      </c>
      <c r="D210" s="24"/>
      <c r="E210" s="1">
        <f t="shared" si="15"/>
        <v>-1760.996087537301</v>
      </c>
      <c r="F210" s="1">
        <f t="shared" si="16"/>
        <v>-1761</v>
      </c>
      <c r="G210" s="1">
        <f t="shared" si="21"/>
        <v>9.6048299965332262E-3</v>
      </c>
      <c r="H210" s="1">
        <f>G210</f>
        <v>9.6048299965332262E-3</v>
      </c>
      <c r="O210" s="1">
        <f t="shared" ca="1" si="17"/>
        <v>1.8329549182171934E-2</v>
      </c>
      <c r="Q210" s="58">
        <f t="shared" si="18"/>
        <v>23605.851999999999</v>
      </c>
    </row>
    <row r="211" spans="1:17" x14ac:dyDescent="0.2">
      <c r="A211" s="1" t="s">
        <v>95</v>
      </c>
      <c r="C211" s="24">
        <v>38624.357000000004</v>
      </c>
      <c r="D211" s="24"/>
      <c r="E211" s="1">
        <f t="shared" si="15"/>
        <v>-1760.994050821032</v>
      </c>
      <c r="F211" s="1">
        <f t="shared" si="16"/>
        <v>-1761</v>
      </c>
      <c r="G211" s="1">
        <f t="shared" si="21"/>
        <v>1.4604830001189839E-2</v>
      </c>
      <c r="I211" s="1">
        <f t="shared" ref="I211:I233" si="23">G211</f>
        <v>1.4604830001189839E-2</v>
      </c>
      <c r="O211" s="1">
        <f t="shared" ca="1" si="17"/>
        <v>1.8329549182171934E-2</v>
      </c>
      <c r="Q211" s="58">
        <f t="shared" si="18"/>
        <v>23605.857000000004</v>
      </c>
    </row>
    <row r="212" spans="1:17" x14ac:dyDescent="0.2">
      <c r="A212" s="63" t="s">
        <v>93</v>
      </c>
      <c r="B212" s="22" t="s">
        <v>41</v>
      </c>
      <c r="C212" s="23">
        <v>38641.529000000002</v>
      </c>
      <c r="D212" s="24"/>
      <c r="E212" s="1">
        <f t="shared" si="15"/>
        <v>-1753.9991524734803</v>
      </c>
      <c r="F212" s="1">
        <f t="shared" si="16"/>
        <v>-1754</v>
      </c>
      <c r="G212" s="1">
        <f t="shared" si="21"/>
        <v>2.0806199972867034E-3</v>
      </c>
      <c r="I212" s="1">
        <f t="shared" si="23"/>
        <v>2.0806199972867034E-3</v>
      </c>
      <c r="O212" s="1">
        <f t="shared" ca="1" si="17"/>
        <v>1.8311788924217968E-2</v>
      </c>
      <c r="Q212" s="58">
        <f t="shared" si="18"/>
        <v>23623.029000000002</v>
      </c>
    </row>
    <row r="213" spans="1:17" x14ac:dyDescent="0.2">
      <c r="A213" s="63" t="s">
        <v>96</v>
      </c>
      <c r="B213" s="22" t="s">
        <v>41</v>
      </c>
      <c r="C213" s="23">
        <v>38651.347999999998</v>
      </c>
      <c r="D213" s="24"/>
      <c r="E213" s="1">
        <f t="shared" ref="E213:E276" si="24">+(C213-C$7)/C$8</f>
        <v>-1749.9994490682516</v>
      </c>
      <c r="F213" s="1">
        <f t="shared" ref="F213:F276" si="25">ROUND(2*E213,0)/2</f>
        <v>-1750</v>
      </c>
      <c r="G213" s="1">
        <f t="shared" si="21"/>
        <v>1.3524999958463013E-3</v>
      </c>
      <c r="I213" s="1">
        <f t="shared" si="23"/>
        <v>1.3524999958463013E-3</v>
      </c>
      <c r="O213" s="1">
        <f t="shared" ref="O213:O276" ca="1" si="26">+C$11+C$12*F213</f>
        <v>1.8301640205387135E-2</v>
      </c>
      <c r="Q213" s="58">
        <f t="shared" ref="Q213:Q276" si="27">+C213-15018.5</f>
        <v>23632.847999999998</v>
      </c>
    </row>
    <row r="214" spans="1:17" x14ac:dyDescent="0.2">
      <c r="A214" s="63" t="s">
        <v>93</v>
      </c>
      <c r="B214" s="22" t="s">
        <v>41</v>
      </c>
      <c r="C214" s="23">
        <v>38673.432999999997</v>
      </c>
      <c r="D214" s="24"/>
      <c r="E214" s="1">
        <f t="shared" si="24"/>
        <v>-1741.0032733166977</v>
      </c>
      <c r="F214" s="1">
        <f t="shared" si="25"/>
        <v>-1741</v>
      </c>
      <c r="G214" s="1">
        <f t="shared" si="21"/>
        <v>-8.0357700062450022E-3</v>
      </c>
      <c r="I214" s="1">
        <f t="shared" si="23"/>
        <v>-8.0357700062450022E-3</v>
      </c>
      <c r="O214" s="1">
        <f t="shared" ca="1" si="26"/>
        <v>1.8278805588017755E-2</v>
      </c>
      <c r="Q214" s="58">
        <f t="shared" si="27"/>
        <v>23654.932999999997</v>
      </c>
    </row>
    <row r="215" spans="1:17" x14ac:dyDescent="0.2">
      <c r="A215" s="63" t="s">
        <v>96</v>
      </c>
      <c r="B215" s="22" t="s">
        <v>41</v>
      </c>
      <c r="C215" s="23">
        <v>38673.447999999997</v>
      </c>
      <c r="D215" s="24"/>
      <c r="E215" s="1">
        <f t="shared" si="24"/>
        <v>-1740.9971631678968</v>
      </c>
      <c r="F215" s="1">
        <f t="shared" si="25"/>
        <v>-1741</v>
      </c>
      <c r="G215" s="1">
        <f t="shared" si="21"/>
        <v>6.9642299931729212E-3</v>
      </c>
      <c r="I215" s="1">
        <f t="shared" si="23"/>
        <v>6.9642299931729212E-3</v>
      </c>
      <c r="O215" s="1">
        <f t="shared" ca="1" si="26"/>
        <v>1.8278805588017755E-2</v>
      </c>
      <c r="Q215" s="58">
        <f t="shared" si="27"/>
        <v>23654.947999999997</v>
      </c>
    </row>
    <row r="216" spans="1:17" x14ac:dyDescent="0.2">
      <c r="A216" s="63" t="s">
        <v>97</v>
      </c>
      <c r="B216" s="22" t="s">
        <v>41</v>
      </c>
      <c r="C216" s="23">
        <v>38884.553999999996</v>
      </c>
      <c r="D216" s="24"/>
      <c r="E216" s="1">
        <f t="shared" si="24"/>
        <v>-1655.0045583135784</v>
      </c>
      <c r="F216" s="1">
        <f t="shared" si="25"/>
        <v>-1655</v>
      </c>
      <c r="G216" s="1">
        <f t="shared" si="21"/>
        <v>-1.1190350007382222E-2</v>
      </c>
      <c r="I216" s="1">
        <f t="shared" si="23"/>
        <v>-1.1190350007382222E-2</v>
      </c>
      <c r="O216" s="1">
        <f t="shared" ca="1" si="26"/>
        <v>1.8060608133154778E-2</v>
      </c>
      <c r="Q216" s="58">
        <f t="shared" si="27"/>
        <v>23866.053999999996</v>
      </c>
    </row>
    <row r="217" spans="1:17" x14ac:dyDescent="0.2">
      <c r="A217" s="25" t="s">
        <v>98</v>
      </c>
      <c r="C217" s="24">
        <v>39024.510999999999</v>
      </c>
      <c r="D217" s="24"/>
      <c r="E217" s="1">
        <f t="shared" si="24"/>
        <v>-1597.9940185961093</v>
      </c>
      <c r="F217" s="1">
        <f t="shared" si="25"/>
        <v>-1598</v>
      </c>
      <c r="G217" s="1">
        <f t="shared" si="21"/>
        <v>1.4683939996757545E-2</v>
      </c>
      <c r="I217" s="1">
        <f t="shared" si="23"/>
        <v>1.4683939996757545E-2</v>
      </c>
      <c r="O217" s="1">
        <f t="shared" ca="1" si="26"/>
        <v>1.7915988889815364E-2</v>
      </c>
      <c r="Q217" s="58">
        <f t="shared" si="27"/>
        <v>24006.010999999999</v>
      </c>
    </row>
    <row r="218" spans="1:17" x14ac:dyDescent="0.2">
      <c r="A218" s="25" t="s">
        <v>98</v>
      </c>
      <c r="C218" s="24">
        <v>39061.321000000004</v>
      </c>
      <c r="D218" s="24"/>
      <c r="E218" s="1">
        <f t="shared" si="24"/>
        <v>-1582.9997134380944</v>
      </c>
      <c r="F218" s="1">
        <f t="shared" si="25"/>
        <v>-1583</v>
      </c>
      <c r="G218" s="1">
        <f t="shared" si="21"/>
        <v>7.0348999724956229E-4</v>
      </c>
      <c r="I218" s="1">
        <f t="shared" si="23"/>
        <v>7.0348999724956229E-4</v>
      </c>
      <c r="O218" s="1">
        <f t="shared" ca="1" si="26"/>
        <v>1.7877931194199729E-2</v>
      </c>
      <c r="Q218" s="58">
        <f t="shared" si="27"/>
        <v>24042.821000000004</v>
      </c>
    </row>
    <row r="219" spans="1:17" x14ac:dyDescent="0.2">
      <c r="A219" s="63" t="s">
        <v>99</v>
      </c>
      <c r="B219" s="22" t="s">
        <v>41</v>
      </c>
      <c r="C219" s="23">
        <v>39326.462</v>
      </c>
      <c r="D219" s="24"/>
      <c r="E219" s="1">
        <f t="shared" si="24"/>
        <v>-1474.9963158857818</v>
      </c>
      <c r="F219" s="1">
        <f t="shared" si="25"/>
        <v>-1475</v>
      </c>
      <c r="G219" s="1">
        <f t="shared" si="21"/>
        <v>9.0442499931668863E-3</v>
      </c>
      <c r="I219" s="1">
        <f t="shared" si="23"/>
        <v>9.0442499931668863E-3</v>
      </c>
      <c r="O219" s="1">
        <f t="shared" ca="1" si="26"/>
        <v>1.7603915785767154E-2</v>
      </c>
      <c r="Q219" s="58">
        <f t="shared" si="27"/>
        <v>24307.962</v>
      </c>
    </row>
    <row r="220" spans="1:17" x14ac:dyDescent="0.2">
      <c r="A220" s="25" t="s">
        <v>100</v>
      </c>
      <c r="C220" s="24">
        <v>39348.535000000003</v>
      </c>
      <c r="D220" s="24"/>
      <c r="E220" s="1">
        <f t="shared" si="24"/>
        <v>-1466.0050282532668</v>
      </c>
      <c r="F220" s="1">
        <f t="shared" si="25"/>
        <v>-1466</v>
      </c>
      <c r="G220" s="1">
        <f t="shared" si="21"/>
        <v>-1.2344019996817224E-2</v>
      </c>
      <c r="I220" s="1">
        <f t="shared" si="23"/>
        <v>-1.2344019996817224E-2</v>
      </c>
      <c r="O220" s="1">
        <f t="shared" ca="1" si="26"/>
        <v>1.7581081168397773E-2</v>
      </c>
      <c r="Q220" s="58">
        <f t="shared" si="27"/>
        <v>24330.035000000003</v>
      </c>
    </row>
    <row r="221" spans="1:17" x14ac:dyDescent="0.2">
      <c r="A221" s="25" t="s">
        <v>101</v>
      </c>
      <c r="C221" s="24">
        <v>39380.451999999997</v>
      </c>
      <c r="D221" s="24"/>
      <c r="E221" s="1">
        <f t="shared" si="24"/>
        <v>-1453.0038536341901</v>
      </c>
      <c r="F221" s="1">
        <f t="shared" si="25"/>
        <v>-1453</v>
      </c>
      <c r="G221" s="1">
        <f t="shared" si="21"/>
        <v>-9.4604100086144172E-3</v>
      </c>
      <c r="I221" s="1">
        <f t="shared" si="23"/>
        <v>-9.4604100086144172E-3</v>
      </c>
      <c r="O221" s="1">
        <f t="shared" ca="1" si="26"/>
        <v>1.7548097832197556E-2</v>
      </c>
      <c r="Q221" s="58">
        <f t="shared" si="27"/>
        <v>24361.951999999997</v>
      </c>
    </row>
    <row r="222" spans="1:17" x14ac:dyDescent="0.2">
      <c r="A222" s="25" t="s">
        <v>101</v>
      </c>
      <c r="C222" s="24">
        <v>39412.377999999997</v>
      </c>
      <c r="D222" s="24"/>
      <c r="E222" s="1">
        <f t="shared" si="24"/>
        <v>-1439.9990129258308</v>
      </c>
      <c r="F222" s="1">
        <f t="shared" si="25"/>
        <v>-1440</v>
      </c>
      <c r="G222" s="1">
        <f t="shared" si="21"/>
        <v>2.4231999923358671E-3</v>
      </c>
      <c r="I222" s="1">
        <f t="shared" si="23"/>
        <v>2.4231999923358671E-3</v>
      </c>
      <c r="O222" s="1">
        <f t="shared" ca="1" si="26"/>
        <v>1.7515114495997339E-2</v>
      </c>
      <c r="Q222" s="58">
        <f t="shared" si="27"/>
        <v>24393.877999999997</v>
      </c>
    </row>
    <row r="223" spans="1:17" x14ac:dyDescent="0.2">
      <c r="A223" s="25" t="s">
        <v>101</v>
      </c>
      <c r="C223" s="24">
        <v>39417.317000000003</v>
      </c>
      <c r="D223" s="24"/>
      <c r="E223" s="1">
        <f t="shared" si="24"/>
        <v>-1437.9871445972376</v>
      </c>
      <c r="F223" s="1">
        <f t="shared" si="25"/>
        <v>-1438</v>
      </c>
      <c r="G223" s="1">
        <f t="shared" si="21"/>
        <v>3.1559139999444596E-2</v>
      </c>
      <c r="I223" s="1">
        <f t="shared" si="23"/>
        <v>3.1559139999444596E-2</v>
      </c>
      <c r="O223" s="1">
        <f t="shared" ca="1" si="26"/>
        <v>1.751004013658192E-2</v>
      </c>
      <c r="Q223" s="58">
        <f t="shared" si="27"/>
        <v>24398.817000000003</v>
      </c>
    </row>
    <row r="224" spans="1:17" x14ac:dyDescent="0.2">
      <c r="A224" s="25" t="s">
        <v>101</v>
      </c>
      <c r="C224" s="24">
        <v>39439.373</v>
      </c>
      <c r="D224" s="24"/>
      <c r="E224" s="1">
        <f t="shared" si="24"/>
        <v>-1429.0027818000335</v>
      </c>
      <c r="F224" s="1">
        <f t="shared" si="25"/>
        <v>-1429</v>
      </c>
      <c r="G224" s="1">
        <f t="shared" si="21"/>
        <v>-6.8291300049168058E-3</v>
      </c>
      <c r="I224" s="1">
        <f t="shared" si="23"/>
        <v>-6.8291300049168058E-3</v>
      </c>
      <c r="O224" s="1">
        <f t="shared" ca="1" si="26"/>
        <v>1.748720551921254E-2</v>
      </c>
      <c r="Q224" s="58">
        <f t="shared" si="27"/>
        <v>24420.873</v>
      </c>
    </row>
    <row r="225" spans="1:17" x14ac:dyDescent="0.2">
      <c r="A225" s="25" t="s">
        <v>102</v>
      </c>
      <c r="C225" s="24">
        <v>39704.527999999998</v>
      </c>
      <c r="D225" s="24"/>
      <c r="E225" s="1">
        <f t="shared" si="24"/>
        <v>-1320.9936814421719</v>
      </c>
      <c r="F225" s="1">
        <f t="shared" si="25"/>
        <v>-1321</v>
      </c>
      <c r="G225" s="1">
        <f t="shared" si="21"/>
        <v>1.5511629993852694E-2</v>
      </c>
      <c r="I225" s="1">
        <f t="shared" si="23"/>
        <v>1.5511629993852694E-2</v>
      </c>
      <c r="O225" s="1">
        <f t="shared" ca="1" si="26"/>
        <v>1.7213190110779965E-2</v>
      </c>
      <c r="Q225" s="58">
        <f t="shared" si="27"/>
        <v>24686.027999999998</v>
      </c>
    </row>
    <row r="226" spans="1:17" x14ac:dyDescent="0.2">
      <c r="A226" s="25" t="s">
        <v>103</v>
      </c>
      <c r="C226" s="24">
        <v>40038.391000000003</v>
      </c>
      <c r="D226" s="24"/>
      <c r="E226" s="1">
        <f t="shared" si="24"/>
        <v>-1184.9968408290308</v>
      </c>
      <c r="F226" s="1">
        <f t="shared" si="25"/>
        <v>-1185</v>
      </c>
      <c r="G226" s="1">
        <f t="shared" si="21"/>
        <v>7.7555500029120594E-3</v>
      </c>
      <c r="I226" s="1">
        <f t="shared" si="23"/>
        <v>7.7555500029120594E-3</v>
      </c>
      <c r="O226" s="1">
        <f t="shared" ca="1" si="26"/>
        <v>1.686813367053154E-2</v>
      </c>
      <c r="Q226" s="58">
        <f t="shared" si="27"/>
        <v>25019.891000000003</v>
      </c>
    </row>
    <row r="227" spans="1:17" x14ac:dyDescent="0.2">
      <c r="A227" s="63" t="s">
        <v>104</v>
      </c>
      <c r="B227" s="22" t="s">
        <v>41</v>
      </c>
      <c r="C227" s="23">
        <v>40060.478000000003</v>
      </c>
      <c r="D227" s="24"/>
      <c r="E227" s="1">
        <f t="shared" si="24"/>
        <v>-1175.9998503909699</v>
      </c>
      <c r="F227" s="1">
        <f t="shared" si="25"/>
        <v>-1176</v>
      </c>
      <c r="G227" s="1">
        <f t="shared" si="21"/>
        <v>3.6728000122820958E-4</v>
      </c>
      <c r="I227" s="1">
        <f t="shared" si="23"/>
        <v>3.6728000122820958E-4</v>
      </c>
      <c r="O227" s="1">
        <f t="shared" ca="1" si="26"/>
        <v>1.6845299053162156E-2</v>
      </c>
      <c r="Q227" s="58">
        <f t="shared" si="27"/>
        <v>25041.978000000003</v>
      </c>
    </row>
    <row r="228" spans="1:17" x14ac:dyDescent="0.2">
      <c r="A228" s="25" t="s">
        <v>103</v>
      </c>
      <c r="C228" s="24">
        <v>40060.5</v>
      </c>
      <c r="D228" s="24"/>
      <c r="E228" s="1">
        <f t="shared" si="24"/>
        <v>-1175.9908888393961</v>
      </c>
      <c r="F228" s="1">
        <f t="shared" si="25"/>
        <v>-1176</v>
      </c>
      <c r="G228" s="1">
        <f t="shared" si="21"/>
        <v>2.2367279998434242E-2</v>
      </c>
      <c r="I228" s="1">
        <f t="shared" si="23"/>
        <v>2.2367279998434242E-2</v>
      </c>
      <c r="O228" s="1">
        <f t="shared" ca="1" si="26"/>
        <v>1.6845299053162156E-2</v>
      </c>
      <c r="Q228" s="58">
        <f t="shared" si="27"/>
        <v>25042</v>
      </c>
    </row>
    <row r="229" spans="1:17" x14ac:dyDescent="0.2">
      <c r="A229" s="63" t="s">
        <v>105</v>
      </c>
      <c r="B229" s="22" t="s">
        <v>41</v>
      </c>
      <c r="C229" s="23">
        <v>40065.381999999998</v>
      </c>
      <c r="D229" s="24"/>
      <c r="E229" s="1">
        <f t="shared" si="24"/>
        <v>-1174.0022390762506</v>
      </c>
      <c r="F229" s="1">
        <f t="shared" si="25"/>
        <v>-1174</v>
      </c>
      <c r="G229" s="1">
        <f t="shared" si="21"/>
        <v>-5.4967800024314784E-3</v>
      </c>
      <c r="I229" s="1">
        <f t="shared" si="23"/>
        <v>-5.4967800024314784E-3</v>
      </c>
      <c r="O229" s="1">
        <f t="shared" ca="1" si="26"/>
        <v>1.6840224693746741E-2</v>
      </c>
      <c r="Q229" s="58">
        <f t="shared" si="27"/>
        <v>25046.881999999998</v>
      </c>
    </row>
    <row r="230" spans="1:17" x14ac:dyDescent="0.2">
      <c r="A230" s="25" t="s">
        <v>106</v>
      </c>
      <c r="C230" s="24">
        <v>40092.411999999997</v>
      </c>
      <c r="D230" s="24"/>
      <c r="E230" s="1">
        <f t="shared" si="24"/>
        <v>-1162.9917509365855</v>
      </c>
      <c r="F230" s="1">
        <f t="shared" si="25"/>
        <v>-1163</v>
      </c>
      <c r="G230" s="1">
        <f t="shared" si="21"/>
        <v>2.0250889996532351E-2</v>
      </c>
      <c r="I230" s="1">
        <f t="shared" si="23"/>
        <v>2.0250889996532351E-2</v>
      </c>
      <c r="O230" s="1">
        <f t="shared" ca="1" si="26"/>
        <v>1.6812315716961942E-2</v>
      </c>
      <c r="Q230" s="58">
        <f t="shared" si="27"/>
        <v>25073.911999999997</v>
      </c>
    </row>
    <row r="231" spans="1:17" x14ac:dyDescent="0.2">
      <c r="A231" s="25" t="s">
        <v>106</v>
      </c>
      <c r="C231" s="24">
        <v>40119.400999999998</v>
      </c>
      <c r="D231" s="24"/>
      <c r="E231" s="1">
        <f t="shared" si="24"/>
        <v>-1151.9979638703091</v>
      </c>
      <c r="F231" s="1">
        <f t="shared" si="25"/>
        <v>-1152</v>
      </c>
      <c r="G231" s="1">
        <f t="shared" si="21"/>
        <v>4.998559998057317E-3</v>
      </c>
      <c r="I231" s="1">
        <f t="shared" si="23"/>
        <v>4.998559998057317E-3</v>
      </c>
      <c r="O231" s="1">
        <f t="shared" ca="1" si="26"/>
        <v>1.6784406740177144E-2</v>
      </c>
      <c r="Q231" s="58">
        <f t="shared" si="27"/>
        <v>25100.900999999998</v>
      </c>
    </row>
    <row r="232" spans="1:17" x14ac:dyDescent="0.2">
      <c r="A232" s="25" t="s">
        <v>107</v>
      </c>
      <c r="C232" s="24">
        <v>40146.394999999997</v>
      </c>
      <c r="D232" s="24"/>
      <c r="E232" s="1">
        <f t="shared" si="24"/>
        <v>-1141.002140087767</v>
      </c>
      <c r="F232" s="1">
        <f t="shared" si="25"/>
        <v>-1141</v>
      </c>
      <c r="G232" s="1">
        <f t="shared" si="21"/>
        <v>-5.2537700030370615E-3</v>
      </c>
      <c r="I232" s="1">
        <f t="shared" si="23"/>
        <v>-5.2537700030370615E-3</v>
      </c>
      <c r="O232" s="1">
        <f t="shared" ca="1" si="26"/>
        <v>1.6756497763392345E-2</v>
      </c>
      <c r="Q232" s="58">
        <f t="shared" si="27"/>
        <v>25127.894999999997</v>
      </c>
    </row>
    <row r="233" spans="1:17" x14ac:dyDescent="0.2">
      <c r="A233" s="25" t="s">
        <v>107</v>
      </c>
      <c r="C233" s="24">
        <v>40151.305999999997</v>
      </c>
      <c r="D233" s="24"/>
      <c r="E233" s="1">
        <f t="shared" si="24"/>
        <v>-1139.0016773702716</v>
      </c>
      <c r="F233" s="1">
        <f t="shared" si="25"/>
        <v>-1139</v>
      </c>
      <c r="G233" s="1">
        <f t="shared" si="21"/>
        <v>-4.1178300089086406E-3</v>
      </c>
      <c r="I233" s="1">
        <f t="shared" si="23"/>
        <v>-4.1178300089086406E-3</v>
      </c>
      <c r="O233" s="1">
        <f t="shared" ca="1" si="26"/>
        <v>1.6751423403976923E-2</v>
      </c>
      <c r="Q233" s="58">
        <f t="shared" si="27"/>
        <v>25132.805999999997</v>
      </c>
    </row>
    <row r="234" spans="1:17" x14ac:dyDescent="0.2">
      <c r="A234" s="64" t="s">
        <v>108</v>
      </c>
      <c r="B234" s="26"/>
      <c r="C234" s="24">
        <v>40362.436600000001</v>
      </c>
      <c r="D234" s="24"/>
      <c r="E234" s="1">
        <f t="shared" si="24"/>
        <v>-1052.9990518719176</v>
      </c>
      <c r="F234" s="1">
        <f t="shared" si="25"/>
        <v>-1053</v>
      </c>
      <c r="G234" s="1">
        <f t="shared" si="21"/>
        <v>2.3275899948203005E-3</v>
      </c>
      <c r="J234" s="1">
        <f>G234</f>
        <v>2.3275899948203005E-3</v>
      </c>
      <c r="O234" s="1">
        <f t="shared" ca="1" si="26"/>
        <v>1.6533225949113949E-2</v>
      </c>
      <c r="Q234" s="58">
        <f t="shared" si="27"/>
        <v>25343.936600000001</v>
      </c>
    </row>
    <row r="235" spans="1:17" x14ac:dyDescent="0.2">
      <c r="A235" s="64" t="s">
        <v>108</v>
      </c>
      <c r="B235" s="26"/>
      <c r="C235" s="24">
        <v>40362.438999999998</v>
      </c>
      <c r="D235" s="24"/>
      <c r="E235" s="1">
        <f t="shared" si="24"/>
        <v>-1052.9980742481105</v>
      </c>
      <c r="F235" s="1">
        <f t="shared" si="25"/>
        <v>-1053</v>
      </c>
      <c r="G235" s="1">
        <f t="shared" si="21"/>
        <v>4.7275899923988618E-3</v>
      </c>
      <c r="J235" s="1">
        <f>G235</f>
        <v>4.7275899923988618E-3</v>
      </c>
      <c r="O235" s="1">
        <f t="shared" ca="1" si="26"/>
        <v>1.6533225949113949E-2</v>
      </c>
      <c r="Q235" s="58">
        <f t="shared" si="27"/>
        <v>25343.938999999998</v>
      </c>
    </row>
    <row r="236" spans="1:17" x14ac:dyDescent="0.2">
      <c r="A236" s="27" t="s">
        <v>109</v>
      </c>
      <c r="B236" s="26"/>
      <c r="C236" s="24">
        <v>40475.3629</v>
      </c>
      <c r="D236" s="24"/>
      <c r="E236" s="1">
        <f t="shared" si="24"/>
        <v>-1006.9992854343926</v>
      </c>
      <c r="F236" s="1">
        <f t="shared" si="25"/>
        <v>-1007</v>
      </c>
      <c r="G236" s="1">
        <f t="shared" si="21"/>
        <v>1.754209995851852E-3</v>
      </c>
      <c r="J236" s="1">
        <f>G236</f>
        <v>1.754209995851852E-3</v>
      </c>
      <c r="O236" s="1">
        <f t="shared" ca="1" si="26"/>
        <v>1.6416515682559335E-2</v>
      </c>
      <c r="Q236" s="58">
        <f t="shared" si="27"/>
        <v>25456.8629</v>
      </c>
    </row>
    <row r="237" spans="1:17" x14ac:dyDescent="0.2">
      <c r="A237" s="25" t="s">
        <v>110</v>
      </c>
      <c r="C237" s="24">
        <v>40507.281000000003</v>
      </c>
      <c r="D237" s="24"/>
      <c r="E237" s="1">
        <f t="shared" si="24"/>
        <v>-993.99766273773378</v>
      </c>
      <c r="F237" s="1">
        <f t="shared" si="25"/>
        <v>-994</v>
      </c>
      <c r="G237" s="1">
        <f t="shared" si="21"/>
        <v>5.7378199999220669E-3</v>
      </c>
      <c r="I237" s="1">
        <f t="shared" ref="I237:I246" si="28">G237</f>
        <v>5.7378199999220669E-3</v>
      </c>
      <c r="O237" s="1">
        <f t="shared" ca="1" si="26"/>
        <v>1.6383532346359118E-2</v>
      </c>
      <c r="Q237" s="58">
        <f t="shared" si="27"/>
        <v>25488.781000000003</v>
      </c>
    </row>
    <row r="238" spans="1:17" x14ac:dyDescent="0.2">
      <c r="A238" s="25" t="s">
        <v>111</v>
      </c>
      <c r="C238" s="24">
        <v>40561.281999999999</v>
      </c>
      <c r="D238" s="24"/>
      <c r="E238" s="1">
        <f t="shared" si="24"/>
        <v>-972.00071971035538</v>
      </c>
      <c r="F238" s="1">
        <f t="shared" si="25"/>
        <v>-972</v>
      </c>
      <c r="G238" s="1">
        <f t="shared" si="21"/>
        <v>-1.7668400032562204E-3</v>
      </c>
      <c r="I238" s="1">
        <f t="shared" si="28"/>
        <v>-1.7668400032562204E-3</v>
      </c>
      <c r="O238" s="1">
        <f t="shared" ca="1" si="26"/>
        <v>1.632771439278952E-2</v>
      </c>
      <c r="Q238" s="58">
        <f t="shared" si="27"/>
        <v>25542.781999999999</v>
      </c>
    </row>
    <row r="239" spans="1:17" x14ac:dyDescent="0.2">
      <c r="A239" s="25" t="s">
        <v>112</v>
      </c>
      <c r="C239" s="24">
        <v>40735.589</v>
      </c>
      <c r="D239" s="24"/>
      <c r="E239" s="1">
        <f t="shared" si="24"/>
        <v>-900.99793923826189</v>
      </c>
      <c r="F239" s="1">
        <f t="shared" si="25"/>
        <v>-901</v>
      </c>
      <c r="G239" s="1">
        <f t="shared" si="21"/>
        <v>5.0590299942996353E-3</v>
      </c>
      <c r="I239" s="1">
        <f t="shared" si="28"/>
        <v>5.0590299942996353E-3</v>
      </c>
      <c r="O239" s="1">
        <f t="shared" ca="1" si="26"/>
        <v>1.6147574633542178E-2</v>
      </c>
      <c r="Q239" s="58">
        <f t="shared" si="27"/>
        <v>25717.089</v>
      </c>
    </row>
    <row r="240" spans="1:17" x14ac:dyDescent="0.2">
      <c r="A240" s="25" t="s">
        <v>113</v>
      </c>
      <c r="C240" s="24">
        <v>40853.408000000003</v>
      </c>
      <c r="D240" s="24"/>
      <c r="E240" s="1">
        <f t="shared" si="24"/>
        <v>-853.00516446477741</v>
      </c>
      <c r="F240" s="1">
        <f t="shared" si="25"/>
        <v>-853</v>
      </c>
      <c r="G240" s="1">
        <f t="shared" si="21"/>
        <v>-1.267840999935288E-2</v>
      </c>
      <c r="I240" s="1">
        <f t="shared" si="28"/>
        <v>-1.267840999935288E-2</v>
      </c>
      <c r="O240" s="1">
        <f t="shared" ca="1" si="26"/>
        <v>1.6025790007572146E-2</v>
      </c>
      <c r="Q240" s="58">
        <f t="shared" si="27"/>
        <v>25834.908000000003</v>
      </c>
    </row>
    <row r="241" spans="1:17" x14ac:dyDescent="0.2">
      <c r="A241" s="25" t="s">
        <v>113</v>
      </c>
      <c r="C241" s="24">
        <v>40853.417999999998</v>
      </c>
      <c r="D241" s="24"/>
      <c r="E241" s="1">
        <f t="shared" si="24"/>
        <v>-853.00109103224543</v>
      </c>
      <c r="F241" s="1">
        <f t="shared" si="25"/>
        <v>-853</v>
      </c>
      <c r="G241" s="1">
        <f t="shared" si="21"/>
        <v>-2.6784100045915693E-3</v>
      </c>
      <c r="I241" s="1">
        <f t="shared" si="28"/>
        <v>-2.6784100045915693E-3</v>
      </c>
      <c r="O241" s="1">
        <f t="shared" ca="1" si="26"/>
        <v>1.6025790007572146E-2</v>
      </c>
      <c r="Q241" s="58">
        <f t="shared" si="27"/>
        <v>25834.917999999998</v>
      </c>
    </row>
    <row r="242" spans="1:17" x14ac:dyDescent="0.2">
      <c r="A242" s="25" t="s">
        <v>113</v>
      </c>
      <c r="C242" s="24">
        <v>40853.423000000003</v>
      </c>
      <c r="D242" s="24"/>
      <c r="E242" s="1">
        <f t="shared" si="24"/>
        <v>-852.99905431597654</v>
      </c>
      <c r="F242" s="1">
        <f t="shared" si="25"/>
        <v>-853</v>
      </c>
      <c r="G242" s="1">
        <f t="shared" si="21"/>
        <v>2.3215900000650436E-3</v>
      </c>
      <c r="I242" s="1">
        <f t="shared" si="28"/>
        <v>2.3215900000650436E-3</v>
      </c>
      <c r="O242" s="1">
        <f t="shared" ca="1" si="26"/>
        <v>1.6025790007572146E-2</v>
      </c>
      <c r="Q242" s="58">
        <f t="shared" si="27"/>
        <v>25834.923000000003</v>
      </c>
    </row>
    <row r="243" spans="1:17" x14ac:dyDescent="0.2">
      <c r="A243" s="63" t="s">
        <v>114</v>
      </c>
      <c r="B243" s="22" t="s">
        <v>41</v>
      </c>
      <c r="C243" s="23">
        <v>40858.322</v>
      </c>
      <c r="D243" s="24"/>
      <c r="E243" s="1">
        <f t="shared" si="24"/>
        <v>-851.00347971752308</v>
      </c>
      <c r="F243" s="1">
        <f t="shared" si="25"/>
        <v>-851</v>
      </c>
      <c r="G243" s="1">
        <f t="shared" si="21"/>
        <v>-8.5424700009752996E-3</v>
      </c>
      <c r="I243" s="1">
        <f t="shared" si="28"/>
        <v>-8.5424700009752996E-3</v>
      </c>
      <c r="O243" s="1">
        <f t="shared" ca="1" si="26"/>
        <v>1.6020715648156728E-2</v>
      </c>
      <c r="Q243" s="58">
        <f t="shared" si="27"/>
        <v>25839.822</v>
      </c>
    </row>
    <row r="244" spans="1:17" x14ac:dyDescent="0.2">
      <c r="A244" s="63" t="s">
        <v>114</v>
      </c>
      <c r="B244" s="22" t="s">
        <v>41</v>
      </c>
      <c r="C244" s="23">
        <v>40858.322999999997</v>
      </c>
      <c r="D244" s="24"/>
      <c r="E244" s="1">
        <f t="shared" si="24"/>
        <v>-851.00307237427114</v>
      </c>
      <c r="F244" s="1">
        <f t="shared" si="25"/>
        <v>-851</v>
      </c>
      <c r="G244" s="1">
        <f t="shared" si="21"/>
        <v>-7.5424700044095516E-3</v>
      </c>
      <c r="I244" s="1">
        <f t="shared" si="28"/>
        <v>-7.5424700044095516E-3</v>
      </c>
      <c r="O244" s="1">
        <f t="shared" ca="1" si="26"/>
        <v>1.6020715648156728E-2</v>
      </c>
      <c r="Q244" s="58">
        <f t="shared" si="27"/>
        <v>25839.822999999997</v>
      </c>
    </row>
    <row r="245" spans="1:17" x14ac:dyDescent="0.2">
      <c r="A245" s="63" t="s">
        <v>114</v>
      </c>
      <c r="B245" s="22" t="s">
        <v>41</v>
      </c>
      <c r="C245" s="23">
        <v>40858.324000000001</v>
      </c>
      <c r="D245" s="24"/>
      <c r="E245" s="1">
        <f t="shared" si="24"/>
        <v>-851.00266503101614</v>
      </c>
      <c r="F245" s="1">
        <f t="shared" si="25"/>
        <v>-851</v>
      </c>
      <c r="G245" s="1">
        <f t="shared" si="21"/>
        <v>-6.542470000567846E-3</v>
      </c>
      <c r="I245" s="1">
        <f t="shared" si="28"/>
        <v>-6.542470000567846E-3</v>
      </c>
      <c r="O245" s="1">
        <f t="shared" ca="1" si="26"/>
        <v>1.6020715648156728E-2</v>
      </c>
      <c r="Q245" s="58">
        <f t="shared" si="27"/>
        <v>25839.824000000001</v>
      </c>
    </row>
    <row r="246" spans="1:17" x14ac:dyDescent="0.2">
      <c r="A246" s="25" t="s">
        <v>113</v>
      </c>
      <c r="C246" s="24">
        <v>40858.324999999997</v>
      </c>
      <c r="D246" s="24"/>
      <c r="E246" s="1">
        <f t="shared" si="24"/>
        <v>-851.00225768776409</v>
      </c>
      <c r="F246" s="1">
        <f t="shared" si="25"/>
        <v>-851</v>
      </c>
      <c r="G246" s="1">
        <f t="shared" si="21"/>
        <v>-5.542470004002098E-3</v>
      </c>
      <c r="I246" s="1">
        <f t="shared" si="28"/>
        <v>-5.542470004002098E-3</v>
      </c>
      <c r="O246" s="1">
        <f t="shared" ca="1" si="26"/>
        <v>1.6020715648156728E-2</v>
      </c>
      <c r="Q246" s="58">
        <f t="shared" si="27"/>
        <v>25839.824999999997</v>
      </c>
    </row>
    <row r="247" spans="1:17" x14ac:dyDescent="0.2">
      <c r="A247" s="63" t="s">
        <v>115</v>
      </c>
      <c r="B247" s="22" t="s">
        <v>41</v>
      </c>
      <c r="C247" s="23">
        <v>41170.105300000003</v>
      </c>
      <c r="D247" s="24"/>
      <c r="E247" s="1">
        <f t="shared" si="24"/>
        <v>-724.0006559366941</v>
      </c>
      <c r="F247" s="1">
        <f t="shared" si="25"/>
        <v>-724</v>
      </c>
      <c r="G247" s="1">
        <f t="shared" si="21"/>
        <v>-1.6102800000226125E-3</v>
      </c>
      <c r="J247" s="1">
        <f>G247</f>
        <v>-1.6102800000226125E-3</v>
      </c>
      <c r="O247" s="1">
        <f t="shared" ca="1" si="26"/>
        <v>1.5698493825277684E-2</v>
      </c>
      <c r="Q247" s="58">
        <f t="shared" si="27"/>
        <v>26151.605300000003</v>
      </c>
    </row>
    <row r="248" spans="1:17" x14ac:dyDescent="0.2">
      <c r="A248" s="25" t="s">
        <v>116</v>
      </c>
      <c r="C248" s="24">
        <v>41172.567000000003</v>
      </c>
      <c r="D248" s="24"/>
      <c r="E248" s="1">
        <f t="shared" si="24"/>
        <v>-722.99789904977547</v>
      </c>
      <c r="F248" s="1">
        <f t="shared" si="25"/>
        <v>-723</v>
      </c>
      <c r="G248" s="1">
        <f t="shared" si="21"/>
        <v>5.1576900004874915E-3</v>
      </c>
      <c r="I248" s="1">
        <f t="shared" ref="I248:I269" si="29">G248</f>
        <v>5.1576900004874915E-3</v>
      </c>
      <c r="O248" s="1">
        <f t="shared" ca="1" si="26"/>
        <v>1.5695956645569973E-2</v>
      </c>
      <c r="Q248" s="58">
        <f t="shared" si="27"/>
        <v>26154.067000000003</v>
      </c>
    </row>
    <row r="249" spans="1:17" x14ac:dyDescent="0.2">
      <c r="A249" s="25" t="s">
        <v>117</v>
      </c>
      <c r="C249" s="24">
        <v>41177.466999999997</v>
      </c>
      <c r="D249" s="24"/>
      <c r="E249" s="1">
        <f t="shared" si="24"/>
        <v>-721.00191710807007</v>
      </c>
      <c r="F249" s="1">
        <f t="shared" si="25"/>
        <v>-721</v>
      </c>
      <c r="G249" s="1">
        <f t="shared" si="21"/>
        <v>-4.7063700039871037E-3</v>
      </c>
      <c r="I249" s="1">
        <f t="shared" si="29"/>
        <v>-4.7063700039871037E-3</v>
      </c>
      <c r="O249" s="1">
        <f t="shared" ca="1" si="26"/>
        <v>1.5690882286154555E-2</v>
      </c>
      <c r="Q249" s="58">
        <f t="shared" si="27"/>
        <v>26158.966999999997</v>
      </c>
    </row>
    <row r="250" spans="1:17" x14ac:dyDescent="0.2">
      <c r="A250" s="25" t="s">
        <v>116</v>
      </c>
      <c r="C250" s="24">
        <v>41182.377</v>
      </c>
      <c r="D250" s="24"/>
      <c r="E250" s="1">
        <f t="shared" si="24"/>
        <v>-719.00186173382679</v>
      </c>
      <c r="F250" s="1">
        <f t="shared" si="25"/>
        <v>-719</v>
      </c>
      <c r="G250" s="1">
        <f t="shared" ref="G250:G275" si="30">+C250-(C$7+F250*C$8)</f>
        <v>-4.5704299991484731E-3</v>
      </c>
      <c r="I250" s="1">
        <f t="shared" si="29"/>
        <v>-4.5704299991484731E-3</v>
      </c>
      <c r="O250" s="1">
        <f t="shared" ca="1" si="26"/>
        <v>1.5685807926739136E-2</v>
      </c>
      <c r="Q250" s="58">
        <f t="shared" si="27"/>
        <v>26163.877</v>
      </c>
    </row>
    <row r="251" spans="1:17" x14ac:dyDescent="0.2">
      <c r="A251" s="25" t="s">
        <v>117</v>
      </c>
      <c r="C251" s="24">
        <v>41182.381000000001</v>
      </c>
      <c r="D251" s="24"/>
      <c r="E251" s="1">
        <f t="shared" si="24"/>
        <v>-719.00023236081279</v>
      </c>
      <c r="F251" s="1">
        <f t="shared" si="25"/>
        <v>-719</v>
      </c>
      <c r="G251" s="1">
        <f t="shared" si="30"/>
        <v>-5.7042999833356589E-4</v>
      </c>
      <c r="I251" s="1">
        <f t="shared" si="29"/>
        <v>-5.7042999833356589E-4</v>
      </c>
      <c r="O251" s="1">
        <f t="shared" ca="1" si="26"/>
        <v>1.5685807926739136E-2</v>
      </c>
      <c r="Q251" s="58">
        <f t="shared" si="27"/>
        <v>26163.881000000001</v>
      </c>
    </row>
    <row r="252" spans="1:17" x14ac:dyDescent="0.2">
      <c r="A252" s="25" t="s">
        <v>118</v>
      </c>
      <c r="C252" s="24">
        <v>41204.476999999999</v>
      </c>
      <c r="D252" s="24"/>
      <c r="E252" s="1">
        <f t="shared" si="24"/>
        <v>-709.99957583347191</v>
      </c>
      <c r="F252" s="1">
        <f t="shared" si="25"/>
        <v>-710</v>
      </c>
      <c r="G252" s="1">
        <f t="shared" si="30"/>
        <v>1.0412999981781468E-3</v>
      </c>
      <c r="I252" s="1">
        <f t="shared" si="29"/>
        <v>1.0412999981781468E-3</v>
      </c>
      <c r="O252" s="1">
        <f t="shared" ca="1" si="26"/>
        <v>1.5662973309369756E-2</v>
      </c>
      <c r="Q252" s="58">
        <f t="shared" si="27"/>
        <v>26185.976999999999</v>
      </c>
    </row>
    <row r="253" spans="1:17" x14ac:dyDescent="0.2">
      <c r="A253" s="25" t="s">
        <v>119</v>
      </c>
      <c r="C253" s="24">
        <v>41506.440999999999</v>
      </c>
      <c r="D253" s="24"/>
      <c r="E253" s="1">
        <f t="shared" si="24"/>
        <v>-586.99657766085045</v>
      </c>
      <c r="F253" s="1">
        <f t="shared" si="25"/>
        <v>-587</v>
      </c>
      <c r="G253" s="1">
        <f t="shared" si="30"/>
        <v>8.4016099935979582E-3</v>
      </c>
      <c r="I253" s="1">
        <f t="shared" si="29"/>
        <v>8.4016099935979582E-3</v>
      </c>
      <c r="O253" s="1">
        <f t="shared" ca="1" si="26"/>
        <v>1.5350900205321547E-2</v>
      </c>
      <c r="Q253" s="58">
        <f t="shared" si="27"/>
        <v>26487.940999999999</v>
      </c>
    </row>
    <row r="254" spans="1:17" x14ac:dyDescent="0.2">
      <c r="A254" s="25" t="s">
        <v>119</v>
      </c>
      <c r="C254" s="24">
        <v>41528.533000000003</v>
      </c>
      <c r="D254" s="24"/>
      <c r="E254" s="1">
        <f t="shared" si="24"/>
        <v>-577.9975505065205</v>
      </c>
      <c r="F254" s="1">
        <f t="shared" si="25"/>
        <v>-578</v>
      </c>
      <c r="G254" s="1">
        <f t="shared" si="30"/>
        <v>6.0133399965707213E-3</v>
      </c>
      <c r="I254" s="1">
        <f t="shared" si="29"/>
        <v>6.0133399965707213E-3</v>
      </c>
      <c r="O254" s="1">
        <f t="shared" ca="1" si="26"/>
        <v>1.5328065587952166E-2</v>
      </c>
      <c r="Q254" s="58">
        <f t="shared" si="27"/>
        <v>26510.033000000003</v>
      </c>
    </row>
    <row r="255" spans="1:17" x14ac:dyDescent="0.2">
      <c r="A255" s="25" t="s">
        <v>120</v>
      </c>
      <c r="C255" s="24">
        <v>41560.434999999998</v>
      </c>
      <c r="D255" s="24"/>
      <c r="E255" s="1">
        <f t="shared" si="24"/>
        <v>-565.00248603624493</v>
      </c>
      <c r="F255" s="1">
        <f t="shared" si="25"/>
        <v>-565</v>
      </c>
      <c r="G255" s="1">
        <f t="shared" si="30"/>
        <v>-6.1030500073684379E-3</v>
      </c>
      <c r="I255" s="1">
        <f t="shared" si="29"/>
        <v>-6.1030500073684379E-3</v>
      </c>
      <c r="O255" s="1">
        <f t="shared" ca="1" si="26"/>
        <v>1.5295082251751949E-2</v>
      </c>
      <c r="Q255" s="58">
        <f t="shared" si="27"/>
        <v>26541.934999999998</v>
      </c>
    </row>
    <row r="256" spans="1:17" x14ac:dyDescent="0.2">
      <c r="A256" s="27" t="s">
        <v>121</v>
      </c>
      <c r="B256" s="26"/>
      <c r="C256" s="24">
        <v>41560.44</v>
      </c>
      <c r="D256" s="24">
        <v>4.0000000000000001E-3</v>
      </c>
      <c r="E256" s="1">
        <f t="shared" si="24"/>
        <v>-565.00044931997593</v>
      </c>
      <c r="F256" s="1">
        <f t="shared" si="25"/>
        <v>-565</v>
      </c>
      <c r="G256" s="1">
        <f t="shared" si="30"/>
        <v>-1.1030500027118251E-3</v>
      </c>
      <c r="I256" s="1">
        <f t="shared" si="29"/>
        <v>-1.1030500027118251E-3</v>
      </c>
      <c r="O256" s="1">
        <f t="shared" ca="1" si="26"/>
        <v>1.5295082251751949E-2</v>
      </c>
      <c r="Q256" s="58">
        <f t="shared" si="27"/>
        <v>26541.940000000002</v>
      </c>
    </row>
    <row r="257" spans="1:17" x14ac:dyDescent="0.2">
      <c r="A257" s="63" t="s">
        <v>121</v>
      </c>
      <c r="B257" s="22" t="s">
        <v>41</v>
      </c>
      <c r="C257" s="23">
        <v>41560.440999999999</v>
      </c>
      <c r="D257" s="24"/>
      <c r="E257" s="1">
        <f t="shared" si="24"/>
        <v>-565.00004197672399</v>
      </c>
      <c r="F257" s="1">
        <f t="shared" si="25"/>
        <v>-565</v>
      </c>
      <c r="G257" s="1">
        <f t="shared" si="30"/>
        <v>-1.0305000614607707E-4</v>
      </c>
      <c r="I257" s="1">
        <f t="shared" si="29"/>
        <v>-1.0305000614607707E-4</v>
      </c>
      <c r="O257" s="1">
        <f t="shared" ca="1" si="26"/>
        <v>1.5295082251751949E-2</v>
      </c>
      <c r="Q257" s="58">
        <f t="shared" si="27"/>
        <v>26541.940999999999</v>
      </c>
    </row>
    <row r="258" spans="1:17" x14ac:dyDescent="0.2">
      <c r="A258" s="25" t="s">
        <v>120</v>
      </c>
      <c r="C258" s="24">
        <v>41560.444000000003</v>
      </c>
      <c r="D258" s="24"/>
      <c r="E258" s="1">
        <f t="shared" si="24"/>
        <v>-564.99881994696193</v>
      </c>
      <c r="F258" s="1">
        <f t="shared" si="25"/>
        <v>-565</v>
      </c>
      <c r="G258" s="1">
        <f t="shared" si="30"/>
        <v>2.8969499981030822E-3</v>
      </c>
      <c r="I258" s="1">
        <f t="shared" si="29"/>
        <v>2.8969499981030822E-3</v>
      </c>
      <c r="O258" s="1">
        <f t="shared" ca="1" si="26"/>
        <v>1.5295082251751949E-2</v>
      </c>
      <c r="Q258" s="58">
        <f t="shared" si="27"/>
        <v>26541.944000000003</v>
      </c>
    </row>
    <row r="259" spans="1:17" x14ac:dyDescent="0.2">
      <c r="A259" s="25" t="s">
        <v>120</v>
      </c>
      <c r="C259" s="24">
        <v>41565.360999999997</v>
      </c>
      <c r="D259" s="24"/>
      <c r="E259" s="1">
        <f t="shared" si="24"/>
        <v>-562.99591316994872</v>
      </c>
      <c r="F259" s="1">
        <f t="shared" si="25"/>
        <v>-563</v>
      </c>
      <c r="G259" s="1">
        <f t="shared" si="30"/>
        <v>1.0032889993453864E-2</v>
      </c>
      <c r="I259" s="1">
        <f t="shared" si="29"/>
        <v>1.0032889993453864E-2</v>
      </c>
      <c r="O259" s="1">
        <f t="shared" ca="1" si="26"/>
        <v>1.5290007892336531E-2</v>
      </c>
      <c r="Q259" s="58">
        <f t="shared" si="27"/>
        <v>26546.860999999997</v>
      </c>
    </row>
    <row r="260" spans="1:17" x14ac:dyDescent="0.2">
      <c r="A260" s="25" t="s">
        <v>120</v>
      </c>
      <c r="C260" s="24">
        <v>41587.440000000002</v>
      </c>
      <c r="D260" s="24"/>
      <c r="E260" s="1">
        <f t="shared" si="24"/>
        <v>-554.0021814779127</v>
      </c>
      <c r="F260" s="1">
        <f t="shared" si="25"/>
        <v>-554</v>
      </c>
      <c r="G260" s="1">
        <f t="shared" si="30"/>
        <v>-5.3553800025838427E-3</v>
      </c>
      <c r="I260" s="1">
        <f t="shared" si="29"/>
        <v>-5.3553800025838427E-3</v>
      </c>
      <c r="O260" s="1">
        <f t="shared" ca="1" si="26"/>
        <v>1.526717327496715E-2</v>
      </c>
      <c r="Q260" s="58">
        <f t="shared" si="27"/>
        <v>26568.940000000002</v>
      </c>
    </row>
    <row r="261" spans="1:17" x14ac:dyDescent="0.2">
      <c r="A261" s="63" t="s">
        <v>122</v>
      </c>
      <c r="B261" s="22" t="s">
        <v>41</v>
      </c>
      <c r="C261" s="23">
        <v>41592.339999999997</v>
      </c>
      <c r="D261" s="24"/>
      <c r="E261" s="1">
        <f t="shared" si="24"/>
        <v>-552.0061995362073</v>
      </c>
      <c r="F261" s="1">
        <f t="shared" si="25"/>
        <v>-552</v>
      </c>
      <c r="G261" s="1">
        <f t="shared" si="30"/>
        <v>-1.5219440007058438E-2</v>
      </c>
      <c r="I261" s="1">
        <f t="shared" si="29"/>
        <v>-1.5219440007058438E-2</v>
      </c>
      <c r="O261" s="1">
        <f t="shared" ca="1" si="26"/>
        <v>1.5262098915551732E-2</v>
      </c>
      <c r="Q261" s="58">
        <f t="shared" si="27"/>
        <v>26573.839999999997</v>
      </c>
    </row>
    <row r="262" spans="1:17" x14ac:dyDescent="0.2">
      <c r="A262" s="63" t="s">
        <v>122</v>
      </c>
      <c r="B262" s="22" t="s">
        <v>41</v>
      </c>
      <c r="C262" s="23">
        <v>41592.343999999997</v>
      </c>
      <c r="D262" s="24"/>
      <c r="E262" s="1">
        <f t="shared" si="24"/>
        <v>-552.00457016319331</v>
      </c>
      <c r="F262" s="1">
        <f t="shared" si="25"/>
        <v>-552</v>
      </c>
      <c r="G262" s="1">
        <f t="shared" si="30"/>
        <v>-1.1219440006243531E-2</v>
      </c>
      <c r="I262" s="1">
        <f t="shared" si="29"/>
        <v>-1.1219440006243531E-2</v>
      </c>
      <c r="O262" s="1">
        <f t="shared" ca="1" si="26"/>
        <v>1.5262098915551732E-2</v>
      </c>
      <c r="Q262" s="58">
        <f t="shared" si="27"/>
        <v>26573.843999999997</v>
      </c>
    </row>
    <row r="263" spans="1:17" x14ac:dyDescent="0.2">
      <c r="A263" s="25" t="s">
        <v>123</v>
      </c>
      <c r="C263" s="24">
        <v>41592.357000000004</v>
      </c>
      <c r="D263" s="24"/>
      <c r="E263" s="1">
        <f t="shared" si="24"/>
        <v>-551.99927470089642</v>
      </c>
      <c r="F263" s="1">
        <f t="shared" si="25"/>
        <v>-552</v>
      </c>
      <c r="G263" s="1">
        <f t="shared" si="30"/>
        <v>1.7805600000428967E-3</v>
      </c>
      <c r="I263" s="1">
        <f t="shared" si="29"/>
        <v>1.7805600000428967E-3</v>
      </c>
      <c r="O263" s="1">
        <f t="shared" ca="1" si="26"/>
        <v>1.5262098915551732E-2</v>
      </c>
      <c r="Q263" s="58">
        <f t="shared" si="27"/>
        <v>26573.857000000004</v>
      </c>
    </row>
    <row r="264" spans="1:17" x14ac:dyDescent="0.2">
      <c r="A264" s="25" t="s">
        <v>123</v>
      </c>
      <c r="C264" s="24">
        <v>41592.358</v>
      </c>
      <c r="D264" s="24"/>
      <c r="E264" s="1">
        <f t="shared" si="24"/>
        <v>-551.99886735764449</v>
      </c>
      <c r="F264" s="1">
        <f t="shared" si="25"/>
        <v>-552</v>
      </c>
      <c r="G264" s="1">
        <f t="shared" si="30"/>
        <v>2.7805599966086447E-3</v>
      </c>
      <c r="I264" s="1">
        <f t="shared" si="29"/>
        <v>2.7805599966086447E-3</v>
      </c>
      <c r="O264" s="1">
        <f t="shared" ca="1" si="26"/>
        <v>1.5262098915551732E-2</v>
      </c>
      <c r="Q264" s="58">
        <f t="shared" si="27"/>
        <v>26573.858</v>
      </c>
    </row>
    <row r="265" spans="1:17" x14ac:dyDescent="0.2">
      <c r="A265" s="25" t="s">
        <v>124</v>
      </c>
      <c r="C265" s="24">
        <v>41830.487000000001</v>
      </c>
      <c r="D265" s="24"/>
      <c r="E265" s="1">
        <f t="shared" si="24"/>
        <v>-454.99862576643397</v>
      </c>
      <c r="F265" s="1">
        <f t="shared" si="25"/>
        <v>-455</v>
      </c>
      <c r="G265" s="1">
        <f t="shared" si="30"/>
        <v>3.3736499972292222E-3</v>
      </c>
      <c r="I265" s="1">
        <f t="shared" si="29"/>
        <v>3.3736499972292222E-3</v>
      </c>
      <c r="O265" s="1">
        <f t="shared" ca="1" si="26"/>
        <v>1.5015992483903957E-2</v>
      </c>
      <c r="Q265" s="58">
        <f t="shared" si="27"/>
        <v>26811.987000000001</v>
      </c>
    </row>
    <row r="266" spans="1:17" x14ac:dyDescent="0.2">
      <c r="A266" s="63" t="s">
        <v>125</v>
      </c>
      <c r="B266" s="22" t="s">
        <v>41</v>
      </c>
      <c r="C266" s="23">
        <v>41830.487999999998</v>
      </c>
      <c r="D266" s="24"/>
      <c r="E266" s="1">
        <f t="shared" si="24"/>
        <v>-454.99821842318198</v>
      </c>
      <c r="F266" s="1">
        <f t="shared" si="25"/>
        <v>-455</v>
      </c>
      <c r="G266" s="1">
        <f t="shared" si="30"/>
        <v>4.3736499937949702E-3</v>
      </c>
      <c r="I266" s="1">
        <f t="shared" si="29"/>
        <v>4.3736499937949702E-3</v>
      </c>
      <c r="O266" s="1">
        <f t="shared" ca="1" si="26"/>
        <v>1.5015992483903957E-2</v>
      </c>
      <c r="Q266" s="58">
        <f t="shared" si="27"/>
        <v>26811.987999999998</v>
      </c>
    </row>
    <row r="267" spans="1:17" x14ac:dyDescent="0.2">
      <c r="A267" s="25" t="s">
        <v>126</v>
      </c>
      <c r="C267" s="24">
        <v>41884.498</v>
      </c>
      <c r="D267" s="24"/>
      <c r="E267" s="1">
        <f t="shared" si="24"/>
        <v>-432.99760930652059</v>
      </c>
      <c r="F267" s="1">
        <f t="shared" si="25"/>
        <v>-433</v>
      </c>
      <c r="G267" s="1">
        <f t="shared" si="30"/>
        <v>5.868989996088203E-3</v>
      </c>
      <c r="I267" s="1">
        <f t="shared" si="29"/>
        <v>5.868989996088203E-3</v>
      </c>
      <c r="O267" s="1">
        <f t="shared" ca="1" si="26"/>
        <v>1.4960174530334358E-2</v>
      </c>
      <c r="Q267" s="58">
        <f t="shared" si="27"/>
        <v>26865.998</v>
      </c>
    </row>
    <row r="268" spans="1:17" x14ac:dyDescent="0.2">
      <c r="A268" s="63" t="s">
        <v>127</v>
      </c>
      <c r="B268" s="22" t="s">
        <v>41</v>
      </c>
      <c r="C268" s="23">
        <v>41913.934999999998</v>
      </c>
      <c r="D268" s="24"/>
      <c r="E268" s="1">
        <f t="shared" si="24"/>
        <v>-421.00664595589859</v>
      </c>
      <c r="F268" s="1">
        <f t="shared" si="25"/>
        <v>-421</v>
      </c>
      <c r="G268" s="1">
        <f t="shared" si="30"/>
        <v>-1.6315370005031582E-2</v>
      </c>
      <c r="I268" s="1">
        <f t="shared" si="29"/>
        <v>-1.6315370005031582E-2</v>
      </c>
      <c r="O268" s="1">
        <f t="shared" ca="1" si="26"/>
        <v>1.492972837384185E-2</v>
      </c>
      <c r="Q268" s="58">
        <f t="shared" si="27"/>
        <v>26895.434999999998</v>
      </c>
    </row>
    <row r="269" spans="1:17" x14ac:dyDescent="0.2">
      <c r="A269" s="25" t="s">
        <v>128</v>
      </c>
      <c r="C269" s="24">
        <v>41916.409</v>
      </c>
      <c r="D269" s="24"/>
      <c r="E269" s="1">
        <f t="shared" si="24"/>
        <v>-419.99887874696202</v>
      </c>
      <c r="F269" s="1">
        <f t="shared" si="25"/>
        <v>-420</v>
      </c>
      <c r="G269" s="1">
        <f t="shared" si="30"/>
        <v>2.752599997620564E-3</v>
      </c>
      <c r="I269" s="1">
        <f t="shared" si="29"/>
        <v>2.752599997620564E-3</v>
      </c>
      <c r="O269" s="1">
        <f t="shared" ca="1" si="26"/>
        <v>1.4927191194134142E-2</v>
      </c>
      <c r="Q269" s="58">
        <f t="shared" si="27"/>
        <v>26897.909</v>
      </c>
    </row>
    <row r="270" spans="1:17" x14ac:dyDescent="0.2">
      <c r="A270" s="63" t="s">
        <v>129</v>
      </c>
      <c r="B270" s="22" t="s">
        <v>41</v>
      </c>
      <c r="C270" s="23">
        <v>41940.956200000001</v>
      </c>
      <c r="D270" s="24"/>
      <c r="E270" s="1">
        <f t="shared" si="24"/>
        <v>-409.99974243686188</v>
      </c>
      <c r="F270" s="1">
        <f t="shared" si="25"/>
        <v>-410</v>
      </c>
      <c r="G270" s="1">
        <f t="shared" si="30"/>
        <v>6.322999979602173E-4</v>
      </c>
      <c r="K270" s="1">
        <f>G270</f>
        <v>6.322999979602173E-4</v>
      </c>
      <c r="O270" s="1">
        <f t="shared" ca="1" si="26"/>
        <v>1.4901819397057051E-2</v>
      </c>
      <c r="Q270" s="58">
        <f t="shared" si="27"/>
        <v>26922.456200000001</v>
      </c>
    </row>
    <row r="271" spans="1:17" x14ac:dyDescent="0.2">
      <c r="A271" s="25" t="s">
        <v>128</v>
      </c>
      <c r="C271" s="24">
        <v>41943.413999999997</v>
      </c>
      <c r="D271" s="24"/>
      <c r="E271" s="1">
        <f t="shared" si="24"/>
        <v>-408.99857418863286</v>
      </c>
      <c r="F271" s="1">
        <f t="shared" si="25"/>
        <v>-409</v>
      </c>
      <c r="G271" s="1">
        <f t="shared" si="30"/>
        <v>3.5002699951292016E-3</v>
      </c>
      <c r="I271" s="1">
        <f>G271</f>
        <v>3.5002699951292016E-3</v>
      </c>
      <c r="O271" s="1">
        <f t="shared" ca="1" si="26"/>
        <v>1.4899282217349341E-2</v>
      </c>
      <c r="Q271" s="58">
        <f t="shared" si="27"/>
        <v>26924.913999999997</v>
      </c>
    </row>
    <row r="272" spans="1:17" x14ac:dyDescent="0.2">
      <c r="A272" s="63" t="s">
        <v>129</v>
      </c>
      <c r="B272" s="22" t="s">
        <v>41</v>
      </c>
      <c r="C272" s="23">
        <v>41945.866399999999</v>
      </c>
      <c r="D272" s="24"/>
      <c r="E272" s="1">
        <f t="shared" si="24"/>
        <v>-407.99960559396999</v>
      </c>
      <c r="F272" s="1">
        <f t="shared" si="25"/>
        <v>-408</v>
      </c>
      <c r="G272" s="1">
        <f t="shared" si="30"/>
        <v>9.6823999774642289E-4</v>
      </c>
      <c r="K272" s="1">
        <f>G272</f>
        <v>9.6823999774642289E-4</v>
      </c>
      <c r="O272" s="1">
        <f t="shared" ca="1" si="26"/>
        <v>1.4896745037641632E-2</v>
      </c>
      <c r="Q272" s="58">
        <f t="shared" si="27"/>
        <v>26927.366399999999</v>
      </c>
    </row>
    <row r="273" spans="1:21" x14ac:dyDescent="0.2">
      <c r="A273" s="25" t="s">
        <v>130</v>
      </c>
      <c r="C273" s="24">
        <v>42007.241999999998</v>
      </c>
      <c r="D273" s="24"/>
      <c r="E273" s="1">
        <f t="shared" si="24"/>
        <v>-382.99866900999484</v>
      </c>
      <c r="F273" s="1">
        <f t="shared" si="25"/>
        <v>-383</v>
      </c>
      <c r="G273" s="1">
        <f t="shared" si="30"/>
        <v>3.2674899921403266E-3</v>
      </c>
      <c r="I273" s="1">
        <f>G273</f>
        <v>3.2674899921403266E-3</v>
      </c>
      <c r="O273" s="1">
        <f t="shared" ca="1" si="26"/>
        <v>1.4833315544948907E-2</v>
      </c>
      <c r="Q273" s="58">
        <f t="shared" si="27"/>
        <v>26988.741999999998</v>
      </c>
    </row>
    <row r="274" spans="1:21" x14ac:dyDescent="0.2">
      <c r="A274" s="25" t="s">
        <v>131</v>
      </c>
      <c r="C274" s="24">
        <v>42186.459000000003</v>
      </c>
      <c r="D274" s="24"/>
      <c r="E274" s="1">
        <f t="shared" si="24"/>
        <v>-309.99583316365812</v>
      </c>
      <c r="F274" s="1">
        <f t="shared" si="25"/>
        <v>-310</v>
      </c>
      <c r="G274" s="1">
        <f t="shared" si="30"/>
        <v>1.022930000181077E-2</v>
      </c>
      <c r="I274" s="1">
        <f>G274</f>
        <v>1.022930000181077E-2</v>
      </c>
      <c r="O274" s="1">
        <f t="shared" ca="1" si="26"/>
        <v>1.4648101426286149E-2</v>
      </c>
      <c r="Q274" s="58">
        <f t="shared" si="27"/>
        <v>27167.959000000003</v>
      </c>
    </row>
    <row r="275" spans="1:21" x14ac:dyDescent="0.2">
      <c r="A275" s="63" t="s">
        <v>132</v>
      </c>
      <c r="B275" s="22" t="s">
        <v>41</v>
      </c>
      <c r="C275" s="23">
        <v>42213.453999999998</v>
      </c>
      <c r="D275" s="24"/>
      <c r="E275" s="1">
        <f t="shared" si="24"/>
        <v>-298.99960203786384</v>
      </c>
      <c r="F275" s="1">
        <f t="shared" si="25"/>
        <v>-299</v>
      </c>
      <c r="G275" s="1">
        <f t="shared" si="30"/>
        <v>9.7696999728213996E-4</v>
      </c>
      <c r="I275" s="1">
        <f>G275</f>
        <v>9.7696999728213996E-4</v>
      </c>
      <c r="O275" s="1">
        <f t="shared" ca="1" si="26"/>
        <v>1.462019244950135E-2</v>
      </c>
      <c r="Q275" s="58">
        <f t="shared" si="27"/>
        <v>27194.953999999998</v>
      </c>
    </row>
    <row r="276" spans="1:21" x14ac:dyDescent="0.2">
      <c r="A276" s="25" t="s">
        <v>133</v>
      </c>
      <c r="C276" s="24">
        <v>42214.453999999998</v>
      </c>
      <c r="D276" s="24"/>
      <c r="E276" s="1">
        <f t="shared" si="24"/>
        <v>-298.59225878445409</v>
      </c>
      <c r="F276" s="1">
        <f t="shared" si="25"/>
        <v>-298.5</v>
      </c>
      <c r="O276" s="1">
        <f t="shared" ca="1" si="26"/>
        <v>1.4618923859647496E-2</v>
      </c>
      <c r="Q276" s="58">
        <f t="shared" si="27"/>
        <v>27195.953999999998</v>
      </c>
      <c r="U276" s="12">
        <v>-0.22590100000525126</v>
      </c>
    </row>
    <row r="277" spans="1:21" x14ac:dyDescent="0.2">
      <c r="A277" s="25" t="s">
        <v>134</v>
      </c>
      <c r="C277" s="24">
        <v>42262.548000000003</v>
      </c>
      <c r="D277" s="24"/>
      <c r="E277" s="1">
        <f t="shared" ref="E277:E340" si="31">+(C277-C$7)/C$8</f>
        <v>-279.00149235496372</v>
      </c>
      <c r="F277" s="1">
        <f t="shared" ref="F277:F340" si="32">ROUND(2*E277,0)/2</f>
        <v>-279</v>
      </c>
      <c r="G277" s="1">
        <f t="shared" ref="G277:G285" si="33">+C277-(C$7+F277*C$8)</f>
        <v>-3.663629999209661E-3</v>
      </c>
      <c r="I277" s="1">
        <f>G277</f>
        <v>-3.663629999209661E-3</v>
      </c>
      <c r="O277" s="1">
        <f t="shared" ref="O277:O340" ca="1" si="34">+C$11+C$12*F277</f>
        <v>1.456944885534717E-2</v>
      </c>
      <c r="Q277" s="58">
        <f t="shared" ref="Q277:Q340" si="35">+C277-15018.5</f>
        <v>27244.048000000003</v>
      </c>
    </row>
    <row r="278" spans="1:21" x14ac:dyDescent="0.2">
      <c r="A278" s="25" t="s">
        <v>134</v>
      </c>
      <c r="C278" s="24">
        <v>42262.555</v>
      </c>
      <c r="D278" s="24"/>
      <c r="E278" s="1">
        <f t="shared" si="31"/>
        <v>-278.99864095219073</v>
      </c>
      <c r="F278" s="1">
        <f t="shared" si="32"/>
        <v>-279</v>
      </c>
      <c r="G278" s="1">
        <f t="shared" si="33"/>
        <v>3.3363699985784478E-3</v>
      </c>
      <c r="I278" s="1">
        <f>G278</f>
        <v>3.3363699985784478E-3</v>
      </c>
      <c r="O278" s="1">
        <f t="shared" ca="1" si="34"/>
        <v>1.456944885534717E-2</v>
      </c>
      <c r="Q278" s="58">
        <f t="shared" si="35"/>
        <v>27244.055</v>
      </c>
    </row>
    <row r="279" spans="1:21" x14ac:dyDescent="0.2">
      <c r="A279" s="27" t="s">
        <v>135</v>
      </c>
      <c r="B279" s="26"/>
      <c r="C279" s="24">
        <v>42267.460800000001</v>
      </c>
      <c r="D279" s="24"/>
      <c r="E279" s="1">
        <f t="shared" si="31"/>
        <v>-277.00029641961299</v>
      </c>
      <c r="F279" s="1">
        <f t="shared" si="32"/>
        <v>-277</v>
      </c>
      <c r="G279" s="1">
        <f t="shared" si="33"/>
        <v>-7.2768999962136149E-4</v>
      </c>
      <c r="J279" s="1">
        <f>G279</f>
        <v>-7.2768999962136149E-4</v>
      </c>
      <c r="O279" s="1">
        <f t="shared" ca="1" si="34"/>
        <v>1.4564374495931752E-2</v>
      </c>
      <c r="Q279" s="58">
        <f t="shared" si="35"/>
        <v>27248.960800000001</v>
      </c>
    </row>
    <row r="280" spans="1:21" x14ac:dyDescent="0.2">
      <c r="A280" s="25" t="s">
        <v>134</v>
      </c>
      <c r="C280" s="24">
        <v>42272.383000000002</v>
      </c>
      <c r="D280" s="24"/>
      <c r="E280" s="1">
        <f t="shared" si="31"/>
        <v>-274.99527145767917</v>
      </c>
      <c r="F280" s="1">
        <f t="shared" si="32"/>
        <v>-275</v>
      </c>
      <c r="G280" s="1">
        <f t="shared" si="33"/>
        <v>1.1608249995333608E-2</v>
      </c>
      <c r="I280" s="1">
        <f t="shared" ref="I280:I285" si="36">G280</f>
        <v>1.1608249995333608E-2</v>
      </c>
      <c r="O280" s="1">
        <f t="shared" ca="1" si="34"/>
        <v>1.4559300136516334E-2</v>
      </c>
      <c r="Q280" s="58">
        <f t="shared" si="35"/>
        <v>27253.883000000002</v>
      </c>
    </row>
    <row r="281" spans="1:21" x14ac:dyDescent="0.2">
      <c r="A281" s="25" t="s">
        <v>134</v>
      </c>
      <c r="C281" s="24">
        <v>42289.546999999999</v>
      </c>
      <c r="D281" s="24"/>
      <c r="E281" s="1">
        <f t="shared" si="31"/>
        <v>-268.00363185615544</v>
      </c>
      <c r="F281" s="1">
        <f t="shared" si="32"/>
        <v>-268</v>
      </c>
      <c r="G281" s="1">
        <f t="shared" si="33"/>
        <v>-8.9159600029233843E-3</v>
      </c>
      <c r="I281" s="1">
        <f t="shared" si="36"/>
        <v>-8.9159600029233843E-3</v>
      </c>
      <c r="O281" s="1">
        <f t="shared" ca="1" si="34"/>
        <v>1.4541539878562371E-2</v>
      </c>
      <c r="Q281" s="58">
        <f t="shared" si="35"/>
        <v>27271.046999999999</v>
      </c>
    </row>
    <row r="282" spans="1:21" x14ac:dyDescent="0.2">
      <c r="A282" s="25" t="s">
        <v>134</v>
      </c>
      <c r="C282" s="24">
        <v>42299.38</v>
      </c>
      <c r="D282" s="24"/>
      <c r="E282" s="1">
        <f t="shared" si="31"/>
        <v>-263.99822564537794</v>
      </c>
      <c r="F282" s="1">
        <f t="shared" si="32"/>
        <v>-264</v>
      </c>
      <c r="G282" s="1">
        <f t="shared" si="33"/>
        <v>4.3559199912124313E-3</v>
      </c>
      <c r="I282" s="1">
        <f t="shared" si="36"/>
        <v>4.3559199912124313E-3</v>
      </c>
      <c r="O282" s="1">
        <f t="shared" ca="1" si="34"/>
        <v>1.4531391159731535E-2</v>
      </c>
      <c r="Q282" s="58">
        <f t="shared" si="35"/>
        <v>27280.879999999997</v>
      </c>
    </row>
    <row r="283" spans="1:21" x14ac:dyDescent="0.2">
      <c r="A283" s="25" t="s">
        <v>136</v>
      </c>
      <c r="C283" s="24">
        <v>42385.298999999999</v>
      </c>
      <c r="D283" s="24"/>
      <c r="E283" s="1">
        <f t="shared" si="31"/>
        <v>-228.99970065566498</v>
      </c>
      <c r="F283" s="1">
        <f t="shared" si="32"/>
        <v>-229</v>
      </c>
      <c r="G283" s="1">
        <f t="shared" si="33"/>
        <v>7.3486999463057145E-4</v>
      </c>
      <c r="I283" s="1">
        <f t="shared" si="36"/>
        <v>7.3486999463057145E-4</v>
      </c>
      <c r="O283" s="1">
        <f t="shared" ca="1" si="34"/>
        <v>1.4442589869961719E-2</v>
      </c>
      <c r="Q283" s="58">
        <f t="shared" si="35"/>
        <v>27366.798999999999</v>
      </c>
    </row>
    <row r="284" spans="1:21" x14ac:dyDescent="0.2">
      <c r="A284" s="25" t="s">
        <v>137</v>
      </c>
      <c r="C284" s="24">
        <v>42569.417999999998</v>
      </c>
      <c r="D284" s="24"/>
      <c r="E284" s="1">
        <f t="shared" si="31"/>
        <v>-154.00006818111589</v>
      </c>
      <c r="F284" s="1">
        <f t="shared" si="32"/>
        <v>-154</v>
      </c>
      <c r="G284" s="1">
        <f t="shared" si="33"/>
        <v>-1.6738000704208389E-4</v>
      </c>
      <c r="I284" s="1">
        <f t="shared" si="36"/>
        <v>-1.6738000704208389E-4</v>
      </c>
      <c r="O284" s="1">
        <f t="shared" ca="1" si="34"/>
        <v>1.4252301391883543E-2</v>
      </c>
      <c r="Q284" s="58">
        <f t="shared" si="35"/>
        <v>27550.917999999998</v>
      </c>
    </row>
    <row r="285" spans="1:21" x14ac:dyDescent="0.2">
      <c r="A285" s="63" t="s">
        <v>138</v>
      </c>
      <c r="B285" s="22" t="s">
        <v>41</v>
      </c>
      <c r="C285" s="23">
        <v>42596.421999999999</v>
      </c>
      <c r="D285" s="24"/>
      <c r="E285" s="1">
        <f t="shared" si="31"/>
        <v>-143.0001709660387</v>
      </c>
      <c r="F285" s="1">
        <f t="shared" si="32"/>
        <v>-143</v>
      </c>
      <c r="G285" s="1">
        <f t="shared" si="33"/>
        <v>-4.1971000609919429E-4</v>
      </c>
      <c r="I285" s="1">
        <f t="shared" si="36"/>
        <v>-4.1971000609919429E-4</v>
      </c>
      <c r="O285" s="1">
        <f t="shared" ca="1" si="34"/>
        <v>1.4224392415098744E-2</v>
      </c>
      <c r="Q285" s="58">
        <f t="shared" si="35"/>
        <v>27577.921999999999</v>
      </c>
    </row>
    <row r="286" spans="1:21" x14ac:dyDescent="0.2">
      <c r="A286" s="25" t="s">
        <v>137</v>
      </c>
      <c r="C286" s="24">
        <v>42597.421999999999</v>
      </c>
      <c r="D286" s="24"/>
      <c r="E286" s="1">
        <f t="shared" si="31"/>
        <v>-142.59282771262895</v>
      </c>
      <c r="F286" s="1">
        <f t="shared" si="32"/>
        <v>-142.5</v>
      </c>
      <c r="O286" s="1">
        <f t="shared" ca="1" si="34"/>
        <v>1.4223123825244889E-2</v>
      </c>
      <c r="Q286" s="58">
        <f t="shared" si="35"/>
        <v>27578.921999999999</v>
      </c>
      <c r="U286" s="12">
        <v>-0.22760500000731554</v>
      </c>
    </row>
    <row r="287" spans="1:21" x14ac:dyDescent="0.2">
      <c r="A287" s="25" t="s">
        <v>137</v>
      </c>
      <c r="C287" s="24">
        <v>42623.425999999999</v>
      </c>
      <c r="D287" s="24"/>
      <c r="E287" s="1">
        <f t="shared" si="31"/>
        <v>-132.0002737509615</v>
      </c>
      <c r="F287" s="1">
        <f t="shared" si="32"/>
        <v>-132</v>
      </c>
      <c r="G287" s="1">
        <f t="shared" ref="G287:G312" si="37">+C287-(C$7+F287*C$8)</f>
        <v>-6.7204000515630469E-4</v>
      </c>
      <c r="I287" s="1">
        <f>G287</f>
        <v>-6.7204000515630469E-4</v>
      </c>
      <c r="O287" s="1">
        <f t="shared" ca="1" si="34"/>
        <v>1.4196483438313943E-2</v>
      </c>
      <c r="Q287" s="58">
        <f t="shared" si="35"/>
        <v>27604.925999999999</v>
      </c>
    </row>
    <row r="288" spans="1:21" x14ac:dyDescent="0.2">
      <c r="A288" s="25" t="s">
        <v>139</v>
      </c>
      <c r="C288" s="24">
        <v>42714.250999999997</v>
      </c>
      <c r="D288" s="24"/>
      <c r="E288" s="1">
        <f t="shared" si="31"/>
        <v>-95.003322760022201</v>
      </c>
      <c r="F288" s="1">
        <f t="shared" si="32"/>
        <v>-95</v>
      </c>
      <c r="G288" s="1">
        <f t="shared" si="37"/>
        <v>-8.1571500049903989E-3</v>
      </c>
      <c r="I288" s="1">
        <f>G288</f>
        <v>-8.1571500049903989E-3</v>
      </c>
      <c r="O288" s="1">
        <f t="shared" ca="1" si="34"/>
        <v>1.410260778912871E-2</v>
      </c>
      <c r="Q288" s="58">
        <f t="shared" si="35"/>
        <v>27695.750999999997</v>
      </c>
    </row>
    <row r="289" spans="1:17" x14ac:dyDescent="0.2">
      <c r="A289" s="63" t="s">
        <v>140</v>
      </c>
      <c r="B289" s="22" t="s">
        <v>41</v>
      </c>
      <c r="C289" s="23">
        <v>42716.718000000001</v>
      </c>
      <c r="D289" s="24"/>
      <c r="E289" s="1">
        <f t="shared" si="31"/>
        <v>-93.998406953858648</v>
      </c>
      <c r="F289" s="1">
        <f t="shared" si="32"/>
        <v>-94</v>
      </c>
      <c r="G289" s="1">
        <f t="shared" si="37"/>
        <v>3.9108199998736382E-3</v>
      </c>
      <c r="J289" s="1">
        <f>G289</f>
        <v>3.9108199998736382E-3</v>
      </c>
      <c r="O289" s="1">
        <f t="shared" ca="1" si="34"/>
        <v>1.4100070609421003E-2</v>
      </c>
      <c r="Q289" s="58">
        <f t="shared" si="35"/>
        <v>27698.218000000001</v>
      </c>
    </row>
    <row r="290" spans="1:17" x14ac:dyDescent="0.2">
      <c r="A290" s="63" t="s">
        <v>141</v>
      </c>
      <c r="B290" s="22" t="s">
        <v>41</v>
      </c>
      <c r="C290" s="23">
        <v>42888.563999999998</v>
      </c>
      <c r="D290" s="24"/>
      <c r="E290" s="1">
        <f t="shared" si="31"/>
        <v>-23.998098228407816</v>
      </c>
      <c r="F290" s="1">
        <f t="shared" si="32"/>
        <v>-24</v>
      </c>
      <c r="G290" s="1">
        <f t="shared" si="37"/>
        <v>4.6687199937878177E-3</v>
      </c>
      <c r="I290" s="1">
        <f>G290</f>
        <v>4.6687199937878177E-3</v>
      </c>
      <c r="O290" s="1">
        <f t="shared" ca="1" si="34"/>
        <v>1.392246802988137E-2</v>
      </c>
      <c r="Q290" s="58">
        <f t="shared" si="35"/>
        <v>27870.063999999998</v>
      </c>
    </row>
    <row r="291" spans="1:17" x14ac:dyDescent="0.2">
      <c r="A291" s="25" t="s">
        <v>142</v>
      </c>
      <c r="C291" s="24">
        <v>42920.466</v>
      </c>
      <c r="D291" s="24"/>
      <c r="E291" s="1">
        <f t="shared" si="31"/>
        <v>-11.003033758129241</v>
      </c>
      <c r="F291" s="1">
        <f t="shared" si="32"/>
        <v>-11</v>
      </c>
      <c r="G291" s="1">
        <f t="shared" si="37"/>
        <v>-7.4476700028753839E-3</v>
      </c>
      <c r="I291" s="1">
        <f>G291</f>
        <v>-7.4476700028753839E-3</v>
      </c>
      <c r="O291" s="1">
        <f t="shared" ca="1" si="34"/>
        <v>1.3889484693681153E-2</v>
      </c>
      <c r="Q291" s="58">
        <f t="shared" si="35"/>
        <v>27901.966</v>
      </c>
    </row>
    <row r="292" spans="1:17" x14ac:dyDescent="0.2">
      <c r="A292" s="25" t="s">
        <v>143</v>
      </c>
      <c r="C292" s="24">
        <v>42947.477700000003</v>
      </c>
      <c r="D292" s="24" t="s">
        <v>15</v>
      </c>
      <c r="E292" s="1">
        <f t="shared" si="31"/>
        <v>0</v>
      </c>
      <c r="F292" s="1">
        <f t="shared" si="32"/>
        <v>0</v>
      </c>
      <c r="G292" s="1">
        <f t="shared" si="37"/>
        <v>0</v>
      </c>
      <c r="H292" s="1">
        <f>+G292</f>
        <v>0</v>
      </c>
      <c r="O292" s="1">
        <f t="shared" ca="1" si="34"/>
        <v>1.3861575716896354E-2</v>
      </c>
      <c r="Q292" s="58">
        <f t="shared" si="35"/>
        <v>27928.977700000003</v>
      </c>
    </row>
    <row r="293" spans="1:17" x14ac:dyDescent="0.2">
      <c r="A293" s="25" t="s">
        <v>142</v>
      </c>
      <c r="C293" s="24">
        <v>42947.478000000003</v>
      </c>
      <c r="D293" s="24"/>
      <c r="E293" s="1">
        <f t="shared" si="31"/>
        <v>1.2220297589963017E-4</v>
      </c>
      <c r="F293" s="1">
        <f t="shared" si="32"/>
        <v>0</v>
      </c>
      <c r="G293" s="1">
        <f t="shared" si="37"/>
        <v>2.9999999969732016E-4</v>
      </c>
      <c r="I293" s="1">
        <f t="shared" ref="I293:I312" si="38">G293</f>
        <v>2.9999999969732016E-4</v>
      </c>
      <c r="O293" s="1">
        <f t="shared" ca="1" si="34"/>
        <v>1.3861575716896354E-2</v>
      </c>
      <c r="Q293" s="58">
        <f t="shared" si="35"/>
        <v>27928.978000000003</v>
      </c>
    </row>
    <row r="294" spans="1:17" x14ac:dyDescent="0.2">
      <c r="A294" s="25" t="s">
        <v>144</v>
      </c>
      <c r="C294" s="24">
        <v>43060.394999999997</v>
      </c>
      <c r="D294" s="24"/>
      <c r="E294" s="1">
        <f t="shared" si="31"/>
        <v>45.996100348242102</v>
      </c>
      <c r="F294" s="1">
        <f t="shared" si="32"/>
        <v>46</v>
      </c>
      <c r="G294" s="1">
        <f t="shared" si="37"/>
        <v>-9.5733800044399686E-3</v>
      </c>
      <c r="I294" s="1">
        <f t="shared" si="38"/>
        <v>-9.5733800044399686E-3</v>
      </c>
      <c r="O294" s="1">
        <f t="shared" ca="1" si="34"/>
        <v>1.374486545034174E-2</v>
      </c>
      <c r="Q294" s="58">
        <f t="shared" si="35"/>
        <v>28041.894999999997</v>
      </c>
    </row>
    <row r="295" spans="1:17" x14ac:dyDescent="0.2">
      <c r="A295" s="25" t="s">
        <v>145</v>
      </c>
      <c r="C295" s="24">
        <v>43092.298999999999</v>
      </c>
      <c r="D295" s="24"/>
      <c r="E295" s="1">
        <f t="shared" si="31"/>
        <v>58.991979505027665</v>
      </c>
      <c r="F295" s="1">
        <f t="shared" si="32"/>
        <v>59</v>
      </c>
      <c r="G295" s="1">
        <f t="shared" si="37"/>
        <v>-1.9689770000695717E-2</v>
      </c>
      <c r="I295" s="1">
        <f t="shared" si="38"/>
        <v>-1.9689770000695717E-2</v>
      </c>
      <c r="O295" s="1">
        <f t="shared" ca="1" si="34"/>
        <v>1.3711882114141523E-2</v>
      </c>
      <c r="Q295" s="58">
        <f t="shared" si="35"/>
        <v>28073.798999999999</v>
      </c>
    </row>
    <row r="296" spans="1:17" x14ac:dyDescent="0.2">
      <c r="A296" s="25" t="s">
        <v>146</v>
      </c>
      <c r="C296" s="24">
        <v>43266.608999999997</v>
      </c>
      <c r="D296" s="24"/>
      <c r="E296" s="1">
        <f t="shared" si="31"/>
        <v>129.9959820068801</v>
      </c>
      <c r="F296" s="1">
        <f t="shared" si="32"/>
        <v>130</v>
      </c>
      <c r="G296" s="1">
        <f t="shared" si="37"/>
        <v>-9.8639000061666593E-3</v>
      </c>
      <c r="I296" s="1">
        <f t="shared" si="38"/>
        <v>-9.8639000061666593E-3</v>
      </c>
      <c r="O296" s="1">
        <f t="shared" ca="1" si="34"/>
        <v>1.3531742354894181E-2</v>
      </c>
      <c r="Q296" s="58">
        <f t="shared" si="35"/>
        <v>28248.108999999997</v>
      </c>
    </row>
    <row r="297" spans="1:17" x14ac:dyDescent="0.2">
      <c r="A297" s="25" t="s">
        <v>147</v>
      </c>
      <c r="C297" s="24">
        <v>43379.553</v>
      </c>
      <c r="D297" s="24"/>
      <c r="E297" s="1">
        <f t="shared" si="31"/>
        <v>176.0029584199921</v>
      </c>
      <c r="F297" s="1">
        <f t="shared" si="32"/>
        <v>176</v>
      </c>
      <c r="G297" s="1">
        <f t="shared" si="37"/>
        <v>7.2627199988346547E-3</v>
      </c>
      <c r="I297" s="1">
        <f t="shared" si="38"/>
        <v>7.2627199988346547E-3</v>
      </c>
      <c r="O297" s="1">
        <f t="shared" ca="1" si="34"/>
        <v>1.3415032088339567E-2</v>
      </c>
      <c r="Q297" s="58">
        <f t="shared" si="35"/>
        <v>28361.053</v>
      </c>
    </row>
    <row r="298" spans="1:17" x14ac:dyDescent="0.2">
      <c r="A298" s="25" t="s">
        <v>148</v>
      </c>
      <c r="C298" s="24">
        <v>43659.392</v>
      </c>
      <c r="D298" s="24"/>
      <c r="E298" s="1">
        <f t="shared" si="31"/>
        <v>289.99348711092284</v>
      </c>
      <c r="F298" s="1">
        <f t="shared" si="32"/>
        <v>290</v>
      </c>
      <c r="G298" s="1">
        <f t="shared" si="37"/>
        <v>-1.5988700004527345E-2</v>
      </c>
      <c r="I298" s="1">
        <f t="shared" si="38"/>
        <v>-1.5988700004527345E-2</v>
      </c>
      <c r="O298" s="1">
        <f t="shared" ca="1" si="34"/>
        <v>1.3125793601660739E-2</v>
      </c>
      <c r="Q298" s="58">
        <f t="shared" si="35"/>
        <v>28640.892</v>
      </c>
    </row>
    <row r="299" spans="1:17" x14ac:dyDescent="0.2">
      <c r="A299" s="25" t="s">
        <v>149</v>
      </c>
      <c r="C299" s="24">
        <v>43730.588000000003</v>
      </c>
      <c r="D299" s="24"/>
      <c r="E299" s="1">
        <f t="shared" si="31"/>
        <v>318.99469738068478</v>
      </c>
      <c r="F299" s="1">
        <f t="shared" si="32"/>
        <v>319</v>
      </c>
      <c r="G299" s="1">
        <f t="shared" si="37"/>
        <v>-1.3017570003285073E-2</v>
      </c>
      <c r="I299" s="1">
        <f t="shared" si="38"/>
        <v>-1.3017570003285073E-2</v>
      </c>
      <c r="O299" s="1">
        <f t="shared" ca="1" si="34"/>
        <v>1.3052215390137177E-2</v>
      </c>
      <c r="Q299" s="58">
        <f t="shared" si="35"/>
        <v>28712.088000000003</v>
      </c>
    </row>
    <row r="300" spans="1:17" x14ac:dyDescent="0.2">
      <c r="A300" s="25" t="s">
        <v>149</v>
      </c>
      <c r="C300" s="24">
        <v>43735.500999999997</v>
      </c>
      <c r="D300" s="24"/>
      <c r="E300" s="1">
        <f t="shared" si="31"/>
        <v>320.99597478468411</v>
      </c>
      <c r="F300" s="1">
        <f t="shared" si="32"/>
        <v>321</v>
      </c>
      <c r="G300" s="1">
        <f t="shared" si="37"/>
        <v>-9.8816300087491982E-3</v>
      </c>
      <c r="I300" s="1">
        <f t="shared" si="38"/>
        <v>-9.8816300087491982E-3</v>
      </c>
      <c r="O300" s="1">
        <f t="shared" ca="1" si="34"/>
        <v>1.304714103072176E-2</v>
      </c>
      <c r="Q300" s="58">
        <f t="shared" si="35"/>
        <v>28717.000999999997</v>
      </c>
    </row>
    <row r="301" spans="1:17" x14ac:dyDescent="0.2">
      <c r="A301" s="25" t="s">
        <v>149</v>
      </c>
      <c r="C301" s="24">
        <v>43740.419000000002</v>
      </c>
      <c r="D301" s="24"/>
      <c r="E301" s="1">
        <f t="shared" si="31"/>
        <v>322.99928890495534</v>
      </c>
      <c r="F301" s="1">
        <f t="shared" si="32"/>
        <v>323</v>
      </c>
      <c r="G301" s="1">
        <f t="shared" si="37"/>
        <v>-1.7456900022807531E-3</v>
      </c>
      <c r="I301" s="1">
        <f t="shared" si="38"/>
        <v>-1.7456900022807531E-3</v>
      </c>
      <c r="O301" s="1">
        <f t="shared" ca="1" si="34"/>
        <v>1.3042066671306342E-2</v>
      </c>
      <c r="Q301" s="58">
        <f t="shared" si="35"/>
        <v>28721.919000000002</v>
      </c>
    </row>
    <row r="302" spans="1:17" x14ac:dyDescent="0.2">
      <c r="A302" s="25" t="s">
        <v>150</v>
      </c>
      <c r="C302" s="24">
        <v>43767.415999999997</v>
      </c>
      <c r="D302" s="24"/>
      <c r="E302" s="1">
        <f t="shared" si="31"/>
        <v>333.99633471725662</v>
      </c>
      <c r="F302" s="1">
        <f t="shared" si="32"/>
        <v>334</v>
      </c>
      <c r="G302" s="1">
        <f t="shared" si="37"/>
        <v>-8.99802000640193E-3</v>
      </c>
      <c r="I302" s="1">
        <f t="shared" si="38"/>
        <v>-8.99802000640193E-3</v>
      </c>
      <c r="O302" s="1">
        <f t="shared" ca="1" si="34"/>
        <v>1.3014157694521543E-2</v>
      </c>
      <c r="Q302" s="58">
        <f t="shared" si="35"/>
        <v>28748.915999999997</v>
      </c>
    </row>
    <row r="303" spans="1:17" x14ac:dyDescent="0.2">
      <c r="A303" s="25" t="s">
        <v>151</v>
      </c>
      <c r="C303" s="24">
        <v>43772.328999999998</v>
      </c>
      <c r="D303" s="24"/>
      <c r="E303" s="1">
        <f t="shared" si="31"/>
        <v>335.9976121212589</v>
      </c>
      <c r="F303" s="1">
        <f t="shared" si="32"/>
        <v>336</v>
      </c>
      <c r="G303" s="1">
        <f t="shared" si="37"/>
        <v>-5.8620800045900978E-3</v>
      </c>
      <c r="I303" s="1">
        <f t="shared" si="38"/>
        <v>-5.8620800045900978E-3</v>
      </c>
      <c r="O303" s="1">
        <f t="shared" ca="1" si="34"/>
        <v>1.3009083335106125E-2</v>
      </c>
      <c r="Q303" s="58">
        <f t="shared" si="35"/>
        <v>28753.828999999998</v>
      </c>
    </row>
    <row r="304" spans="1:17" x14ac:dyDescent="0.2">
      <c r="A304" s="25" t="s">
        <v>152</v>
      </c>
      <c r="C304" s="24">
        <v>43772.334999999999</v>
      </c>
      <c r="D304" s="24"/>
      <c r="E304" s="1">
        <f t="shared" si="31"/>
        <v>336.00005618077989</v>
      </c>
      <c r="F304" s="1">
        <f t="shared" si="32"/>
        <v>336</v>
      </c>
      <c r="G304" s="1">
        <f t="shared" si="37"/>
        <v>1.3791999663226306E-4</v>
      </c>
      <c r="I304" s="1">
        <f t="shared" si="38"/>
        <v>1.3791999663226306E-4</v>
      </c>
      <c r="O304" s="1">
        <f t="shared" ca="1" si="34"/>
        <v>1.3009083335106125E-2</v>
      </c>
      <c r="Q304" s="58">
        <f t="shared" si="35"/>
        <v>28753.834999999999</v>
      </c>
    </row>
    <row r="305" spans="1:21" x14ac:dyDescent="0.2">
      <c r="A305" s="25" t="s">
        <v>150</v>
      </c>
      <c r="C305" s="24">
        <v>43794.428</v>
      </c>
      <c r="D305" s="24"/>
      <c r="E305" s="1">
        <f t="shared" si="31"/>
        <v>344.99949067836178</v>
      </c>
      <c r="F305" s="1">
        <f t="shared" si="32"/>
        <v>345</v>
      </c>
      <c r="G305" s="1">
        <f t="shared" si="37"/>
        <v>-1.2503500038292259E-3</v>
      </c>
      <c r="I305" s="1">
        <f t="shared" si="38"/>
        <v>-1.2503500038292259E-3</v>
      </c>
      <c r="O305" s="1">
        <f t="shared" ca="1" si="34"/>
        <v>1.2986248717736744E-2</v>
      </c>
      <c r="Q305" s="58">
        <f t="shared" si="35"/>
        <v>28775.928</v>
      </c>
    </row>
    <row r="306" spans="1:21" x14ac:dyDescent="0.2">
      <c r="A306" s="25" t="s">
        <v>151</v>
      </c>
      <c r="C306" s="24">
        <v>43831.249000000003</v>
      </c>
      <c r="D306" s="24"/>
      <c r="E306" s="1">
        <f t="shared" si="31"/>
        <v>359.99827661216358</v>
      </c>
      <c r="F306" s="1">
        <f t="shared" si="32"/>
        <v>360</v>
      </c>
      <c r="G306" s="1">
        <f t="shared" si="37"/>
        <v>-4.2307999974582344E-3</v>
      </c>
      <c r="I306" s="1">
        <f t="shared" si="38"/>
        <v>-4.2307999974582344E-3</v>
      </c>
      <c r="O306" s="1">
        <f t="shared" ca="1" si="34"/>
        <v>1.2948191022121108E-2</v>
      </c>
      <c r="Q306" s="58">
        <f t="shared" si="35"/>
        <v>28812.749000000003</v>
      </c>
    </row>
    <row r="307" spans="1:21" x14ac:dyDescent="0.2">
      <c r="A307" s="25" t="s">
        <v>151</v>
      </c>
      <c r="C307" s="24">
        <v>43831.250999999997</v>
      </c>
      <c r="D307" s="24"/>
      <c r="E307" s="1">
        <f t="shared" si="31"/>
        <v>359.99909129866762</v>
      </c>
      <c r="F307" s="1">
        <f t="shared" si="32"/>
        <v>360</v>
      </c>
      <c r="G307" s="1">
        <f t="shared" si="37"/>
        <v>-2.2308000043267384E-3</v>
      </c>
      <c r="I307" s="1">
        <f t="shared" si="38"/>
        <v>-2.2308000043267384E-3</v>
      </c>
      <c r="O307" s="1">
        <f t="shared" ca="1" si="34"/>
        <v>1.2948191022121108E-2</v>
      </c>
      <c r="Q307" s="58">
        <f t="shared" si="35"/>
        <v>28812.750999999997</v>
      </c>
    </row>
    <row r="308" spans="1:21" x14ac:dyDescent="0.2">
      <c r="A308" s="25" t="s">
        <v>153</v>
      </c>
      <c r="C308" s="24">
        <v>44069.385000000002</v>
      </c>
      <c r="D308" s="24"/>
      <c r="E308" s="1">
        <f t="shared" si="31"/>
        <v>457.00136960614702</v>
      </c>
      <c r="F308" s="1">
        <f t="shared" si="32"/>
        <v>457</v>
      </c>
      <c r="G308" s="1">
        <f t="shared" si="37"/>
        <v>3.3622900009504519E-3</v>
      </c>
      <c r="I308" s="1">
        <f t="shared" si="38"/>
        <v>3.3622900009504519E-3</v>
      </c>
      <c r="O308" s="1">
        <f t="shared" ca="1" si="34"/>
        <v>1.2702084590473332E-2</v>
      </c>
      <c r="Q308" s="58">
        <f t="shared" si="35"/>
        <v>29050.885000000002</v>
      </c>
    </row>
    <row r="309" spans="1:21" x14ac:dyDescent="0.2">
      <c r="A309" s="25" t="s">
        <v>154</v>
      </c>
      <c r="C309" s="24">
        <v>44118.48</v>
      </c>
      <c r="D309" s="24"/>
      <c r="E309" s="1">
        <f t="shared" si="31"/>
        <v>476.99988663229914</v>
      </c>
      <c r="F309" s="1">
        <f t="shared" si="32"/>
        <v>477</v>
      </c>
      <c r="G309" s="1">
        <f t="shared" si="37"/>
        <v>-2.7830999897560105E-4</v>
      </c>
      <c r="I309" s="1">
        <f t="shared" si="38"/>
        <v>-2.7830999897560105E-4</v>
      </c>
      <c r="O309" s="1">
        <f t="shared" ca="1" si="34"/>
        <v>1.2651340996319153E-2</v>
      </c>
      <c r="Q309" s="58">
        <f t="shared" si="35"/>
        <v>29099.980000000003</v>
      </c>
    </row>
    <row r="310" spans="1:21" x14ac:dyDescent="0.2">
      <c r="A310" s="25" t="s">
        <v>154</v>
      </c>
      <c r="C310" s="24">
        <v>44123.385999999999</v>
      </c>
      <c r="D310" s="24"/>
      <c r="E310" s="1">
        <f t="shared" si="31"/>
        <v>478.99831263352553</v>
      </c>
      <c r="F310" s="1">
        <f t="shared" si="32"/>
        <v>479</v>
      </c>
      <c r="G310" s="1">
        <f t="shared" si="37"/>
        <v>-4.1423700022278354E-3</v>
      </c>
      <c r="I310" s="1">
        <f t="shared" si="38"/>
        <v>-4.1423700022278354E-3</v>
      </c>
      <c r="O310" s="1">
        <f t="shared" ca="1" si="34"/>
        <v>1.2646266636903734E-2</v>
      </c>
      <c r="Q310" s="58">
        <f t="shared" si="35"/>
        <v>29104.885999999999</v>
      </c>
    </row>
    <row r="311" spans="1:21" x14ac:dyDescent="0.2">
      <c r="A311" s="25" t="s">
        <v>155</v>
      </c>
      <c r="C311" s="24">
        <v>44123.392</v>
      </c>
      <c r="D311" s="24"/>
      <c r="E311" s="1">
        <f t="shared" si="31"/>
        <v>479.00075669304647</v>
      </c>
      <c r="F311" s="1">
        <f t="shared" si="32"/>
        <v>479</v>
      </c>
      <c r="G311" s="1">
        <f t="shared" si="37"/>
        <v>1.8576299989945255E-3</v>
      </c>
      <c r="I311" s="1">
        <f t="shared" si="38"/>
        <v>1.8576299989945255E-3</v>
      </c>
      <c r="O311" s="1">
        <f t="shared" ca="1" si="34"/>
        <v>1.2646266636903734E-2</v>
      </c>
      <c r="Q311" s="58">
        <f t="shared" si="35"/>
        <v>29104.892</v>
      </c>
    </row>
    <row r="312" spans="1:21" x14ac:dyDescent="0.2">
      <c r="A312" s="25" t="s">
        <v>154</v>
      </c>
      <c r="C312" s="24">
        <v>44155.303999999996</v>
      </c>
      <c r="D312" s="24"/>
      <c r="E312" s="1">
        <f t="shared" si="31"/>
        <v>491.99989459585703</v>
      </c>
      <c r="F312" s="1">
        <f t="shared" si="32"/>
        <v>492</v>
      </c>
      <c r="G312" s="1">
        <f t="shared" si="37"/>
        <v>-2.5876001018332317E-4</v>
      </c>
      <c r="I312" s="1">
        <f t="shared" si="38"/>
        <v>-2.5876001018332317E-4</v>
      </c>
      <c r="O312" s="1">
        <f t="shared" ca="1" si="34"/>
        <v>1.2613283300703517E-2</v>
      </c>
      <c r="Q312" s="58">
        <f t="shared" si="35"/>
        <v>29136.803999999996</v>
      </c>
    </row>
    <row r="313" spans="1:21" x14ac:dyDescent="0.2">
      <c r="A313" s="25" t="s">
        <v>156</v>
      </c>
      <c r="C313" s="24">
        <v>44405.840799999998</v>
      </c>
      <c r="D313" s="24"/>
      <c r="E313" s="1">
        <f t="shared" si="31"/>
        <v>594.05436980672539</v>
      </c>
      <c r="F313" s="1">
        <f t="shared" si="32"/>
        <v>594</v>
      </c>
      <c r="O313" s="1">
        <f t="shared" ca="1" si="34"/>
        <v>1.2354490970517197E-2</v>
      </c>
      <c r="Q313" s="58">
        <f t="shared" si="35"/>
        <v>29387.340799999998</v>
      </c>
      <c r="U313" s="12">
        <v>0.13230399999156361</v>
      </c>
    </row>
    <row r="314" spans="1:21" x14ac:dyDescent="0.2">
      <c r="A314" s="25" t="s">
        <v>157</v>
      </c>
      <c r="C314" s="24">
        <v>44442.517999999996</v>
      </c>
      <c r="D314" s="24"/>
      <c r="E314" s="1">
        <f t="shared" si="31"/>
        <v>608.99457978068472</v>
      </c>
      <c r="F314" s="1">
        <f t="shared" si="32"/>
        <v>609</v>
      </c>
      <c r="G314" s="1">
        <f t="shared" ref="G314:G321" si="39">+C314-(C$7+F314*C$8)</f>
        <v>-1.3306270004250109E-2</v>
      </c>
      <c r="I314" s="1">
        <f t="shared" ref="I314:I322" si="40">G314</f>
        <v>-1.3306270004250109E-2</v>
      </c>
      <c r="O314" s="1">
        <f t="shared" ca="1" si="34"/>
        <v>1.2316433274901563E-2</v>
      </c>
      <c r="Q314" s="58">
        <f t="shared" si="35"/>
        <v>29424.017999999996</v>
      </c>
    </row>
    <row r="315" spans="1:21" x14ac:dyDescent="0.2">
      <c r="A315" s="25" t="s">
        <v>157</v>
      </c>
      <c r="C315" s="24">
        <v>44447.432999999997</v>
      </c>
      <c r="D315" s="24"/>
      <c r="E315" s="1">
        <f t="shared" si="31"/>
        <v>610.99667187119394</v>
      </c>
      <c r="F315" s="1">
        <f t="shared" si="32"/>
        <v>611</v>
      </c>
      <c r="G315" s="1">
        <f t="shared" si="39"/>
        <v>-8.170330009306781E-3</v>
      </c>
      <c r="I315" s="1">
        <f t="shared" si="40"/>
        <v>-8.170330009306781E-3</v>
      </c>
      <c r="O315" s="1">
        <f t="shared" ca="1" si="34"/>
        <v>1.2311358915486145E-2</v>
      </c>
      <c r="Q315" s="58">
        <f t="shared" si="35"/>
        <v>29428.932999999997</v>
      </c>
    </row>
    <row r="316" spans="1:21" x14ac:dyDescent="0.2">
      <c r="A316" s="25" t="s">
        <v>157</v>
      </c>
      <c r="C316" s="24">
        <v>44452.364000000001</v>
      </c>
      <c r="D316" s="24"/>
      <c r="E316" s="1">
        <f t="shared" si="31"/>
        <v>613.00528145375915</v>
      </c>
      <c r="F316" s="1">
        <f t="shared" si="32"/>
        <v>613</v>
      </c>
      <c r="G316" s="1">
        <f t="shared" si="39"/>
        <v>1.2965609996172134E-2</v>
      </c>
      <c r="I316" s="1">
        <f t="shared" si="40"/>
        <v>1.2965609996172134E-2</v>
      </c>
      <c r="O316" s="1">
        <f t="shared" ca="1" si="34"/>
        <v>1.2306284556070727E-2</v>
      </c>
      <c r="Q316" s="58">
        <f t="shared" si="35"/>
        <v>29433.864000000001</v>
      </c>
    </row>
    <row r="317" spans="1:21" x14ac:dyDescent="0.2">
      <c r="A317" s="25" t="s">
        <v>158</v>
      </c>
      <c r="C317" s="24">
        <v>44474.468999999997</v>
      </c>
      <c r="D317" s="24"/>
      <c r="E317" s="1">
        <f t="shared" si="31"/>
        <v>622.00960407037996</v>
      </c>
      <c r="F317" s="1">
        <f t="shared" si="32"/>
        <v>622</v>
      </c>
      <c r="G317" s="1">
        <f t="shared" si="39"/>
        <v>2.3577339990879409E-2</v>
      </c>
      <c r="I317" s="1">
        <f t="shared" si="40"/>
        <v>2.3577339990879409E-2</v>
      </c>
      <c r="O317" s="1">
        <f t="shared" ca="1" si="34"/>
        <v>1.2283449938701346E-2</v>
      </c>
      <c r="Q317" s="58">
        <f t="shared" si="35"/>
        <v>29455.968999999997</v>
      </c>
    </row>
    <row r="318" spans="1:21" x14ac:dyDescent="0.2">
      <c r="A318" s="25" t="s">
        <v>159</v>
      </c>
      <c r="C318" s="24">
        <v>44501.455999999998</v>
      </c>
      <c r="D318" s="24"/>
      <c r="E318" s="1">
        <f t="shared" si="31"/>
        <v>633.00257645014926</v>
      </c>
      <c r="F318" s="1">
        <f t="shared" si="32"/>
        <v>633</v>
      </c>
      <c r="G318" s="1">
        <f t="shared" si="39"/>
        <v>6.3250099919969216E-3</v>
      </c>
      <c r="I318" s="1">
        <f t="shared" si="40"/>
        <v>6.3250099919969216E-3</v>
      </c>
      <c r="O318" s="1">
        <f t="shared" ca="1" si="34"/>
        <v>1.2255540961916545E-2</v>
      </c>
      <c r="Q318" s="58">
        <f t="shared" si="35"/>
        <v>29482.955999999998</v>
      </c>
    </row>
    <row r="319" spans="1:21" x14ac:dyDescent="0.2">
      <c r="A319" s="25" t="s">
        <v>159</v>
      </c>
      <c r="C319" s="24">
        <v>44511.273999999998</v>
      </c>
      <c r="D319" s="24"/>
      <c r="E319" s="1">
        <f t="shared" si="31"/>
        <v>637.00187251212594</v>
      </c>
      <c r="F319" s="1">
        <f t="shared" si="32"/>
        <v>637</v>
      </c>
      <c r="G319" s="1">
        <f t="shared" si="39"/>
        <v>4.5968899939907715E-3</v>
      </c>
      <c r="I319" s="1">
        <f t="shared" si="40"/>
        <v>4.5968899939907715E-3</v>
      </c>
      <c r="O319" s="1">
        <f t="shared" ca="1" si="34"/>
        <v>1.224539224308571E-2</v>
      </c>
      <c r="Q319" s="58">
        <f t="shared" si="35"/>
        <v>29492.773999999998</v>
      </c>
    </row>
    <row r="320" spans="1:21" x14ac:dyDescent="0.2">
      <c r="A320" s="25" t="s">
        <v>159</v>
      </c>
      <c r="C320" s="24">
        <v>44533.36</v>
      </c>
      <c r="D320" s="24"/>
      <c r="E320" s="1">
        <f t="shared" si="31"/>
        <v>645.99845560693484</v>
      </c>
      <c r="F320" s="1">
        <f t="shared" si="32"/>
        <v>646</v>
      </c>
      <c r="G320" s="1">
        <f t="shared" si="39"/>
        <v>-3.7913800042588264E-3</v>
      </c>
      <c r="I320" s="1">
        <f t="shared" si="40"/>
        <v>-3.7913800042588264E-3</v>
      </c>
      <c r="O320" s="1">
        <f t="shared" ca="1" si="34"/>
        <v>1.222255762571633E-2</v>
      </c>
      <c r="Q320" s="58">
        <f t="shared" si="35"/>
        <v>29514.86</v>
      </c>
    </row>
    <row r="321" spans="1:21" x14ac:dyDescent="0.2">
      <c r="A321" s="25" t="s">
        <v>159</v>
      </c>
      <c r="C321" s="24">
        <v>44565.271999999997</v>
      </c>
      <c r="D321" s="24"/>
      <c r="E321" s="1">
        <f t="shared" si="31"/>
        <v>658.99759350974534</v>
      </c>
      <c r="F321" s="1">
        <f t="shared" si="32"/>
        <v>659</v>
      </c>
      <c r="G321" s="1">
        <f t="shared" si="39"/>
        <v>-5.9077700061607175E-3</v>
      </c>
      <c r="I321" s="1">
        <f t="shared" si="40"/>
        <v>-5.9077700061607175E-3</v>
      </c>
      <c r="O321" s="1">
        <f t="shared" ca="1" si="34"/>
        <v>1.2189574289516112E-2</v>
      </c>
      <c r="Q321" s="58">
        <f t="shared" si="35"/>
        <v>29546.771999999997</v>
      </c>
    </row>
    <row r="322" spans="1:21" x14ac:dyDescent="0.2">
      <c r="A322" s="25" t="s">
        <v>160</v>
      </c>
      <c r="C322" s="24">
        <v>44749.468000000001</v>
      </c>
      <c r="D322" s="24"/>
      <c r="E322" s="1">
        <f t="shared" si="31"/>
        <v>734.02859141480894</v>
      </c>
      <c r="F322" s="1">
        <f t="shared" si="32"/>
        <v>734</v>
      </c>
      <c r="I322" s="1">
        <f t="shared" si="40"/>
        <v>0</v>
      </c>
      <c r="O322" s="1">
        <f t="shared" ca="1" si="34"/>
        <v>1.1999285811437936E-2</v>
      </c>
      <c r="Q322" s="58">
        <f t="shared" si="35"/>
        <v>29730.968000000001</v>
      </c>
      <c r="U322" s="12">
        <v>6.8743999996513594E-2</v>
      </c>
    </row>
    <row r="323" spans="1:21" x14ac:dyDescent="0.2">
      <c r="A323" s="25" t="s">
        <v>156</v>
      </c>
      <c r="C323" s="24">
        <v>44783.765700000004</v>
      </c>
      <c r="D323" s="24"/>
      <c r="E323" s="1">
        <f t="shared" si="31"/>
        <v>747.99952811728167</v>
      </c>
      <c r="F323" s="1">
        <f t="shared" si="32"/>
        <v>748</v>
      </c>
      <c r="G323" s="1">
        <f t="shared" ref="G323:G359" si="41">+C323-(C$7+F323*C$8)</f>
        <v>-1.1584399981074966E-3</v>
      </c>
      <c r="K323" s="1">
        <f>G323</f>
        <v>-1.1584399981074966E-3</v>
      </c>
      <c r="O323" s="1">
        <f t="shared" ca="1" si="34"/>
        <v>1.196376529553001E-2</v>
      </c>
      <c r="Q323" s="58">
        <f t="shared" si="35"/>
        <v>29765.265700000004</v>
      </c>
    </row>
    <row r="324" spans="1:21" x14ac:dyDescent="0.2">
      <c r="A324" s="27" t="s">
        <v>161</v>
      </c>
      <c r="B324" s="28" t="s">
        <v>41</v>
      </c>
      <c r="C324" s="27">
        <v>44852.504399999998</v>
      </c>
      <c r="D324" s="27" t="s">
        <v>33</v>
      </c>
      <c r="E324" s="25">
        <f t="shared" si="31"/>
        <v>775.99977381043607</v>
      </c>
      <c r="F324" s="1">
        <f t="shared" si="32"/>
        <v>776</v>
      </c>
      <c r="G324" s="1">
        <f t="shared" si="41"/>
        <v>-5.5528000666527078E-4</v>
      </c>
      <c r="J324" s="1">
        <f>G324</f>
        <v>-5.5528000666527078E-4</v>
      </c>
      <c r="O324" s="1">
        <f t="shared" ca="1" si="34"/>
        <v>1.1892724263714157E-2</v>
      </c>
      <c r="Q324" s="58">
        <f t="shared" si="35"/>
        <v>29834.004399999998</v>
      </c>
    </row>
    <row r="325" spans="1:21" x14ac:dyDescent="0.2">
      <c r="A325" s="25" t="s">
        <v>162</v>
      </c>
      <c r="C325" s="24">
        <v>44889.329100000003</v>
      </c>
      <c r="D325" s="24"/>
      <c r="E325" s="1">
        <f t="shared" si="31"/>
        <v>791.00006691427598</v>
      </c>
      <c r="F325" s="1">
        <f t="shared" si="32"/>
        <v>791</v>
      </c>
      <c r="G325" s="1">
        <f t="shared" si="41"/>
        <v>1.6427000082330778E-4</v>
      </c>
      <c r="J325" s="1">
        <f>G325</f>
        <v>1.6427000082330778E-4</v>
      </c>
      <c r="O325" s="1">
        <f t="shared" ca="1" si="34"/>
        <v>1.1854666568098521E-2</v>
      </c>
      <c r="Q325" s="58">
        <f t="shared" si="35"/>
        <v>29870.829100000003</v>
      </c>
    </row>
    <row r="326" spans="1:21" x14ac:dyDescent="0.2">
      <c r="A326" s="25" t="s">
        <v>163</v>
      </c>
      <c r="C326" s="24">
        <v>44889.339</v>
      </c>
      <c r="D326" s="24"/>
      <c r="E326" s="1">
        <f t="shared" si="31"/>
        <v>791.00409961248363</v>
      </c>
      <c r="F326" s="1">
        <f t="shared" si="32"/>
        <v>791</v>
      </c>
      <c r="G326" s="1">
        <f t="shared" si="41"/>
        <v>1.0064269998110831E-2</v>
      </c>
      <c r="I326" s="1">
        <f t="shared" ref="I326:I359" si="42">G326</f>
        <v>1.0064269998110831E-2</v>
      </c>
      <c r="O326" s="1">
        <f t="shared" ca="1" si="34"/>
        <v>1.1854666568098521E-2</v>
      </c>
      <c r="Q326" s="58">
        <f t="shared" si="35"/>
        <v>29870.839</v>
      </c>
    </row>
    <row r="327" spans="1:21" x14ac:dyDescent="0.2">
      <c r="A327" s="25" t="s">
        <v>163</v>
      </c>
      <c r="C327" s="24">
        <v>44911.415999999997</v>
      </c>
      <c r="D327" s="24"/>
      <c r="E327" s="1">
        <f t="shared" si="31"/>
        <v>799.99701661800964</v>
      </c>
      <c r="F327" s="1">
        <f t="shared" si="32"/>
        <v>800</v>
      </c>
      <c r="G327" s="1">
        <f t="shared" si="41"/>
        <v>-7.3240000056102872E-3</v>
      </c>
      <c r="I327" s="1">
        <f t="shared" si="42"/>
        <v>-7.3240000056102872E-3</v>
      </c>
      <c r="O327" s="1">
        <f t="shared" ca="1" si="34"/>
        <v>1.183183195072914E-2</v>
      </c>
      <c r="Q327" s="58">
        <f t="shared" si="35"/>
        <v>29892.915999999997</v>
      </c>
    </row>
    <row r="328" spans="1:21" x14ac:dyDescent="0.2">
      <c r="A328" s="25" t="s">
        <v>164</v>
      </c>
      <c r="C328" s="24">
        <v>45181.464</v>
      </c>
      <c r="D328" s="24"/>
      <c r="E328" s="1">
        <f t="shared" si="31"/>
        <v>909.9992475148066</v>
      </c>
      <c r="F328" s="1">
        <f t="shared" si="32"/>
        <v>910</v>
      </c>
      <c r="G328" s="1">
        <f t="shared" si="41"/>
        <v>-1.8473000018275343E-3</v>
      </c>
      <c r="I328" s="1">
        <f t="shared" si="42"/>
        <v>-1.8473000018275343E-3</v>
      </c>
      <c r="O328" s="1">
        <f t="shared" ca="1" si="34"/>
        <v>1.1552742182881149E-2</v>
      </c>
      <c r="Q328" s="58">
        <f t="shared" si="35"/>
        <v>30162.964</v>
      </c>
    </row>
    <row r="329" spans="1:21" x14ac:dyDescent="0.2">
      <c r="A329" s="25" t="s">
        <v>165</v>
      </c>
      <c r="C329" s="24">
        <v>45186.381999999998</v>
      </c>
      <c r="D329" s="24"/>
      <c r="E329" s="1">
        <f t="shared" si="31"/>
        <v>912.00256163507493</v>
      </c>
      <c r="F329" s="1">
        <f t="shared" si="32"/>
        <v>912</v>
      </c>
      <c r="G329" s="1">
        <f t="shared" si="41"/>
        <v>6.2886399973649532E-3</v>
      </c>
      <c r="I329" s="1">
        <f t="shared" si="42"/>
        <v>6.2886399973649532E-3</v>
      </c>
      <c r="O329" s="1">
        <f t="shared" ca="1" si="34"/>
        <v>1.1547667823465731E-2</v>
      </c>
      <c r="Q329" s="58">
        <f t="shared" si="35"/>
        <v>30167.881999999998</v>
      </c>
    </row>
    <row r="330" spans="1:21" x14ac:dyDescent="0.2">
      <c r="A330" s="25" t="s">
        <v>166</v>
      </c>
      <c r="C330" s="24">
        <v>45532.525000000001</v>
      </c>
      <c r="D330" s="24"/>
      <c r="E330" s="1">
        <f t="shared" si="31"/>
        <v>1053.0015774000872</v>
      </c>
      <c r="F330" s="1">
        <f t="shared" si="32"/>
        <v>1053</v>
      </c>
      <c r="G330" s="1">
        <f t="shared" si="41"/>
        <v>3.8724100013496354E-3</v>
      </c>
      <c r="I330" s="1">
        <f t="shared" si="42"/>
        <v>3.8724100013496354E-3</v>
      </c>
      <c r="O330" s="1">
        <f t="shared" ca="1" si="34"/>
        <v>1.1189925484678759E-2</v>
      </c>
      <c r="Q330" s="58">
        <f t="shared" si="35"/>
        <v>30514.025000000001</v>
      </c>
    </row>
    <row r="331" spans="1:21" x14ac:dyDescent="0.2">
      <c r="A331" s="25" t="s">
        <v>167</v>
      </c>
      <c r="C331" s="24">
        <v>45537.432999999997</v>
      </c>
      <c r="D331" s="24"/>
      <c r="E331" s="1">
        <f t="shared" si="31"/>
        <v>1055.0008180878206</v>
      </c>
      <c r="F331" s="1">
        <f t="shared" si="32"/>
        <v>1055</v>
      </c>
      <c r="G331" s="1">
        <f t="shared" si="41"/>
        <v>2.0083499912288971E-3</v>
      </c>
      <c r="I331" s="1">
        <f t="shared" si="42"/>
        <v>2.0083499912288971E-3</v>
      </c>
      <c r="O331" s="1">
        <f t="shared" ca="1" si="34"/>
        <v>1.118485112526334E-2</v>
      </c>
      <c r="Q331" s="58">
        <f t="shared" si="35"/>
        <v>30518.932999999997</v>
      </c>
    </row>
    <row r="332" spans="1:21" x14ac:dyDescent="0.2">
      <c r="A332" s="25" t="s">
        <v>166</v>
      </c>
      <c r="C332" s="24">
        <v>45537.434000000001</v>
      </c>
      <c r="D332" s="24"/>
      <c r="E332" s="1">
        <f t="shared" si="31"/>
        <v>1055.0012254310755</v>
      </c>
      <c r="F332" s="1">
        <f t="shared" si="32"/>
        <v>1055</v>
      </c>
      <c r="G332" s="1">
        <f t="shared" si="41"/>
        <v>3.0083499950706027E-3</v>
      </c>
      <c r="I332" s="1">
        <f t="shared" si="42"/>
        <v>3.0083499950706027E-3</v>
      </c>
      <c r="O332" s="1">
        <f t="shared" ca="1" si="34"/>
        <v>1.118485112526334E-2</v>
      </c>
      <c r="Q332" s="58">
        <f t="shared" si="35"/>
        <v>30518.934000000001</v>
      </c>
    </row>
    <row r="333" spans="1:21" x14ac:dyDescent="0.2">
      <c r="A333" s="25" t="s">
        <v>168</v>
      </c>
      <c r="C333" s="24">
        <v>45895.85</v>
      </c>
      <c r="D333" s="24"/>
      <c r="E333" s="1">
        <f t="shared" si="31"/>
        <v>1200.9995649451832</v>
      </c>
      <c r="F333" s="1">
        <f t="shared" si="32"/>
        <v>1201</v>
      </c>
      <c r="G333" s="1">
        <f t="shared" si="41"/>
        <v>-1.0680300038075075E-3</v>
      </c>
      <c r="I333" s="1">
        <f t="shared" si="42"/>
        <v>-1.0680300038075075E-3</v>
      </c>
      <c r="O333" s="1">
        <f t="shared" ca="1" si="34"/>
        <v>1.0814422887937825E-2</v>
      </c>
      <c r="Q333" s="58">
        <f t="shared" si="35"/>
        <v>30877.35</v>
      </c>
    </row>
    <row r="334" spans="1:21" x14ac:dyDescent="0.2">
      <c r="A334" s="25" t="s">
        <v>168</v>
      </c>
      <c r="C334" s="24">
        <v>45900.767</v>
      </c>
      <c r="D334" s="24"/>
      <c r="E334" s="1">
        <f t="shared" si="31"/>
        <v>1203.0024717221993</v>
      </c>
      <c r="F334" s="1">
        <f t="shared" si="32"/>
        <v>1203</v>
      </c>
      <c r="G334" s="1">
        <f t="shared" si="41"/>
        <v>6.067909998819232E-3</v>
      </c>
      <c r="I334" s="1">
        <f t="shared" si="42"/>
        <v>6.067909998819232E-3</v>
      </c>
      <c r="O334" s="1">
        <f t="shared" ca="1" si="34"/>
        <v>1.0809348528522406E-2</v>
      </c>
      <c r="Q334" s="58">
        <f t="shared" si="35"/>
        <v>30882.267</v>
      </c>
    </row>
    <row r="335" spans="1:21" x14ac:dyDescent="0.2">
      <c r="A335" s="25" t="s">
        <v>168</v>
      </c>
      <c r="C335" s="24">
        <v>45905.678</v>
      </c>
      <c r="D335" s="24"/>
      <c r="E335" s="1">
        <f t="shared" si="31"/>
        <v>1205.0029344396946</v>
      </c>
      <c r="F335" s="1">
        <f t="shared" si="32"/>
        <v>1205</v>
      </c>
      <c r="G335" s="1">
        <f t="shared" si="41"/>
        <v>7.2038499929476529E-3</v>
      </c>
      <c r="I335" s="1">
        <f t="shared" si="42"/>
        <v>7.2038499929476529E-3</v>
      </c>
      <c r="O335" s="1">
        <f t="shared" ca="1" si="34"/>
        <v>1.0804274169106988E-2</v>
      </c>
      <c r="Q335" s="58">
        <f t="shared" si="35"/>
        <v>30887.178</v>
      </c>
    </row>
    <row r="336" spans="1:21" x14ac:dyDescent="0.2">
      <c r="A336" s="25" t="s">
        <v>169</v>
      </c>
      <c r="C336" s="24">
        <v>45915.483999999997</v>
      </c>
      <c r="D336" s="24"/>
      <c r="E336" s="1">
        <f t="shared" si="31"/>
        <v>1208.9973423826293</v>
      </c>
      <c r="F336" s="1">
        <f t="shared" si="32"/>
        <v>1209</v>
      </c>
      <c r="G336" s="1">
        <f t="shared" si="41"/>
        <v>-6.5242700075032189E-3</v>
      </c>
      <c r="I336" s="1">
        <f t="shared" si="42"/>
        <v>-6.5242700075032189E-3</v>
      </c>
      <c r="O336" s="1">
        <f t="shared" ca="1" si="34"/>
        <v>1.0794125450276151E-2</v>
      </c>
      <c r="Q336" s="58">
        <f t="shared" si="35"/>
        <v>30896.983999999997</v>
      </c>
    </row>
    <row r="337" spans="1:17" x14ac:dyDescent="0.2">
      <c r="A337" s="25" t="s">
        <v>169</v>
      </c>
      <c r="C337" s="24">
        <v>45915.487000000001</v>
      </c>
      <c r="D337" s="24"/>
      <c r="E337" s="1">
        <f t="shared" si="31"/>
        <v>1208.9985644123913</v>
      </c>
      <c r="F337" s="1">
        <f t="shared" si="32"/>
        <v>1209</v>
      </c>
      <c r="G337" s="1">
        <f t="shared" si="41"/>
        <v>-3.5242700032540597E-3</v>
      </c>
      <c r="I337" s="1">
        <f t="shared" si="42"/>
        <v>-3.5242700032540597E-3</v>
      </c>
      <c r="O337" s="1">
        <f t="shared" ca="1" si="34"/>
        <v>1.0794125450276151E-2</v>
      </c>
      <c r="Q337" s="58">
        <f t="shared" si="35"/>
        <v>30896.987000000001</v>
      </c>
    </row>
    <row r="338" spans="1:17" x14ac:dyDescent="0.2">
      <c r="A338" s="25" t="s">
        <v>169</v>
      </c>
      <c r="C338" s="24">
        <v>45915.487999999998</v>
      </c>
      <c r="D338" s="24"/>
      <c r="E338" s="1">
        <f t="shared" si="31"/>
        <v>1208.9989717556434</v>
      </c>
      <c r="F338" s="1">
        <f t="shared" si="32"/>
        <v>1209</v>
      </c>
      <c r="G338" s="1">
        <f t="shared" si="41"/>
        <v>-2.5242700066883117E-3</v>
      </c>
      <c r="I338" s="1">
        <f t="shared" si="42"/>
        <v>-2.5242700066883117E-3</v>
      </c>
      <c r="O338" s="1">
        <f t="shared" ca="1" si="34"/>
        <v>1.0794125450276151E-2</v>
      </c>
      <c r="Q338" s="58">
        <f t="shared" si="35"/>
        <v>30896.987999999998</v>
      </c>
    </row>
    <row r="339" spans="1:17" x14ac:dyDescent="0.2">
      <c r="A339" s="25" t="s">
        <v>169</v>
      </c>
      <c r="C339" s="24">
        <v>45915.493000000002</v>
      </c>
      <c r="D339" s="24"/>
      <c r="E339" s="1">
        <f t="shared" si="31"/>
        <v>1209.0010084719124</v>
      </c>
      <c r="F339" s="1">
        <f t="shared" si="32"/>
        <v>1209</v>
      </c>
      <c r="G339" s="1">
        <f t="shared" si="41"/>
        <v>2.4757299979683012E-3</v>
      </c>
      <c r="I339" s="1">
        <f t="shared" si="42"/>
        <v>2.4757299979683012E-3</v>
      </c>
      <c r="O339" s="1">
        <f t="shared" ca="1" si="34"/>
        <v>1.0794125450276151E-2</v>
      </c>
      <c r="Q339" s="58">
        <f t="shared" si="35"/>
        <v>30896.993000000002</v>
      </c>
    </row>
    <row r="340" spans="1:17" x14ac:dyDescent="0.2">
      <c r="A340" s="25" t="s">
        <v>169</v>
      </c>
      <c r="C340" s="24">
        <v>45915.493000000002</v>
      </c>
      <c r="D340" s="24"/>
      <c r="E340" s="1">
        <f t="shared" si="31"/>
        <v>1209.0010084719124</v>
      </c>
      <c r="F340" s="1">
        <f t="shared" si="32"/>
        <v>1209</v>
      </c>
      <c r="G340" s="1">
        <f t="shared" si="41"/>
        <v>2.4757299979683012E-3</v>
      </c>
      <c r="I340" s="1">
        <f t="shared" si="42"/>
        <v>2.4757299979683012E-3</v>
      </c>
      <c r="O340" s="1">
        <f t="shared" ca="1" si="34"/>
        <v>1.0794125450276151E-2</v>
      </c>
      <c r="Q340" s="58">
        <f t="shared" si="35"/>
        <v>30896.993000000002</v>
      </c>
    </row>
    <row r="341" spans="1:17" x14ac:dyDescent="0.2">
      <c r="A341" s="25" t="s">
        <v>169</v>
      </c>
      <c r="C341" s="24">
        <v>45915.495000000003</v>
      </c>
      <c r="D341" s="24"/>
      <c r="E341" s="1">
        <f t="shared" ref="E341:E404" si="43">+(C341-C$7)/C$8</f>
        <v>1209.0018231584193</v>
      </c>
      <c r="F341" s="1">
        <f t="shared" ref="F341:F404" si="44">ROUND(2*E341,0)/2</f>
        <v>1209</v>
      </c>
      <c r="G341" s="1">
        <f t="shared" si="41"/>
        <v>4.4757299983757548E-3</v>
      </c>
      <c r="I341" s="1">
        <f t="shared" si="42"/>
        <v>4.4757299983757548E-3</v>
      </c>
      <c r="O341" s="1">
        <f t="shared" ref="O341:O404" ca="1" si="45">+C$11+C$12*F341</f>
        <v>1.0794125450276151E-2</v>
      </c>
      <c r="Q341" s="58">
        <f t="shared" ref="Q341:Q404" si="46">+C341-15018.5</f>
        <v>30896.995000000003</v>
      </c>
    </row>
    <row r="342" spans="1:17" x14ac:dyDescent="0.2">
      <c r="A342" s="25" t="s">
        <v>169</v>
      </c>
      <c r="C342" s="24">
        <v>45915.495999999999</v>
      </c>
      <c r="D342" s="24"/>
      <c r="E342" s="1">
        <f t="shared" si="43"/>
        <v>1209.0022305016714</v>
      </c>
      <c r="F342" s="1">
        <f t="shared" si="44"/>
        <v>1209</v>
      </c>
      <c r="G342" s="1">
        <f t="shared" si="41"/>
        <v>5.4757299949415028E-3</v>
      </c>
      <c r="I342" s="1">
        <f t="shared" si="42"/>
        <v>5.4757299949415028E-3</v>
      </c>
      <c r="O342" s="1">
        <f t="shared" ca="1" si="45"/>
        <v>1.0794125450276151E-2</v>
      </c>
      <c r="Q342" s="58">
        <f t="shared" si="46"/>
        <v>30896.995999999999</v>
      </c>
    </row>
    <row r="343" spans="1:17" x14ac:dyDescent="0.2">
      <c r="A343" s="25" t="s">
        <v>169</v>
      </c>
      <c r="C343" s="24">
        <v>45915.495999999999</v>
      </c>
      <c r="D343" s="24"/>
      <c r="E343" s="1">
        <f t="shared" si="43"/>
        <v>1209.0022305016714</v>
      </c>
      <c r="F343" s="1">
        <f t="shared" si="44"/>
        <v>1209</v>
      </c>
      <c r="G343" s="1">
        <f t="shared" si="41"/>
        <v>5.4757299949415028E-3</v>
      </c>
      <c r="I343" s="1">
        <f t="shared" si="42"/>
        <v>5.4757299949415028E-3</v>
      </c>
      <c r="O343" s="1">
        <f t="shared" ca="1" si="45"/>
        <v>1.0794125450276151E-2</v>
      </c>
      <c r="Q343" s="58">
        <f t="shared" si="46"/>
        <v>30896.995999999999</v>
      </c>
    </row>
    <row r="344" spans="1:17" x14ac:dyDescent="0.2">
      <c r="A344" s="25" t="s">
        <v>169</v>
      </c>
      <c r="C344" s="24">
        <v>45915.497000000003</v>
      </c>
      <c r="D344" s="24"/>
      <c r="E344" s="1">
        <f t="shared" si="43"/>
        <v>1209.0026378449263</v>
      </c>
      <c r="F344" s="1">
        <f t="shared" si="44"/>
        <v>1209</v>
      </c>
      <c r="G344" s="1">
        <f t="shared" si="41"/>
        <v>6.4757299987832084E-3</v>
      </c>
      <c r="I344" s="1">
        <f t="shared" si="42"/>
        <v>6.4757299987832084E-3</v>
      </c>
      <c r="O344" s="1">
        <f t="shared" ca="1" si="45"/>
        <v>1.0794125450276151E-2</v>
      </c>
      <c r="Q344" s="58">
        <f t="shared" si="46"/>
        <v>30896.997000000003</v>
      </c>
    </row>
    <row r="345" spans="1:17" x14ac:dyDescent="0.2">
      <c r="A345" s="25" t="s">
        <v>169</v>
      </c>
      <c r="C345" s="24">
        <v>45915.498</v>
      </c>
      <c r="D345" s="24"/>
      <c r="E345" s="1">
        <f t="shared" si="43"/>
        <v>1209.0030451881782</v>
      </c>
      <c r="F345" s="1">
        <f t="shared" si="44"/>
        <v>1209</v>
      </c>
      <c r="G345" s="1">
        <f t="shared" si="41"/>
        <v>7.4757299953489564E-3</v>
      </c>
      <c r="I345" s="1">
        <f t="shared" si="42"/>
        <v>7.4757299953489564E-3</v>
      </c>
      <c r="O345" s="1">
        <f t="shared" ca="1" si="45"/>
        <v>1.0794125450276151E-2</v>
      </c>
      <c r="Q345" s="58">
        <f t="shared" si="46"/>
        <v>30896.998</v>
      </c>
    </row>
    <row r="346" spans="1:17" x14ac:dyDescent="0.2">
      <c r="A346" s="25" t="s">
        <v>169</v>
      </c>
      <c r="C346" s="24">
        <v>45915.5</v>
      </c>
      <c r="D346" s="24"/>
      <c r="E346" s="1">
        <f t="shared" si="43"/>
        <v>1209.0038598746853</v>
      </c>
      <c r="F346" s="1">
        <f t="shared" si="44"/>
        <v>1209</v>
      </c>
      <c r="G346" s="1">
        <f t="shared" si="41"/>
        <v>9.4757299957564101E-3</v>
      </c>
      <c r="I346" s="1">
        <f t="shared" si="42"/>
        <v>9.4757299957564101E-3</v>
      </c>
      <c r="O346" s="1">
        <f t="shared" ca="1" si="45"/>
        <v>1.0794125450276151E-2</v>
      </c>
      <c r="Q346" s="58">
        <f t="shared" si="46"/>
        <v>30897</v>
      </c>
    </row>
    <row r="347" spans="1:17" x14ac:dyDescent="0.2">
      <c r="A347" s="25" t="s">
        <v>169</v>
      </c>
      <c r="C347" s="24">
        <v>45915.5</v>
      </c>
      <c r="D347" s="24"/>
      <c r="E347" s="1">
        <f t="shared" si="43"/>
        <v>1209.0038598746853</v>
      </c>
      <c r="F347" s="1">
        <f t="shared" si="44"/>
        <v>1209</v>
      </c>
      <c r="G347" s="1">
        <f t="shared" si="41"/>
        <v>9.4757299957564101E-3</v>
      </c>
      <c r="I347" s="1">
        <f t="shared" si="42"/>
        <v>9.4757299957564101E-3</v>
      </c>
      <c r="O347" s="1">
        <f t="shared" ca="1" si="45"/>
        <v>1.0794125450276151E-2</v>
      </c>
      <c r="Q347" s="58">
        <f t="shared" si="46"/>
        <v>30897</v>
      </c>
    </row>
    <row r="348" spans="1:17" x14ac:dyDescent="0.2">
      <c r="A348" s="25" t="s">
        <v>169</v>
      </c>
      <c r="C348" s="24">
        <v>45915.500999999997</v>
      </c>
      <c r="D348" s="24"/>
      <c r="E348" s="1">
        <f t="shared" si="43"/>
        <v>1209.0042672179372</v>
      </c>
      <c r="F348" s="1">
        <f t="shared" si="44"/>
        <v>1209</v>
      </c>
      <c r="G348" s="1">
        <f t="shared" si="41"/>
        <v>1.0475729992322158E-2</v>
      </c>
      <c r="I348" s="1">
        <f t="shared" si="42"/>
        <v>1.0475729992322158E-2</v>
      </c>
      <c r="O348" s="1">
        <f t="shared" ca="1" si="45"/>
        <v>1.0794125450276151E-2</v>
      </c>
      <c r="Q348" s="58">
        <f t="shared" si="46"/>
        <v>30897.000999999997</v>
      </c>
    </row>
    <row r="349" spans="1:17" x14ac:dyDescent="0.2">
      <c r="A349" s="25" t="s">
        <v>169</v>
      </c>
      <c r="C349" s="24">
        <v>45915.500999999997</v>
      </c>
      <c r="D349" s="24"/>
      <c r="E349" s="1">
        <f t="shared" si="43"/>
        <v>1209.0042672179372</v>
      </c>
      <c r="F349" s="1">
        <f t="shared" si="44"/>
        <v>1209</v>
      </c>
      <c r="G349" s="1">
        <f t="shared" si="41"/>
        <v>1.0475729992322158E-2</v>
      </c>
      <c r="I349" s="1">
        <f t="shared" si="42"/>
        <v>1.0475729992322158E-2</v>
      </c>
      <c r="O349" s="1">
        <f t="shared" ca="1" si="45"/>
        <v>1.0794125450276151E-2</v>
      </c>
      <c r="Q349" s="58">
        <f t="shared" si="46"/>
        <v>30897.000999999997</v>
      </c>
    </row>
    <row r="350" spans="1:17" x14ac:dyDescent="0.2">
      <c r="A350" s="25" t="s">
        <v>169</v>
      </c>
      <c r="C350" s="24">
        <v>45915.502</v>
      </c>
      <c r="D350" s="24"/>
      <c r="E350" s="1">
        <f t="shared" si="43"/>
        <v>1209.0046745611924</v>
      </c>
      <c r="F350" s="1">
        <f t="shared" si="44"/>
        <v>1209</v>
      </c>
      <c r="G350" s="1">
        <f t="shared" si="41"/>
        <v>1.1475729996163864E-2</v>
      </c>
      <c r="I350" s="1">
        <f t="shared" si="42"/>
        <v>1.1475729996163864E-2</v>
      </c>
      <c r="O350" s="1">
        <f t="shared" ca="1" si="45"/>
        <v>1.0794125450276151E-2</v>
      </c>
      <c r="Q350" s="58">
        <f t="shared" si="46"/>
        <v>30897.002</v>
      </c>
    </row>
    <row r="351" spans="1:17" x14ac:dyDescent="0.2">
      <c r="A351" s="25" t="s">
        <v>169</v>
      </c>
      <c r="C351" s="24">
        <v>45915.502</v>
      </c>
      <c r="D351" s="24"/>
      <c r="E351" s="1">
        <f t="shared" si="43"/>
        <v>1209.0046745611924</v>
      </c>
      <c r="F351" s="1">
        <f t="shared" si="44"/>
        <v>1209</v>
      </c>
      <c r="G351" s="1">
        <f t="shared" si="41"/>
        <v>1.1475729996163864E-2</v>
      </c>
      <c r="I351" s="1">
        <f t="shared" si="42"/>
        <v>1.1475729996163864E-2</v>
      </c>
      <c r="O351" s="1">
        <f t="shared" ca="1" si="45"/>
        <v>1.0794125450276151E-2</v>
      </c>
      <c r="Q351" s="58">
        <f t="shared" si="46"/>
        <v>30897.002</v>
      </c>
    </row>
    <row r="352" spans="1:17" x14ac:dyDescent="0.2">
      <c r="A352" s="25" t="s">
        <v>169</v>
      </c>
      <c r="C352" s="24">
        <v>45915.504999999997</v>
      </c>
      <c r="D352" s="24"/>
      <c r="E352" s="1">
        <f t="shared" si="43"/>
        <v>1209.0058965909514</v>
      </c>
      <c r="F352" s="1">
        <f t="shared" si="44"/>
        <v>1209</v>
      </c>
      <c r="G352" s="1">
        <f t="shared" si="41"/>
        <v>1.4475729993137065E-2</v>
      </c>
      <c r="I352" s="1">
        <f t="shared" si="42"/>
        <v>1.4475729993137065E-2</v>
      </c>
      <c r="O352" s="1">
        <f t="shared" ca="1" si="45"/>
        <v>1.0794125450276151E-2</v>
      </c>
      <c r="Q352" s="58">
        <f t="shared" si="46"/>
        <v>30897.004999999997</v>
      </c>
    </row>
    <row r="353" spans="1:21" x14ac:dyDescent="0.2">
      <c r="A353" s="25" t="s">
        <v>169</v>
      </c>
      <c r="C353" s="24">
        <v>45915.506000000001</v>
      </c>
      <c r="D353" s="24"/>
      <c r="E353" s="1">
        <f t="shared" si="43"/>
        <v>1209.0063039342062</v>
      </c>
      <c r="F353" s="1">
        <f t="shared" si="44"/>
        <v>1209</v>
      </c>
      <c r="G353" s="1">
        <f t="shared" si="41"/>
        <v>1.5475729996978771E-2</v>
      </c>
      <c r="I353" s="1">
        <f t="shared" si="42"/>
        <v>1.5475729996978771E-2</v>
      </c>
      <c r="O353" s="1">
        <f t="shared" ca="1" si="45"/>
        <v>1.0794125450276151E-2</v>
      </c>
      <c r="Q353" s="58">
        <f t="shared" si="46"/>
        <v>30897.006000000001</v>
      </c>
    </row>
    <row r="354" spans="1:21" x14ac:dyDescent="0.2">
      <c r="A354" s="25" t="s">
        <v>169</v>
      </c>
      <c r="C354" s="24">
        <v>45915.508999999998</v>
      </c>
      <c r="D354" s="24"/>
      <c r="E354" s="1">
        <f t="shared" si="43"/>
        <v>1209.0075259639652</v>
      </c>
      <c r="F354" s="1">
        <f t="shared" si="44"/>
        <v>1209</v>
      </c>
      <c r="G354" s="1">
        <f t="shared" si="41"/>
        <v>1.8475729993951973E-2</v>
      </c>
      <c r="I354" s="1">
        <f t="shared" si="42"/>
        <v>1.8475729993951973E-2</v>
      </c>
      <c r="O354" s="1">
        <f t="shared" ca="1" si="45"/>
        <v>1.0794125450276151E-2</v>
      </c>
      <c r="Q354" s="58">
        <f t="shared" si="46"/>
        <v>30897.008999999998</v>
      </c>
    </row>
    <row r="355" spans="1:21" x14ac:dyDescent="0.2">
      <c r="A355" s="25" t="s">
        <v>169</v>
      </c>
      <c r="C355" s="24">
        <v>45915.510999999999</v>
      </c>
      <c r="D355" s="24"/>
      <c r="E355" s="1">
        <f t="shared" si="43"/>
        <v>1209.0083406504723</v>
      </c>
      <c r="F355" s="1">
        <f t="shared" si="44"/>
        <v>1209</v>
      </c>
      <c r="G355" s="1">
        <f t="shared" si="41"/>
        <v>2.0475729994359426E-2</v>
      </c>
      <c r="I355" s="1">
        <f t="shared" si="42"/>
        <v>2.0475729994359426E-2</v>
      </c>
      <c r="O355" s="1">
        <f t="shared" ca="1" si="45"/>
        <v>1.0794125450276151E-2</v>
      </c>
      <c r="Q355" s="58">
        <f t="shared" si="46"/>
        <v>30897.010999999999</v>
      </c>
    </row>
    <row r="356" spans="1:21" x14ac:dyDescent="0.2">
      <c r="A356" s="25" t="s">
        <v>169</v>
      </c>
      <c r="C356" s="24">
        <v>45915.512000000002</v>
      </c>
      <c r="D356" s="24"/>
      <c r="E356" s="1">
        <f t="shared" si="43"/>
        <v>1209.0087479937272</v>
      </c>
      <c r="F356" s="1">
        <f t="shared" si="44"/>
        <v>1209</v>
      </c>
      <c r="G356" s="1">
        <f t="shared" si="41"/>
        <v>2.1475729998201132E-2</v>
      </c>
      <c r="I356" s="1">
        <f t="shared" si="42"/>
        <v>2.1475729998201132E-2</v>
      </c>
      <c r="O356" s="1">
        <f t="shared" ca="1" si="45"/>
        <v>1.0794125450276151E-2</v>
      </c>
      <c r="Q356" s="58">
        <f t="shared" si="46"/>
        <v>30897.012000000002</v>
      </c>
    </row>
    <row r="357" spans="1:21" x14ac:dyDescent="0.2">
      <c r="A357" s="25" t="s">
        <v>169</v>
      </c>
      <c r="C357" s="24">
        <v>45915.514000000003</v>
      </c>
      <c r="D357" s="24"/>
      <c r="E357" s="1">
        <f t="shared" si="43"/>
        <v>1209.0095626802342</v>
      </c>
      <c r="F357" s="1">
        <f t="shared" si="44"/>
        <v>1209</v>
      </c>
      <c r="G357" s="1">
        <f t="shared" si="41"/>
        <v>2.3475729998608585E-2</v>
      </c>
      <c r="I357" s="1">
        <f t="shared" si="42"/>
        <v>2.3475729998608585E-2</v>
      </c>
      <c r="O357" s="1">
        <f t="shared" ca="1" si="45"/>
        <v>1.0794125450276151E-2</v>
      </c>
      <c r="Q357" s="58">
        <f t="shared" si="46"/>
        <v>30897.014000000003</v>
      </c>
    </row>
    <row r="358" spans="1:21" x14ac:dyDescent="0.2">
      <c r="A358" s="25" t="s">
        <v>168</v>
      </c>
      <c r="C358" s="24">
        <v>45932.652999999998</v>
      </c>
      <c r="D358" s="24"/>
      <c r="E358" s="1">
        <f t="shared" si="43"/>
        <v>1215.991018700422</v>
      </c>
      <c r="F358" s="1">
        <f t="shared" si="44"/>
        <v>1216</v>
      </c>
      <c r="G358" s="1">
        <f t="shared" si="41"/>
        <v>-2.2048480001103599E-2</v>
      </c>
      <c r="I358" s="1">
        <f t="shared" si="42"/>
        <v>-2.2048480001103599E-2</v>
      </c>
      <c r="O358" s="1">
        <f t="shared" ca="1" si="45"/>
        <v>1.0776365192322189E-2</v>
      </c>
      <c r="Q358" s="58">
        <f t="shared" si="46"/>
        <v>30914.152999999998</v>
      </c>
    </row>
    <row r="359" spans="1:21" x14ac:dyDescent="0.2">
      <c r="A359" s="25" t="s">
        <v>168</v>
      </c>
      <c r="C359" s="24">
        <v>45959.680999999997</v>
      </c>
      <c r="D359" s="24"/>
      <c r="E359" s="1">
        <f t="shared" si="43"/>
        <v>1227.0006921535801</v>
      </c>
      <c r="F359" s="1">
        <f t="shared" si="44"/>
        <v>1227</v>
      </c>
      <c r="G359" s="1">
        <f t="shared" si="41"/>
        <v>1.6991899901768193E-3</v>
      </c>
      <c r="I359" s="1">
        <f t="shared" si="42"/>
        <v>1.6991899901768193E-3</v>
      </c>
      <c r="O359" s="1">
        <f t="shared" ca="1" si="45"/>
        <v>1.074845621553739E-2</v>
      </c>
      <c r="Q359" s="58">
        <f t="shared" si="46"/>
        <v>30941.180999999997</v>
      </c>
    </row>
    <row r="360" spans="1:21" x14ac:dyDescent="0.2">
      <c r="A360" s="25" t="s">
        <v>170</v>
      </c>
      <c r="C360" s="24">
        <v>46033.245000000003</v>
      </c>
      <c r="D360" s="24"/>
      <c r="E360" s="1">
        <f t="shared" si="43"/>
        <v>1256.9664912474173</v>
      </c>
      <c r="F360" s="1">
        <f t="shared" si="44"/>
        <v>1257</v>
      </c>
      <c r="O360" s="1">
        <f t="shared" ca="1" si="45"/>
        <v>1.0672340824306119E-2</v>
      </c>
      <c r="Q360" s="58">
        <f t="shared" si="46"/>
        <v>31014.745000000003</v>
      </c>
      <c r="U360" s="12">
        <v>-8.4737999997742008E-2</v>
      </c>
    </row>
    <row r="361" spans="1:21" x14ac:dyDescent="0.2">
      <c r="A361" s="25" t="s">
        <v>171</v>
      </c>
      <c r="C361" s="24">
        <v>46271.446000000004</v>
      </c>
      <c r="D361" s="24"/>
      <c r="E361" s="1">
        <f t="shared" si="43"/>
        <v>1353.9960615528732</v>
      </c>
      <c r="F361" s="1">
        <f t="shared" si="44"/>
        <v>1354</v>
      </c>
      <c r="G361" s="1">
        <f>+C361-(C$7+F361*C$8)</f>
        <v>-9.6686199976829812E-3</v>
      </c>
      <c r="I361" s="1">
        <f>G361</f>
        <v>-9.6686199976829812E-3</v>
      </c>
      <c r="O361" s="1">
        <f t="shared" ca="1" si="45"/>
        <v>1.0426234392658345E-2</v>
      </c>
      <c r="Q361" s="58">
        <f t="shared" si="46"/>
        <v>31252.946000000004</v>
      </c>
    </row>
    <row r="362" spans="1:21" x14ac:dyDescent="0.2">
      <c r="A362" s="25" t="s">
        <v>169</v>
      </c>
      <c r="C362" s="24">
        <v>46271.455000000002</v>
      </c>
      <c r="D362" s="24"/>
      <c r="E362" s="1">
        <f t="shared" si="43"/>
        <v>1353.9997276421532</v>
      </c>
      <c r="F362" s="1">
        <f t="shared" si="44"/>
        <v>1354</v>
      </c>
      <c r="G362" s="1">
        <f>+C362-(C$7+F362*C$8)</f>
        <v>-6.6861999948741868E-4</v>
      </c>
      <c r="I362" s="1">
        <f>G362</f>
        <v>-6.6861999948741868E-4</v>
      </c>
      <c r="O362" s="1">
        <f t="shared" ca="1" si="45"/>
        <v>1.0426234392658345E-2</v>
      </c>
      <c r="Q362" s="58">
        <f t="shared" si="46"/>
        <v>31252.955000000002</v>
      </c>
    </row>
    <row r="363" spans="1:21" x14ac:dyDescent="0.2">
      <c r="A363" s="25" t="s">
        <v>169</v>
      </c>
      <c r="C363" s="24">
        <v>46293.546999999999</v>
      </c>
      <c r="D363" s="24"/>
      <c r="E363" s="1">
        <f t="shared" si="43"/>
        <v>1362.9987547964802</v>
      </c>
      <c r="F363" s="1">
        <f t="shared" si="44"/>
        <v>1363</v>
      </c>
      <c r="G363" s="1">
        <f>+C363-(C$7+F363*C$8)</f>
        <v>-3.0568900037906133E-3</v>
      </c>
      <c r="I363" s="1">
        <f>G363</f>
        <v>-3.0568900037906133E-3</v>
      </c>
      <c r="O363" s="1">
        <f t="shared" ca="1" si="45"/>
        <v>1.0403399775288964E-2</v>
      </c>
      <c r="Q363" s="58">
        <f t="shared" si="46"/>
        <v>31275.046999999999</v>
      </c>
    </row>
    <row r="364" spans="1:21" x14ac:dyDescent="0.2">
      <c r="A364" s="25" t="s">
        <v>169</v>
      </c>
      <c r="C364" s="24">
        <v>46293.546999999999</v>
      </c>
      <c r="D364" s="24"/>
      <c r="E364" s="1">
        <f t="shared" si="43"/>
        <v>1362.9987547964802</v>
      </c>
      <c r="F364" s="1">
        <f t="shared" si="44"/>
        <v>1363</v>
      </c>
      <c r="G364" s="1">
        <f>+C364-(C$7+F364*C$8)</f>
        <v>-3.0568900037906133E-3</v>
      </c>
      <c r="I364" s="1">
        <f>G364</f>
        <v>-3.0568900037906133E-3</v>
      </c>
      <c r="O364" s="1">
        <f t="shared" ca="1" si="45"/>
        <v>1.0403399775288964E-2</v>
      </c>
      <c r="Q364" s="58">
        <f t="shared" si="46"/>
        <v>31275.046999999999</v>
      </c>
    </row>
    <row r="365" spans="1:21" x14ac:dyDescent="0.2">
      <c r="A365" s="25" t="s">
        <v>169</v>
      </c>
      <c r="C365" s="24">
        <v>46298.449000000001</v>
      </c>
      <c r="D365" s="24"/>
      <c r="E365" s="1">
        <f t="shared" si="43"/>
        <v>1364.9955514246956</v>
      </c>
      <c r="F365" s="1">
        <f t="shared" si="44"/>
        <v>1365</v>
      </c>
      <c r="O365" s="1">
        <f t="shared" ca="1" si="45"/>
        <v>1.0398325415873546E-2</v>
      </c>
      <c r="Q365" s="58">
        <f t="shared" si="46"/>
        <v>31279.949000000001</v>
      </c>
      <c r="U365" s="12">
        <v>-1.3610000001790468E-2</v>
      </c>
    </row>
    <row r="366" spans="1:21" x14ac:dyDescent="0.2">
      <c r="A366" s="25" t="s">
        <v>169</v>
      </c>
      <c r="C366" s="24">
        <v>46298.45</v>
      </c>
      <c r="D366" s="24"/>
      <c r="E366" s="1">
        <f t="shared" si="43"/>
        <v>1364.9959587679475</v>
      </c>
      <c r="F366" s="1">
        <f t="shared" si="44"/>
        <v>1365</v>
      </c>
      <c r="O366" s="1">
        <f t="shared" ca="1" si="45"/>
        <v>1.0398325415873546E-2</v>
      </c>
      <c r="Q366" s="58">
        <f t="shared" si="46"/>
        <v>31279.949999999997</v>
      </c>
      <c r="U366" s="12">
        <v>-1.261000000522472E-2</v>
      </c>
    </row>
    <row r="367" spans="1:21" x14ac:dyDescent="0.2">
      <c r="A367" s="25" t="s">
        <v>169</v>
      </c>
      <c r="C367" s="24">
        <v>46298.451999999997</v>
      </c>
      <c r="D367" s="24"/>
      <c r="E367" s="1">
        <f t="shared" si="43"/>
        <v>1364.9967734544546</v>
      </c>
      <c r="F367" s="1">
        <f t="shared" si="44"/>
        <v>1365</v>
      </c>
      <c r="O367" s="1">
        <f t="shared" ca="1" si="45"/>
        <v>1.0398325415873546E-2</v>
      </c>
      <c r="Q367" s="58">
        <f t="shared" si="46"/>
        <v>31279.951999999997</v>
      </c>
      <c r="U367" s="12">
        <v>-1.0610000004817266E-2</v>
      </c>
    </row>
    <row r="368" spans="1:21" x14ac:dyDescent="0.2">
      <c r="A368" s="25" t="s">
        <v>169</v>
      </c>
      <c r="C368" s="24">
        <v>46298.455000000002</v>
      </c>
      <c r="D368" s="24"/>
      <c r="E368" s="1">
        <f t="shared" si="43"/>
        <v>1364.9979954842165</v>
      </c>
      <c r="F368" s="1">
        <f t="shared" si="44"/>
        <v>1365</v>
      </c>
      <c r="O368" s="1">
        <f t="shared" ca="1" si="45"/>
        <v>1.0398325415873546E-2</v>
      </c>
      <c r="Q368" s="58">
        <f t="shared" si="46"/>
        <v>31279.955000000002</v>
      </c>
      <c r="U368" s="12">
        <v>-7.6100000005681068E-3</v>
      </c>
    </row>
    <row r="369" spans="1:21" x14ac:dyDescent="0.2">
      <c r="A369" s="25" t="s">
        <v>169</v>
      </c>
      <c r="C369" s="24">
        <v>46298.457999999999</v>
      </c>
      <c r="D369" s="24"/>
      <c r="E369" s="1">
        <f t="shared" si="43"/>
        <v>1364.9992175139755</v>
      </c>
      <c r="F369" s="1">
        <f t="shared" si="44"/>
        <v>1365</v>
      </c>
      <c r="O369" s="1">
        <f t="shared" ca="1" si="45"/>
        <v>1.0398325415873546E-2</v>
      </c>
      <c r="Q369" s="58">
        <f t="shared" si="46"/>
        <v>31279.957999999999</v>
      </c>
      <c r="U369" s="12">
        <v>-4.6100000035949051E-3</v>
      </c>
    </row>
    <row r="370" spans="1:21" x14ac:dyDescent="0.2">
      <c r="A370" s="25" t="s">
        <v>169</v>
      </c>
      <c r="C370" s="24">
        <v>46298.459000000003</v>
      </c>
      <c r="D370" s="24"/>
      <c r="E370" s="1">
        <f t="shared" si="43"/>
        <v>1364.9996248572304</v>
      </c>
      <c r="F370" s="1">
        <f t="shared" si="44"/>
        <v>1365</v>
      </c>
      <c r="O370" s="1">
        <f t="shared" ca="1" si="45"/>
        <v>1.0398325415873546E-2</v>
      </c>
      <c r="Q370" s="58">
        <f t="shared" si="46"/>
        <v>31279.959000000003</v>
      </c>
      <c r="U370" s="12">
        <v>-3.6099999997531995E-3</v>
      </c>
    </row>
    <row r="371" spans="1:21" x14ac:dyDescent="0.2">
      <c r="A371" s="25" t="s">
        <v>169</v>
      </c>
      <c r="C371" s="24">
        <v>46298.462</v>
      </c>
      <c r="D371" s="24"/>
      <c r="E371" s="1">
        <f t="shared" si="43"/>
        <v>1365.0008468869894</v>
      </c>
      <c r="F371" s="1">
        <f t="shared" si="44"/>
        <v>1365</v>
      </c>
      <c r="O371" s="1">
        <f t="shared" ca="1" si="45"/>
        <v>1.0398325415873546E-2</v>
      </c>
      <c r="Q371" s="58">
        <f t="shared" si="46"/>
        <v>31279.962</v>
      </c>
      <c r="U371" s="12">
        <v>-6.1000000277999789E-4</v>
      </c>
    </row>
    <row r="372" spans="1:21" x14ac:dyDescent="0.2">
      <c r="A372" s="25" t="s">
        <v>169</v>
      </c>
      <c r="C372" s="24">
        <v>46298.462</v>
      </c>
      <c r="D372" s="24"/>
      <c r="E372" s="1">
        <f t="shared" si="43"/>
        <v>1365.0008468869894</v>
      </c>
      <c r="F372" s="1">
        <f t="shared" si="44"/>
        <v>1365</v>
      </c>
      <c r="O372" s="1">
        <f t="shared" ca="1" si="45"/>
        <v>1.0398325415873546E-2</v>
      </c>
      <c r="Q372" s="58">
        <f t="shared" si="46"/>
        <v>31279.962</v>
      </c>
      <c r="U372" s="12">
        <v>-6.1000000277999789E-4</v>
      </c>
    </row>
    <row r="373" spans="1:21" x14ac:dyDescent="0.2">
      <c r="A373" s="25" t="s">
        <v>169</v>
      </c>
      <c r="C373" s="24">
        <v>46298.462</v>
      </c>
      <c r="D373" s="24"/>
      <c r="E373" s="1">
        <f t="shared" si="43"/>
        <v>1365.0008468869894</v>
      </c>
      <c r="F373" s="1">
        <f t="shared" si="44"/>
        <v>1365</v>
      </c>
      <c r="O373" s="1">
        <f t="shared" ca="1" si="45"/>
        <v>1.0398325415873546E-2</v>
      </c>
      <c r="Q373" s="58">
        <f t="shared" si="46"/>
        <v>31279.962</v>
      </c>
      <c r="U373" s="12">
        <v>-6.1000000277999789E-4</v>
      </c>
    </row>
    <row r="374" spans="1:21" x14ac:dyDescent="0.2">
      <c r="A374" s="25" t="s">
        <v>169</v>
      </c>
      <c r="C374" s="24">
        <v>46298.464999999997</v>
      </c>
      <c r="D374" s="24"/>
      <c r="E374" s="1">
        <f t="shared" si="43"/>
        <v>1365.0020689167484</v>
      </c>
      <c r="F374" s="1">
        <f t="shared" si="44"/>
        <v>1365</v>
      </c>
      <c r="O374" s="1">
        <f t="shared" ca="1" si="45"/>
        <v>1.0398325415873546E-2</v>
      </c>
      <c r="Q374" s="58">
        <f t="shared" si="46"/>
        <v>31279.964999999997</v>
      </c>
      <c r="U374" s="12">
        <v>2.3899999941932037E-3</v>
      </c>
    </row>
    <row r="375" spans="1:21" x14ac:dyDescent="0.2">
      <c r="A375" s="25" t="s">
        <v>169</v>
      </c>
      <c r="C375" s="24">
        <v>46298.468999999997</v>
      </c>
      <c r="D375" s="24"/>
      <c r="E375" s="1">
        <f t="shared" si="43"/>
        <v>1365.0036982897625</v>
      </c>
      <c r="F375" s="1">
        <f t="shared" si="44"/>
        <v>1365</v>
      </c>
      <c r="O375" s="1">
        <f t="shared" ca="1" si="45"/>
        <v>1.0398325415873546E-2</v>
      </c>
      <c r="Q375" s="58">
        <f t="shared" si="46"/>
        <v>31279.968999999997</v>
      </c>
      <c r="U375" s="12">
        <v>6.389999995008111E-3</v>
      </c>
    </row>
    <row r="376" spans="1:21" x14ac:dyDescent="0.2">
      <c r="A376" s="25" t="s">
        <v>169</v>
      </c>
      <c r="C376" s="24">
        <v>46298.470999999998</v>
      </c>
      <c r="D376" s="24"/>
      <c r="E376" s="1">
        <f t="shared" si="43"/>
        <v>1365.0045129762693</v>
      </c>
      <c r="F376" s="1">
        <f t="shared" si="44"/>
        <v>1365</v>
      </c>
      <c r="O376" s="1">
        <f t="shared" ca="1" si="45"/>
        <v>1.0398325415873546E-2</v>
      </c>
      <c r="Q376" s="58">
        <f t="shared" si="46"/>
        <v>31279.970999999998</v>
      </c>
      <c r="U376" s="12">
        <v>8.3899999954155646E-3</v>
      </c>
    </row>
    <row r="377" spans="1:21" x14ac:dyDescent="0.2">
      <c r="A377" s="25" t="s">
        <v>169</v>
      </c>
      <c r="C377" s="24">
        <v>46298.476999999999</v>
      </c>
      <c r="D377" s="24"/>
      <c r="E377" s="1">
        <f t="shared" si="43"/>
        <v>1365.0069570357903</v>
      </c>
      <c r="F377" s="1">
        <f t="shared" si="44"/>
        <v>1365</v>
      </c>
      <c r="O377" s="1">
        <f t="shared" ca="1" si="45"/>
        <v>1.0398325415873546E-2</v>
      </c>
      <c r="Q377" s="58">
        <f t="shared" si="46"/>
        <v>31279.976999999999</v>
      </c>
      <c r="U377" s="12">
        <v>1.4389999996637926E-2</v>
      </c>
    </row>
    <row r="378" spans="1:21" x14ac:dyDescent="0.2">
      <c r="A378" s="25" t="s">
        <v>169</v>
      </c>
      <c r="C378" s="24">
        <v>46298.487000000001</v>
      </c>
      <c r="D378" s="24"/>
      <c r="E378" s="1">
        <f t="shared" si="43"/>
        <v>1365.0110304683253</v>
      </c>
      <c r="F378" s="1">
        <f t="shared" si="44"/>
        <v>1365</v>
      </c>
      <c r="O378" s="1">
        <f t="shared" ca="1" si="45"/>
        <v>1.0398325415873546E-2</v>
      </c>
      <c r="Q378" s="58">
        <f t="shared" si="46"/>
        <v>31279.987000000001</v>
      </c>
      <c r="U378" s="12">
        <v>2.4389999998675194E-2</v>
      </c>
    </row>
    <row r="379" spans="1:21" x14ac:dyDescent="0.2">
      <c r="A379" s="25" t="s">
        <v>172</v>
      </c>
      <c r="C379" s="24">
        <v>46622.491999999998</v>
      </c>
      <c r="D379" s="24"/>
      <c r="E379" s="1">
        <f t="shared" si="43"/>
        <v>1496.9922812893501</v>
      </c>
      <c r="F379" s="1">
        <f t="shared" si="44"/>
        <v>1497</v>
      </c>
      <c r="G379" s="1">
        <f t="shared" ref="G379:G414" si="47">+C379-(C$7+F379*C$8)</f>
        <v>-1.8948910001199692E-2</v>
      </c>
      <c r="I379" s="1">
        <f t="shared" ref="I379:I397" si="48">G379</f>
        <v>-1.8948910001199692E-2</v>
      </c>
      <c r="O379" s="1">
        <f t="shared" ca="1" si="45"/>
        <v>1.0063417694455956E-2</v>
      </c>
      <c r="Q379" s="58">
        <f t="shared" si="46"/>
        <v>31603.991999999998</v>
      </c>
    </row>
    <row r="380" spans="1:21" x14ac:dyDescent="0.2">
      <c r="A380" s="25" t="s">
        <v>172</v>
      </c>
      <c r="C380" s="24">
        <v>46622.499000000003</v>
      </c>
      <c r="D380" s="24"/>
      <c r="E380" s="1">
        <f t="shared" si="43"/>
        <v>1496.9951326921259</v>
      </c>
      <c r="F380" s="1">
        <f t="shared" si="44"/>
        <v>1497</v>
      </c>
      <c r="G380" s="1">
        <f t="shared" si="47"/>
        <v>-1.1948909996135626E-2</v>
      </c>
      <c r="I380" s="1">
        <f t="shared" si="48"/>
        <v>-1.1948909996135626E-2</v>
      </c>
      <c r="O380" s="1">
        <f t="shared" ca="1" si="45"/>
        <v>1.0063417694455956E-2</v>
      </c>
      <c r="Q380" s="58">
        <f t="shared" si="46"/>
        <v>31603.999000000003</v>
      </c>
    </row>
    <row r="381" spans="1:21" x14ac:dyDescent="0.2">
      <c r="A381" s="25" t="s">
        <v>172</v>
      </c>
      <c r="C381" s="24">
        <v>46622.500999999997</v>
      </c>
      <c r="D381" s="24"/>
      <c r="E381" s="1">
        <f t="shared" si="43"/>
        <v>1496.99594737863</v>
      </c>
      <c r="F381" s="1">
        <f t="shared" si="44"/>
        <v>1497</v>
      </c>
      <c r="G381" s="1">
        <f t="shared" si="47"/>
        <v>-9.94891000300413E-3</v>
      </c>
      <c r="I381" s="1">
        <f t="shared" si="48"/>
        <v>-9.94891000300413E-3</v>
      </c>
      <c r="O381" s="1">
        <f t="shared" ca="1" si="45"/>
        <v>1.0063417694455956E-2</v>
      </c>
      <c r="Q381" s="58">
        <f t="shared" si="46"/>
        <v>31604.000999999997</v>
      </c>
    </row>
    <row r="382" spans="1:21" x14ac:dyDescent="0.2">
      <c r="A382" s="25" t="s">
        <v>173</v>
      </c>
      <c r="C382" s="24">
        <v>46627.415000000001</v>
      </c>
      <c r="D382" s="24"/>
      <c r="E382" s="1">
        <f t="shared" si="43"/>
        <v>1498.9976321258873</v>
      </c>
      <c r="F382" s="1">
        <f t="shared" si="44"/>
        <v>1499</v>
      </c>
      <c r="G382" s="1">
        <f t="shared" si="47"/>
        <v>-5.8129700046265498E-3</v>
      </c>
      <c r="I382" s="1">
        <f t="shared" si="48"/>
        <v>-5.8129700046265498E-3</v>
      </c>
      <c r="O382" s="1">
        <f t="shared" ca="1" si="45"/>
        <v>1.0058343335040538E-2</v>
      </c>
      <c r="Q382" s="58">
        <f t="shared" si="46"/>
        <v>31608.915000000001</v>
      </c>
    </row>
    <row r="383" spans="1:21" x14ac:dyDescent="0.2">
      <c r="A383" s="25" t="s">
        <v>172</v>
      </c>
      <c r="C383" s="24">
        <v>46649.508999999998</v>
      </c>
      <c r="D383" s="24"/>
      <c r="E383" s="1">
        <f t="shared" si="43"/>
        <v>1507.9974739667211</v>
      </c>
      <c r="F383" s="1">
        <f t="shared" si="44"/>
        <v>1508</v>
      </c>
      <c r="G383" s="1">
        <f t="shared" si="47"/>
        <v>-6.2012400085222907E-3</v>
      </c>
      <c r="I383" s="1">
        <f t="shared" si="48"/>
        <v>-6.2012400085222907E-3</v>
      </c>
      <c r="O383" s="1">
        <f t="shared" ca="1" si="45"/>
        <v>1.0035508717671157E-2</v>
      </c>
      <c r="Q383" s="58">
        <f t="shared" si="46"/>
        <v>31631.008999999998</v>
      </c>
    </row>
    <row r="384" spans="1:21" x14ac:dyDescent="0.2">
      <c r="A384" s="25" t="s">
        <v>174</v>
      </c>
      <c r="C384" s="24">
        <v>47032.468999999997</v>
      </c>
      <c r="D384" s="24"/>
      <c r="E384" s="1">
        <f t="shared" si="43"/>
        <v>1663.9936462925184</v>
      </c>
      <c r="F384" s="1">
        <f t="shared" si="44"/>
        <v>1664</v>
      </c>
      <c r="G384" s="1">
        <f t="shared" si="47"/>
        <v>-1.5597920006257482E-2</v>
      </c>
      <c r="I384" s="1">
        <f t="shared" si="48"/>
        <v>-1.5597920006257482E-2</v>
      </c>
      <c r="O384" s="1">
        <f t="shared" ca="1" si="45"/>
        <v>9.6397086832685497E-3</v>
      </c>
      <c r="Q384" s="58">
        <f t="shared" si="46"/>
        <v>32013.968999999997</v>
      </c>
    </row>
    <row r="385" spans="1:17" x14ac:dyDescent="0.2">
      <c r="A385" s="25" t="s">
        <v>174</v>
      </c>
      <c r="C385" s="24">
        <v>47032.476999999999</v>
      </c>
      <c r="D385" s="24"/>
      <c r="E385" s="1">
        <f t="shared" si="43"/>
        <v>1663.9969050385462</v>
      </c>
      <c r="F385" s="1">
        <f t="shared" si="44"/>
        <v>1664</v>
      </c>
      <c r="G385" s="1">
        <f t="shared" si="47"/>
        <v>-7.5979200046276674E-3</v>
      </c>
      <c r="I385" s="1">
        <f t="shared" si="48"/>
        <v>-7.5979200046276674E-3</v>
      </c>
      <c r="O385" s="1">
        <f t="shared" ca="1" si="45"/>
        <v>9.6397086832685497E-3</v>
      </c>
      <c r="Q385" s="58">
        <f t="shared" si="46"/>
        <v>32013.976999999999</v>
      </c>
    </row>
    <row r="386" spans="1:17" x14ac:dyDescent="0.2">
      <c r="A386" s="25" t="s">
        <v>174</v>
      </c>
      <c r="C386" s="24">
        <v>47032.489000000001</v>
      </c>
      <c r="D386" s="24"/>
      <c r="E386" s="1">
        <f t="shared" si="43"/>
        <v>1664.0017931575883</v>
      </c>
      <c r="F386" s="1">
        <f t="shared" si="44"/>
        <v>1664</v>
      </c>
      <c r="G386" s="1">
        <f t="shared" si="47"/>
        <v>4.4020799978170544E-3</v>
      </c>
      <c r="I386" s="1">
        <f t="shared" si="48"/>
        <v>4.4020799978170544E-3</v>
      </c>
      <c r="O386" s="1">
        <f t="shared" ca="1" si="45"/>
        <v>9.6397086832685497E-3</v>
      </c>
      <c r="Q386" s="58">
        <f t="shared" si="46"/>
        <v>32013.989000000001</v>
      </c>
    </row>
    <row r="387" spans="1:17" x14ac:dyDescent="0.2">
      <c r="A387" s="25" t="s">
        <v>174</v>
      </c>
      <c r="C387" s="24">
        <v>47388.44</v>
      </c>
      <c r="D387" s="24"/>
      <c r="E387" s="1">
        <f t="shared" si="43"/>
        <v>1808.9960315520423</v>
      </c>
      <c r="F387" s="1">
        <f t="shared" si="44"/>
        <v>1809</v>
      </c>
      <c r="G387" s="1">
        <f t="shared" si="47"/>
        <v>-9.7422699982416816E-3</v>
      </c>
      <c r="I387" s="1">
        <f t="shared" si="48"/>
        <v>-9.7422699982416816E-3</v>
      </c>
      <c r="O387" s="1">
        <f t="shared" ca="1" si="45"/>
        <v>9.2718176256507412E-3</v>
      </c>
      <c r="Q387" s="58">
        <f t="shared" si="46"/>
        <v>32369.940000000002</v>
      </c>
    </row>
    <row r="388" spans="1:17" x14ac:dyDescent="0.2">
      <c r="A388" s="25" t="s">
        <v>175</v>
      </c>
      <c r="C388" s="24">
        <v>47388.447999999997</v>
      </c>
      <c r="D388" s="24"/>
      <c r="E388" s="1">
        <f t="shared" si="43"/>
        <v>1808.9992902980671</v>
      </c>
      <c r="F388" s="1">
        <f t="shared" si="44"/>
        <v>1809</v>
      </c>
      <c r="G388" s="1">
        <f t="shared" si="47"/>
        <v>-1.7422700038878247E-3</v>
      </c>
      <c r="I388" s="1">
        <f t="shared" si="48"/>
        <v>-1.7422700038878247E-3</v>
      </c>
      <c r="O388" s="1">
        <f t="shared" ca="1" si="45"/>
        <v>9.2718176256507412E-3</v>
      </c>
      <c r="Q388" s="58">
        <f t="shared" si="46"/>
        <v>32369.947999999997</v>
      </c>
    </row>
    <row r="389" spans="1:17" x14ac:dyDescent="0.2">
      <c r="A389" s="25" t="s">
        <v>175</v>
      </c>
      <c r="C389" s="24">
        <v>47388.447999999997</v>
      </c>
      <c r="D389" s="24"/>
      <c r="E389" s="1">
        <f t="shared" si="43"/>
        <v>1808.9992902980671</v>
      </c>
      <c r="F389" s="1">
        <f t="shared" si="44"/>
        <v>1809</v>
      </c>
      <c r="G389" s="1">
        <f t="shared" si="47"/>
        <v>-1.7422700038878247E-3</v>
      </c>
      <c r="I389" s="1">
        <f t="shared" si="48"/>
        <v>-1.7422700038878247E-3</v>
      </c>
      <c r="O389" s="1">
        <f t="shared" ca="1" si="45"/>
        <v>9.2718176256507412E-3</v>
      </c>
      <c r="Q389" s="58">
        <f t="shared" si="46"/>
        <v>32369.947999999997</v>
      </c>
    </row>
    <row r="390" spans="1:17" x14ac:dyDescent="0.2">
      <c r="A390" s="25" t="s">
        <v>174</v>
      </c>
      <c r="C390" s="24">
        <v>47388.449000000001</v>
      </c>
      <c r="D390" s="24"/>
      <c r="E390" s="1">
        <f t="shared" si="43"/>
        <v>1808.9996976413222</v>
      </c>
      <c r="F390" s="1">
        <f t="shared" si="44"/>
        <v>1809</v>
      </c>
      <c r="G390" s="1">
        <f t="shared" si="47"/>
        <v>-7.4227000004611909E-4</v>
      </c>
      <c r="I390" s="1">
        <f t="shared" si="48"/>
        <v>-7.4227000004611909E-4</v>
      </c>
      <c r="O390" s="1">
        <f t="shared" ca="1" si="45"/>
        <v>9.2718176256507412E-3</v>
      </c>
      <c r="Q390" s="58">
        <f t="shared" si="46"/>
        <v>32369.949000000001</v>
      </c>
    </row>
    <row r="391" spans="1:17" x14ac:dyDescent="0.2">
      <c r="A391" s="25" t="s">
        <v>174</v>
      </c>
      <c r="C391" s="24">
        <v>47388.451999999997</v>
      </c>
      <c r="D391" s="24"/>
      <c r="E391" s="1">
        <f t="shared" si="43"/>
        <v>1809.0009196710812</v>
      </c>
      <c r="F391" s="1">
        <f t="shared" si="44"/>
        <v>1809</v>
      </c>
      <c r="G391" s="1">
        <f t="shared" si="47"/>
        <v>2.2577299969270825E-3</v>
      </c>
      <c r="I391" s="1">
        <f t="shared" si="48"/>
        <v>2.2577299969270825E-3</v>
      </c>
      <c r="O391" s="1">
        <f t="shared" ca="1" si="45"/>
        <v>9.2718176256507412E-3</v>
      </c>
      <c r="Q391" s="58">
        <f t="shared" si="46"/>
        <v>32369.951999999997</v>
      </c>
    </row>
    <row r="392" spans="1:17" x14ac:dyDescent="0.2">
      <c r="A392" s="25" t="s">
        <v>174</v>
      </c>
      <c r="C392" s="24">
        <v>47388.455000000002</v>
      </c>
      <c r="D392" s="24"/>
      <c r="E392" s="1">
        <f t="shared" si="43"/>
        <v>1809.0021417008431</v>
      </c>
      <c r="F392" s="1">
        <f t="shared" si="44"/>
        <v>1809</v>
      </c>
      <c r="G392" s="1">
        <f t="shared" si="47"/>
        <v>5.2577300011762418E-3</v>
      </c>
      <c r="I392" s="1">
        <f t="shared" si="48"/>
        <v>5.2577300011762418E-3</v>
      </c>
      <c r="O392" s="1">
        <f t="shared" ca="1" si="45"/>
        <v>9.2718176256507412E-3</v>
      </c>
      <c r="Q392" s="58">
        <f t="shared" si="46"/>
        <v>32369.955000000002</v>
      </c>
    </row>
    <row r="393" spans="1:17" x14ac:dyDescent="0.2">
      <c r="A393" s="25" t="s">
        <v>174</v>
      </c>
      <c r="C393" s="24">
        <v>47388.455999999998</v>
      </c>
      <c r="D393" s="24"/>
      <c r="E393" s="1">
        <f t="shared" si="43"/>
        <v>1809.0025490440951</v>
      </c>
      <c r="F393" s="1">
        <f t="shared" si="44"/>
        <v>1809</v>
      </c>
      <c r="G393" s="1">
        <f t="shared" si="47"/>
        <v>6.2577299977419898E-3</v>
      </c>
      <c r="I393" s="1">
        <f t="shared" si="48"/>
        <v>6.2577299977419898E-3</v>
      </c>
      <c r="O393" s="1">
        <f t="shared" ca="1" si="45"/>
        <v>9.2718176256507412E-3</v>
      </c>
      <c r="Q393" s="58">
        <f t="shared" si="46"/>
        <v>32369.955999999998</v>
      </c>
    </row>
    <row r="394" spans="1:17" x14ac:dyDescent="0.2">
      <c r="A394" s="25" t="s">
        <v>174</v>
      </c>
      <c r="C394" s="24">
        <v>47388.461000000003</v>
      </c>
      <c r="D394" s="24"/>
      <c r="E394" s="1">
        <f t="shared" si="43"/>
        <v>1809.0045857603641</v>
      </c>
      <c r="F394" s="1">
        <f t="shared" si="44"/>
        <v>1809</v>
      </c>
      <c r="G394" s="1">
        <f t="shared" si="47"/>
        <v>1.1257730002398603E-2</v>
      </c>
      <c r="I394" s="1">
        <f t="shared" si="48"/>
        <v>1.1257730002398603E-2</v>
      </c>
      <c r="O394" s="1">
        <f t="shared" ca="1" si="45"/>
        <v>9.2718176256507412E-3</v>
      </c>
      <c r="Q394" s="58">
        <f t="shared" si="46"/>
        <v>32369.961000000003</v>
      </c>
    </row>
    <row r="395" spans="1:17" x14ac:dyDescent="0.2">
      <c r="A395" s="25" t="s">
        <v>174</v>
      </c>
      <c r="C395" s="24">
        <v>47388.464</v>
      </c>
      <c r="D395" s="24"/>
      <c r="E395" s="1">
        <f t="shared" si="43"/>
        <v>1809.0058077901231</v>
      </c>
      <c r="F395" s="1">
        <f t="shared" si="44"/>
        <v>1809</v>
      </c>
      <c r="G395" s="1">
        <f t="shared" si="47"/>
        <v>1.4257729999371804E-2</v>
      </c>
      <c r="I395" s="1">
        <f t="shared" si="48"/>
        <v>1.4257729999371804E-2</v>
      </c>
      <c r="O395" s="1">
        <f t="shared" ca="1" si="45"/>
        <v>9.2718176256507412E-3</v>
      </c>
      <c r="Q395" s="58">
        <f t="shared" si="46"/>
        <v>32369.964</v>
      </c>
    </row>
    <row r="396" spans="1:17" x14ac:dyDescent="0.2">
      <c r="A396" s="25" t="s">
        <v>174</v>
      </c>
      <c r="C396" s="24">
        <v>47415.45</v>
      </c>
      <c r="D396" s="24"/>
      <c r="E396" s="1">
        <f t="shared" si="43"/>
        <v>1819.9983728266375</v>
      </c>
      <c r="F396" s="1">
        <f t="shared" si="44"/>
        <v>1820</v>
      </c>
      <c r="G396" s="1">
        <f t="shared" si="47"/>
        <v>-3.9946000033523887E-3</v>
      </c>
      <c r="I396" s="1">
        <f t="shared" si="48"/>
        <v>-3.9946000033523887E-3</v>
      </c>
      <c r="O396" s="1">
        <f t="shared" ca="1" si="45"/>
        <v>9.2439086488659422E-3</v>
      </c>
      <c r="Q396" s="58">
        <f t="shared" si="46"/>
        <v>32396.949999999997</v>
      </c>
    </row>
    <row r="397" spans="1:17" x14ac:dyDescent="0.2">
      <c r="A397" s="63" t="s">
        <v>176</v>
      </c>
      <c r="B397" s="22" t="s">
        <v>41</v>
      </c>
      <c r="C397" s="23">
        <v>47712.4997</v>
      </c>
      <c r="D397" s="24"/>
      <c r="E397" s="1">
        <f t="shared" si="43"/>
        <v>1940.9995640490285</v>
      </c>
      <c r="F397" s="1">
        <f t="shared" si="44"/>
        <v>1941</v>
      </c>
      <c r="G397" s="1">
        <f t="shared" si="47"/>
        <v>-1.0702300060074776E-3</v>
      </c>
      <c r="I397" s="1">
        <f t="shared" si="48"/>
        <v>-1.0702300060074776E-3</v>
      </c>
      <c r="O397" s="1">
        <f t="shared" ca="1" si="45"/>
        <v>8.9369099042331517E-3</v>
      </c>
      <c r="Q397" s="58">
        <f t="shared" si="46"/>
        <v>32693.9997</v>
      </c>
    </row>
    <row r="398" spans="1:17" x14ac:dyDescent="0.2">
      <c r="A398" s="25" t="s">
        <v>177</v>
      </c>
      <c r="C398" s="24">
        <v>47744.414499999999</v>
      </c>
      <c r="D398" s="24"/>
      <c r="E398" s="1">
        <f t="shared" si="43"/>
        <v>1953.9998425129495</v>
      </c>
      <c r="F398" s="1">
        <f t="shared" si="44"/>
        <v>1954</v>
      </c>
      <c r="G398" s="1">
        <f t="shared" si="47"/>
        <v>-3.8662000588374212E-4</v>
      </c>
      <c r="K398" s="1">
        <f>G398</f>
        <v>-3.8662000588374212E-4</v>
      </c>
      <c r="O398" s="1">
        <f t="shared" ca="1" si="45"/>
        <v>8.9039265680329344E-3</v>
      </c>
      <c r="Q398" s="58">
        <f t="shared" si="46"/>
        <v>32725.914499999999</v>
      </c>
    </row>
    <row r="399" spans="1:17" x14ac:dyDescent="0.2">
      <c r="A399" s="25" t="s">
        <v>174</v>
      </c>
      <c r="C399" s="24">
        <v>47771.415000000001</v>
      </c>
      <c r="D399" s="24"/>
      <c r="E399" s="1">
        <f t="shared" si="43"/>
        <v>1964.9983140266402</v>
      </c>
      <c r="F399" s="1">
        <f t="shared" si="44"/>
        <v>1965</v>
      </c>
      <c r="G399" s="1">
        <f t="shared" si="47"/>
        <v>-4.138950003834907E-3</v>
      </c>
      <c r="I399" s="1">
        <f>G399</f>
        <v>-4.138950003834907E-3</v>
      </c>
      <c r="O399" s="1">
        <f t="shared" ca="1" si="45"/>
        <v>8.8760175912481355E-3</v>
      </c>
      <c r="Q399" s="58">
        <f t="shared" si="46"/>
        <v>32752.915000000001</v>
      </c>
    </row>
    <row r="400" spans="1:17" x14ac:dyDescent="0.2">
      <c r="A400" s="63" t="s">
        <v>176</v>
      </c>
      <c r="B400" s="22" t="s">
        <v>41</v>
      </c>
      <c r="C400" s="23">
        <v>47798.409</v>
      </c>
      <c r="D400" s="24"/>
      <c r="E400" s="1">
        <f t="shared" si="43"/>
        <v>1975.9941378091826</v>
      </c>
      <c r="F400" s="1">
        <f t="shared" si="44"/>
        <v>1976</v>
      </c>
      <c r="G400" s="1">
        <f t="shared" si="47"/>
        <v>-1.4391280004929285E-2</v>
      </c>
      <c r="K400" s="1">
        <f>G400</f>
        <v>-1.4391280004929285E-2</v>
      </c>
      <c r="O400" s="1">
        <f t="shared" ca="1" si="45"/>
        <v>8.8481086144633365E-3</v>
      </c>
      <c r="Q400" s="58">
        <f t="shared" si="46"/>
        <v>32779.909</v>
      </c>
    </row>
    <row r="401" spans="1:21" x14ac:dyDescent="0.2">
      <c r="A401" s="25" t="s">
        <v>178</v>
      </c>
      <c r="C401" s="24">
        <v>48095.462</v>
      </c>
      <c r="D401" s="24"/>
      <c r="E401" s="1">
        <f t="shared" si="43"/>
        <v>2096.9966732643088</v>
      </c>
      <c r="F401" s="1">
        <f t="shared" si="44"/>
        <v>2097</v>
      </c>
      <c r="G401" s="1">
        <f t="shared" si="47"/>
        <v>-8.166910003637895E-3</v>
      </c>
      <c r="I401" s="1">
        <f t="shared" ref="I401:I409" si="49">G401</f>
        <v>-8.166910003637895E-3</v>
      </c>
      <c r="O401" s="1">
        <f t="shared" ca="1" si="45"/>
        <v>8.541109869830546E-3</v>
      </c>
      <c r="Q401" s="58">
        <f t="shared" si="46"/>
        <v>33076.962</v>
      </c>
    </row>
    <row r="402" spans="1:21" x14ac:dyDescent="0.2">
      <c r="A402" s="25" t="s">
        <v>178</v>
      </c>
      <c r="C402" s="24">
        <v>48095.468999999997</v>
      </c>
      <c r="D402" s="24"/>
      <c r="E402" s="1">
        <f t="shared" si="43"/>
        <v>2096.9995246670815</v>
      </c>
      <c r="F402" s="1">
        <f t="shared" si="44"/>
        <v>2097</v>
      </c>
      <c r="G402" s="1">
        <f t="shared" si="47"/>
        <v>-1.1669100058497861E-3</v>
      </c>
      <c r="I402" s="1">
        <f t="shared" si="49"/>
        <v>-1.1669100058497861E-3</v>
      </c>
      <c r="O402" s="1">
        <f t="shared" ca="1" si="45"/>
        <v>8.541109869830546E-3</v>
      </c>
      <c r="Q402" s="58">
        <f t="shared" si="46"/>
        <v>33076.968999999997</v>
      </c>
    </row>
    <row r="403" spans="1:21" x14ac:dyDescent="0.2">
      <c r="A403" s="25" t="s">
        <v>179</v>
      </c>
      <c r="C403" s="24">
        <v>48095.482000000004</v>
      </c>
      <c r="D403" s="24"/>
      <c r="E403" s="1">
        <f t="shared" si="43"/>
        <v>2097.0048201293785</v>
      </c>
      <c r="F403" s="1">
        <f t="shared" si="44"/>
        <v>2097</v>
      </c>
      <c r="G403" s="1">
        <f t="shared" si="47"/>
        <v>1.1833090000436641E-2</v>
      </c>
      <c r="I403" s="1">
        <f t="shared" si="49"/>
        <v>1.1833090000436641E-2</v>
      </c>
      <c r="O403" s="1">
        <f t="shared" ca="1" si="45"/>
        <v>8.541109869830546E-3</v>
      </c>
      <c r="Q403" s="58">
        <f t="shared" si="46"/>
        <v>33076.982000000004</v>
      </c>
    </row>
    <row r="404" spans="1:21" x14ac:dyDescent="0.2">
      <c r="A404" s="25" t="s">
        <v>179</v>
      </c>
      <c r="C404" s="24">
        <v>48122.472999999998</v>
      </c>
      <c r="D404" s="24"/>
      <c r="E404" s="1">
        <f t="shared" si="43"/>
        <v>2107.9994218821589</v>
      </c>
      <c r="F404" s="1">
        <f t="shared" si="44"/>
        <v>2108</v>
      </c>
      <c r="G404" s="1">
        <f t="shared" si="47"/>
        <v>-1.4192400049068965E-3</v>
      </c>
      <c r="I404" s="1">
        <f t="shared" si="49"/>
        <v>-1.4192400049068965E-3</v>
      </c>
      <c r="O404" s="1">
        <f t="shared" ca="1" si="45"/>
        <v>8.513200893045747E-3</v>
      </c>
      <c r="Q404" s="58">
        <f t="shared" si="46"/>
        <v>33103.972999999998</v>
      </c>
    </row>
    <row r="405" spans="1:21" x14ac:dyDescent="0.2">
      <c r="A405" s="25" t="s">
        <v>179</v>
      </c>
      <c r="C405" s="24">
        <v>48122.474999999999</v>
      </c>
      <c r="D405" s="24"/>
      <c r="E405" s="1">
        <f t="shared" ref="E405:E468" si="50">+(C405-C$7)/C$8</f>
        <v>2108.000236568666</v>
      </c>
      <c r="F405" s="1">
        <f t="shared" ref="F405:F468" si="51">ROUND(2*E405,0)/2</f>
        <v>2108</v>
      </c>
      <c r="G405" s="1">
        <f t="shared" si="47"/>
        <v>5.8075999550055712E-4</v>
      </c>
      <c r="I405" s="1">
        <f t="shared" si="49"/>
        <v>5.8075999550055712E-4</v>
      </c>
      <c r="O405" s="1">
        <f t="shared" ref="O405:O468" ca="1" si="52">+C$11+C$12*F405</f>
        <v>8.513200893045747E-3</v>
      </c>
      <c r="Q405" s="58">
        <f t="shared" ref="Q405:Q468" si="53">+C405-15018.5</f>
        <v>33103.974999999999</v>
      </c>
    </row>
    <row r="406" spans="1:21" x14ac:dyDescent="0.2">
      <c r="A406" s="25" t="s">
        <v>179</v>
      </c>
      <c r="C406" s="24">
        <v>48127.377</v>
      </c>
      <c r="D406" s="24"/>
      <c r="E406" s="1">
        <f t="shared" si="50"/>
        <v>2109.9970331968811</v>
      </c>
      <c r="F406" s="1">
        <f t="shared" si="51"/>
        <v>2110</v>
      </c>
      <c r="G406" s="1">
        <f t="shared" si="47"/>
        <v>-7.2833000012906268E-3</v>
      </c>
      <c r="I406" s="1">
        <f t="shared" si="49"/>
        <v>-7.2833000012906268E-3</v>
      </c>
      <c r="O406" s="1">
        <f t="shared" ca="1" si="52"/>
        <v>8.5081265336303287E-3</v>
      </c>
      <c r="Q406" s="58">
        <f t="shared" si="53"/>
        <v>33108.877</v>
      </c>
    </row>
    <row r="407" spans="1:21" x14ac:dyDescent="0.2">
      <c r="A407" s="25" t="s">
        <v>179</v>
      </c>
      <c r="C407" s="24">
        <v>48127.389000000003</v>
      </c>
      <c r="D407" s="24"/>
      <c r="E407" s="1">
        <f t="shared" si="50"/>
        <v>2110.001921315923</v>
      </c>
      <c r="F407" s="1">
        <f t="shared" si="51"/>
        <v>2110</v>
      </c>
      <c r="G407" s="1">
        <f t="shared" si="47"/>
        <v>4.7167000011540949E-3</v>
      </c>
      <c r="I407" s="1">
        <f t="shared" si="49"/>
        <v>4.7167000011540949E-3</v>
      </c>
      <c r="O407" s="1">
        <f t="shared" ca="1" si="52"/>
        <v>8.5081265336303287E-3</v>
      </c>
      <c r="Q407" s="58">
        <f t="shared" si="53"/>
        <v>33108.889000000003</v>
      </c>
    </row>
    <row r="408" spans="1:21" x14ac:dyDescent="0.2">
      <c r="A408" s="25" t="s">
        <v>179</v>
      </c>
      <c r="C408" s="24">
        <v>48127.404999999999</v>
      </c>
      <c r="D408" s="24"/>
      <c r="E408" s="1">
        <f t="shared" si="50"/>
        <v>2110.0084388079758</v>
      </c>
      <c r="F408" s="1">
        <f t="shared" si="51"/>
        <v>2110</v>
      </c>
      <c r="G408" s="1">
        <f t="shared" si="47"/>
        <v>2.0716699997137766E-2</v>
      </c>
      <c r="I408" s="1">
        <f t="shared" si="49"/>
        <v>2.0716699997137766E-2</v>
      </c>
      <c r="O408" s="1">
        <f t="shared" ca="1" si="52"/>
        <v>8.5081265336303287E-3</v>
      </c>
      <c r="Q408" s="58">
        <f t="shared" si="53"/>
        <v>33108.904999999999</v>
      </c>
    </row>
    <row r="409" spans="1:21" x14ac:dyDescent="0.2">
      <c r="A409" s="25" t="s">
        <v>179</v>
      </c>
      <c r="C409" s="24">
        <v>48127.409</v>
      </c>
      <c r="D409" s="24"/>
      <c r="E409" s="1">
        <f t="shared" si="50"/>
        <v>2110.0100681809899</v>
      </c>
      <c r="F409" s="1">
        <f t="shared" si="51"/>
        <v>2110</v>
      </c>
      <c r="G409" s="1">
        <f t="shared" si="47"/>
        <v>2.4716699997952674E-2</v>
      </c>
      <c r="I409" s="1">
        <f t="shared" si="49"/>
        <v>2.4716699997952674E-2</v>
      </c>
      <c r="O409" s="1">
        <f t="shared" ca="1" si="52"/>
        <v>8.5081265336303287E-3</v>
      </c>
      <c r="Q409" s="58">
        <f t="shared" si="53"/>
        <v>33108.909</v>
      </c>
    </row>
    <row r="410" spans="1:21" x14ac:dyDescent="0.2">
      <c r="A410" s="25" t="s">
        <v>180</v>
      </c>
      <c r="C410" s="24">
        <v>48510.353199999998</v>
      </c>
      <c r="D410" s="24"/>
      <c r="E410" s="1">
        <f t="shared" si="50"/>
        <v>2265.9998044833828</v>
      </c>
      <c r="F410" s="1">
        <f t="shared" si="51"/>
        <v>2266</v>
      </c>
      <c r="G410" s="1">
        <f t="shared" si="47"/>
        <v>-4.7998000809457153E-4</v>
      </c>
      <c r="K410" s="1">
        <f>G410</f>
        <v>-4.7998000809457153E-4</v>
      </c>
      <c r="O410" s="1">
        <f t="shared" ca="1" si="52"/>
        <v>8.1123264992277212E-3</v>
      </c>
      <c r="Q410" s="58">
        <f t="shared" si="53"/>
        <v>33491.853199999998</v>
      </c>
    </row>
    <row r="411" spans="1:21" x14ac:dyDescent="0.2">
      <c r="A411" s="25" t="s">
        <v>180</v>
      </c>
      <c r="C411" s="24">
        <v>48537.3577</v>
      </c>
      <c r="D411" s="24"/>
      <c r="E411" s="1">
        <f t="shared" si="50"/>
        <v>2276.9999053700876</v>
      </c>
      <c r="F411" s="1">
        <f t="shared" si="51"/>
        <v>2277</v>
      </c>
      <c r="G411" s="1">
        <f t="shared" si="47"/>
        <v>-2.3231000523082912E-4</v>
      </c>
      <c r="K411" s="1">
        <f>G411</f>
        <v>-2.3231000523082912E-4</v>
      </c>
      <c r="O411" s="1">
        <f t="shared" ca="1" si="52"/>
        <v>8.0844175224429222E-3</v>
      </c>
      <c r="Q411" s="58">
        <f t="shared" si="53"/>
        <v>33518.8577</v>
      </c>
    </row>
    <row r="412" spans="1:21" x14ac:dyDescent="0.2">
      <c r="A412" s="25" t="s">
        <v>181</v>
      </c>
      <c r="C412" s="24">
        <v>48780.395100000002</v>
      </c>
      <c r="D412" s="24">
        <v>5.0000000000000001E-4</v>
      </c>
      <c r="E412" s="1">
        <f t="shared" si="50"/>
        <v>2375.9995505863344</v>
      </c>
      <c r="F412" s="1">
        <f t="shared" si="51"/>
        <v>2376</v>
      </c>
      <c r="G412" s="1">
        <f t="shared" si="47"/>
        <v>-1.103280003007967E-3</v>
      </c>
      <c r="K412" s="1">
        <f>G412</f>
        <v>-1.103280003007967E-3</v>
      </c>
      <c r="O412" s="1">
        <f t="shared" ca="1" si="52"/>
        <v>7.833236731379728E-3</v>
      </c>
      <c r="Q412" s="58">
        <f t="shared" si="53"/>
        <v>33761.895100000002</v>
      </c>
    </row>
    <row r="413" spans="1:21" x14ac:dyDescent="0.2">
      <c r="A413" s="25" t="s">
        <v>182</v>
      </c>
      <c r="C413" s="24">
        <v>48802.485000000001</v>
      </c>
      <c r="D413" s="24"/>
      <c r="E413" s="1">
        <f t="shared" si="50"/>
        <v>2384.9977223198302</v>
      </c>
      <c r="F413" s="1">
        <f t="shared" si="51"/>
        <v>2385</v>
      </c>
      <c r="G413" s="1">
        <f t="shared" si="47"/>
        <v>-5.5915500051924028E-3</v>
      </c>
      <c r="I413" s="1">
        <f>G413</f>
        <v>-5.5915500051924028E-3</v>
      </c>
      <c r="O413" s="1">
        <f t="shared" ca="1" si="52"/>
        <v>7.8104021140103482E-3</v>
      </c>
      <c r="Q413" s="58">
        <f t="shared" si="53"/>
        <v>33783.985000000001</v>
      </c>
    </row>
    <row r="414" spans="1:21" x14ac:dyDescent="0.2">
      <c r="A414" s="25" t="s">
        <v>181</v>
      </c>
      <c r="C414" s="24">
        <v>48807.406999999999</v>
      </c>
      <c r="D414" s="24">
        <v>5.0000000000000001E-3</v>
      </c>
      <c r="E414" s="1">
        <f t="shared" si="50"/>
        <v>2387.0026658131123</v>
      </c>
      <c r="F414" s="1">
        <f t="shared" si="51"/>
        <v>2387</v>
      </c>
      <c r="G414" s="1">
        <f t="shared" si="47"/>
        <v>6.544389994814992E-3</v>
      </c>
      <c r="K414" s="1">
        <f>G414</f>
        <v>6.544389994814992E-3</v>
      </c>
      <c r="O414" s="1">
        <f t="shared" ca="1" si="52"/>
        <v>7.8053277545949299E-3</v>
      </c>
      <c r="Q414" s="58">
        <f t="shared" si="53"/>
        <v>33788.906999999999</v>
      </c>
    </row>
    <row r="415" spans="1:21" x14ac:dyDescent="0.2">
      <c r="A415" s="25" t="s">
        <v>179</v>
      </c>
      <c r="C415" s="24">
        <v>48834.447999999997</v>
      </c>
      <c r="D415" s="24"/>
      <c r="E415" s="1">
        <f t="shared" si="50"/>
        <v>2398.0176347285646</v>
      </c>
      <c r="F415" s="1">
        <f t="shared" si="51"/>
        <v>2398</v>
      </c>
      <c r="O415" s="1">
        <f t="shared" ca="1" si="52"/>
        <v>7.7774187778101309E-3</v>
      </c>
      <c r="Q415" s="58">
        <f t="shared" si="53"/>
        <v>33815.947999999997</v>
      </c>
      <c r="U415" s="12">
        <v>3.8567999996303115E-2</v>
      </c>
    </row>
    <row r="416" spans="1:21" x14ac:dyDescent="0.2">
      <c r="A416" s="25" t="s">
        <v>168</v>
      </c>
      <c r="C416" s="24">
        <v>48846.675999999999</v>
      </c>
      <c r="D416" s="24"/>
      <c r="E416" s="1">
        <f t="shared" si="50"/>
        <v>2402.9986280312601</v>
      </c>
      <c r="F416" s="1">
        <f t="shared" si="51"/>
        <v>2403</v>
      </c>
      <c r="G416" s="1">
        <f>+C416-(C$7+F416*C$8)</f>
        <v>-3.3680900014587678E-3</v>
      </c>
      <c r="I416" s="1">
        <f>G416</f>
        <v>-3.3680900014587678E-3</v>
      </c>
      <c r="O416" s="1">
        <f t="shared" ca="1" si="52"/>
        <v>7.764732879271586E-3</v>
      </c>
      <c r="Q416" s="58">
        <f t="shared" si="53"/>
        <v>33828.175999999999</v>
      </c>
    </row>
    <row r="417" spans="1:21" x14ac:dyDescent="0.2">
      <c r="A417" s="25" t="s">
        <v>179</v>
      </c>
      <c r="C417" s="24">
        <v>49158.451000000001</v>
      </c>
      <c r="D417" s="24"/>
      <c r="E417" s="1">
        <f t="shared" si="50"/>
        <v>2529.9980708630851</v>
      </c>
      <c r="F417" s="1">
        <f t="shared" si="51"/>
        <v>2530</v>
      </c>
      <c r="G417" s="1">
        <f>+C417-(C$7+F417*C$8)</f>
        <v>-4.7359000018332154E-3</v>
      </c>
      <c r="I417" s="1">
        <f>G417</f>
        <v>-4.7359000018332154E-3</v>
      </c>
      <c r="O417" s="1">
        <f t="shared" ca="1" si="52"/>
        <v>7.4425110563925406E-3</v>
      </c>
      <c r="Q417" s="58">
        <f t="shared" si="53"/>
        <v>34139.951000000001</v>
      </c>
    </row>
    <row r="418" spans="1:21" x14ac:dyDescent="0.2">
      <c r="A418" s="29" t="s">
        <v>183</v>
      </c>
      <c r="B418" s="30"/>
      <c r="C418" s="29">
        <v>49158.453999999998</v>
      </c>
      <c r="D418" s="29" t="s">
        <v>32</v>
      </c>
      <c r="E418" s="1">
        <f t="shared" si="50"/>
        <v>2529.9992928928441</v>
      </c>
      <c r="F418" s="1">
        <f t="shared" si="51"/>
        <v>2530</v>
      </c>
      <c r="O418" s="1">
        <f t="shared" ca="1" si="52"/>
        <v>7.4425110563925406E-3</v>
      </c>
      <c r="Q418" s="58">
        <f t="shared" si="53"/>
        <v>34139.953999999998</v>
      </c>
      <c r="U418" s="12">
        <v>-6.7200000048615038E-3</v>
      </c>
    </row>
    <row r="419" spans="1:21" x14ac:dyDescent="0.2">
      <c r="A419" s="25" t="s">
        <v>184</v>
      </c>
      <c r="C419" s="24">
        <v>49158.457699999999</v>
      </c>
      <c r="D419" s="24">
        <v>1.9E-3</v>
      </c>
      <c r="E419" s="1">
        <f t="shared" si="50"/>
        <v>2530.0008000628823</v>
      </c>
      <c r="F419" s="1">
        <f t="shared" si="51"/>
        <v>2530</v>
      </c>
      <c r="G419" s="1">
        <f>+C419-(C$7+F419*C$8)</f>
        <v>1.9640999962575734E-3</v>
      </c>
      <c r="K419" s="1">
        <f>G419</f>
        <v>1.9640999962575734E-3</v>
      </c>
      <c r="O419" s="1">
        <f t="shared" ca="1" si="52"/>
        <v>7.4425110563925406E-3</v>
      </c>
      <c r="Q419" s="58">
        <f t="shared" si="53"/>
        <v>34139.957699999999</v>
      </c>
    </row>
    <row r="420" spans="1:21" x14ac:dyDescent="0.2">
      <c r="A420" s="25" t="s">
        <v>168</v>
      </c>
      <c r="C420" s="24">
        <v>49165.824000000001</v>
      </c>
      <c r="D420" s="24"/>
      <c r="E420" s="1">
        <f t="shared" si="50"/>
        <v>2533.001412670475</v>
      </c>
      <c r="F420" s="1">
        <f t="shared" si="51"/>
        <v>2533</v>
      </c>
      <c r="G420" s="1">
        <f>+C420-(C$7+F420*C$8)</f>
        <v>3.4680099997785874E-3</v>
      </c>
      <c r="I420" s="1">
        <f>G420</f>
        <v>3.4680099997785874E-3</v>
      </c>
      <c r="O420" s="1">
        <f t="shared" ca="1" si="52"/>
        <v>7.4348995172694131E-3</v>
      </c>
      <c r="Q420" s="58">
        <f t="shared" si="53"/>
        <v>34147.324000000001</v>
      </c>
    </row>
    <row r="421" spans="1:21" x14ac:dyDescent="0.2">
      <c r="A421" s="25" t="s">
        <v>179</v>
      </c>
      <c r="C421" s="24">
        <v>49207.533000000003</v>
      </c>
      <c r="D421" s="24"/>
      <c r="E421" s="1">
        <f t="shared" si="50"/>
        <v>2549.9912924269433</v>
      </c>
      <c r="F421" s="1">
        <f t="shared" si="51"/>
        <v>2550</v>
      </c>
      <c r="G421" s="1">
        <f>+C421-(C$7+F421*C$8)</f>
        <v>-2.1376500000769738E-2</v>
      </c>
      <c r="I421" s="1">
        <f>G421</f>
        <v>-2.1376500000769738E-2</v>
      </c>
      <c r="O421" s="1">
        <f t="shared" ca="1" si="52"/>
        <v>7.39176746223836E-3</v>
      </c>
      <c r="Q421" s="58">
        <f t="shared" si="53"/>
        <v>34189.033000000003</v>
      </c>
    </row>
    <row r="422" spans="1:21" x14ac:dyDescent="0.2">
      <c r="A422" s="29" t="s">
        <v>183</v>
      </c>
      <c r="B422" s="30"/>
      <c r="C422" s="29">
        <v>49207.536999999997</v>
      </c>
      <c r="D422" s="29" t="s">
        <v>32</v>
      </c>
      <c r="E422" s="1">
        <f t="shared" si="50"/>
        <v>2549.9929217999543</v>
      </c>
      <c r="F422" s="1">
        <f t="shared" si="51"/>
        <v>2550</v>
      </c>
      <c r="O422" s="1">
        <f t="shared" ca="1" si="52"/>
        <v>7.39176746223836E-3</v>
      </c>
      <c r="Q422" s="58">
        <f t="shared" si="53"/>
        <v>34189.036999999997</v>
      </c>
      <c r="U422" s="12">
        <v>-2.2400000008929055E-2</v>
      </c>
    </row>
    <row r="423" spans="1:21" x14ac:dyDescent="0.2">
      <c r="A423" s="25" t="s">
        <v>179</v>
      </c>
      <c r="C423" s="24">
        <v>49212.466999999997</v>
      </c>
      <c r="D423" s="24"/>
      <c r="E423" s="1">
        <f t="shared" si="50"/>
        <v>2552.0011240392646</v>
      </c>
      <c r="F423" s="1">
        <f t="shared" si="51"/>
        <v>2552</v>
      </c>
      <c r="G423" s="1">
        <f>+C423-(C$7+F423*C$8)</f>
        <v>2.7594399944064207E-3</v>
      </c>
      <c r="I423" s="1">
        <f>G423</f>
        <v>2.7594399944064207E-3</v>
      </c>
      <c r="O423" s="1">
        <f t="shared" ca="1" si="52"/>
        <v>7.3866931028229417E-3</v>
      </c>
      <c r="Q423" s="58">
        <f t="shared" si="53"/>
        <v>34193.966999999997</v>
      </c>
    </row>
    <row r="424" spans="1:21" x14ac:dyDescent="0.2">
      <c r="A424" s="25" t="s">
        <v>168</v>
      </c>
      <c r="C424" s="24">
        <v>49212.468000000001</v>
      </c>
      <c r="D424" s="24"/>
      <c r="E424" s="1">
        <f t="shared" si="50"/>
        <v>2552.0015313825193</v>
      </c>
      <c r="F424" s="1">
        <f t="shared" si="51"/>
        <v>2552</v>
      </c>
      <c r="G424" s="1">
        <f>+C424-(C$7+F424*C$8)</f>
        <v>3.7594399982481264E-3</v>
      </c>
      <c r="I424" s="1">
        <f>G424</f>
        <v>3.7594399982481264E-3</v>
      </c>
      <c r="O424" s="1">
        <f t="shared" ca="1" si="52"/>
        <v>7.3866931028229417E-3</v>
      </c>
      <c r="Q424" s="58">
        <f t="shared" si="53"/>
        <v>34193.968000000001</v>
      </c>
    </row>
    <row r="425" spans="1:21" x14ac:dyDescent="0.2">
      <c r="A425" s="25" t="s">
        <v>179</v>
      </c>
      <c r="C425" s="24">
        <v>49212.481</v>
      </c>
      <c r="D425" s="24"/>
      <c r="E425" s="1">
        <f t="shared" si="50"/>
        <v>2552.0068268448135</v>
      </c>
      <c r="F425" s="1">
        <f t="shared" si="51"/>
        <v>2552</v>
      </c>
      <c r="O425" s="1">
        <f t="shared" ca="1" si="52"/>
        <v>7.3866931028229417E-3</v>
      </c>
      <c r="Q425" s="58">
        <f t="shared" si="53"/>
        <v>34193.981</v>
      </c>
      <c r="U425" s="12">
        <v>1.1731999999028631E-2</v>
      </c>
    </row>
    <row r="426" spans="1:21" x14ac:dyDescent="0.2">
      <c r="A426" s="25" t="s">
        <v>168</v>
      </c>
      <c r="C426" s="24">
        <v>49229.658000000003</v>
      </c>
      <c r="D426" s="24"/>
      <c r="E426" s="1">
        <f t="shared" si="50"/>
        <v>2559.0037619086338</v>
      </c>
      <c r="F426" s="1">
        <f t="shared" si="51"/>
        <v>2559</v>
      </c>
      <c r="G426" s="1">
        <f>+C426-(C$7+F426*C$8)</f>
        <v>9.2352299980120733E-3</v>
      </c>
      <c r="I426" s="1">
        <f>G426</f>
        <v>9.2352299980120733E-3</v>
      </c>
      <c r="O426" s="1">
        <f t="shared" ca="1" si="52"/>
        <v>7.3689328448689794E-3</v>
      </c>
      <c r="Q426" s="58">
        <f t="shared" si="53"/>
        <v>34211.158000000003</v>
      </c>
    </row>
    <row r="427" spans="1:21" x14ac:dyDescent="0.2">
      <c r="A427" s="25" t="s">
        <v>168</v>
      </c>
      <c r="C427" s="24">
        <v>49244.387999999999</v>
      </c>
      <c r="D427" s="24"/>
      <c r="E427" s="1">
        <f t="shared" si="50"/>
        <v>2565.0039280313581</v>
      </c>
      <c r="F427" s="1">
        <f t="shared" si="51"/>
        <v>2565</v>
      </c>
      <c r="G427" s="1">
        <f>+C427-(C$7+F427*C$8)</f>
        <v>9.6430499979760498E-3</v>
      </c>
      <c r="I427" s="1">
        <f>G427</f>
        <v>9.6430499979760498E-3</v>
      </c>
      <c r="O427" s="1">
        <f t="shared" ca="1" si="52"/>
        <v>7.3537097666227253E-3</v>
      </c>
      <c r="Q427" s="58">
        <f t="shared" si="53"/>
        <v>34225.887999999999</v>
      </c>
    </row>
    <row r="428" spans="1:21" x14ac:dyDescent="0.2">
      <c r="A428" s="25" t="s">
        <v>179</v>
      </c>
      <c r="C428" s="24">
        <v>49541.438999999998</v>
      </c>
      <c r="D428" s="24"/>
      <c r="E428" s="1">
        <f t="shared" si="50"/>
        <v>2686.0056487999773</v>
      </c>
      <c r="F428" s="1">
        <f t="shared" si="51"/>
        <v>2686</v>
      </c>
      <c r="G428" s="1">
        <f>+C428-(C$7+F428*C$8)</f>
        <v>1.3867419998859987E-2</v>
      </c>
      <c r="I428" s="1">
        <f>G428</f>
        <v>1.3867419998859987E-2</v>
      </c>
      <c r="O428" s="1">
        <f t="shared" ca="1" si="52"/>
        <v>7.046711021989934E-3</v>
      </c>
      <c r="Q428" s="58">
        <f t="shared" si="53"/>
        <v>34522.938999999998</v>
      </c>
    </row>
    <row r="429" spans="1:21" x14ac:dyDescent="0.2">
      <c r="A429" s="25" t="s">
        <v>179</v>
      </c>
      <c r="C429" s="24">
        <v>49568.423000000003</v>
      </c>
      <c r="D429" s="24"/>
      <c r="E429" s="1">
        <f t="shared" si="50"/>
        <v>2696.9973991499874</v>
      </c>
      <c r="F429" s="1">
        <f t="shared" si="51"/>
        <v>2697</v>
      </c>
      <c r="O429" s="1">
        <f t="shared" ca="1" si="52"/>
        <v>7.018802045205135E-3</v>
      </c>
      <c r="Q429" s="58">
        <f t="shared" si="53"/>
        <v>34549.923000000003</v>
      </c>
      <c r="U429" s="12">
        <v>-1.169800000207033E-2</v>
      </c>
    </row>
    <row r="430" spans="1:21" x14ac:dyDescent="0.2">
      <c r="A430" s="25" t="s">
        <v>179</v>
      </c>
      <c r="C430" s="24">
        <v>49568.423999999999</v>
      </c>
      <c r="D430" s="24"/>
      <c r="E430" s="1">
        <f t="shared" si="50"/>
        <v>2696.9978064932393</v>
      </c>
      <c r="F430" s="1">
        <f t="shared" si="51"/>
        <v>2697</v>
      </c>
      <c r="O430" s="1">
        <f t="shared" ca="1" si="52"/>
        <v>7.018802045205135E-3</v>
      </c>
      <c r="Q430" s="58">
        <f t="shared" si="53"/>
        <v>34549.923999999999</v>
      </c>
      <c r="U430" s="12">
        <v>-1.0698000005504582E-2</v>
      </c>
    </row>
    <row r="431" spans="1:21" x14ac:dyDescent="0.2">
      <c r="A431" s="25" t="s">
        <v>179</v>
      </c>
      <c r="C431" s="24">
        <v>49568.425999999999</v>
      </c>
      <c r="D431" s="24"/>
      <c r="E431" s="1">
        <f t="shared" si="50"/>
        <v>2696.9986211797464</v>
      </c>
      <c r="F431" s="1">
        <f t="shared" si="51"/>
        <v>2697</v>
      </c>
      <c r="O431" s="1">
        <f t="shared" ca="1" si="52"/>
        <v>7.018802045205135E-3</v>
      </c>
      <c r="Q431" s="58">
        <f t="shared" si="53"/>
        <v>34549.925999999999</v>
      </c>
      <c r="U431" s="12">
        <v>-8.6980000050971285E-3</v>
      </c>
    </row>
    <row r="432" spans="1:21" x14ac:dyDescent="0.2">
      <c r="A432" s="25" t="s">
        <v>179</v>
      </c>
      <c r="C432" s="24">
        <v>49568.427000000003</v>
      </c>
      <c r="D432" s="24"/>
      <c r="E432" s="1">
        <f t="shared" si="50"/>
        <v>2696.9990285230015</v>
      </c>
      <c r="F432" s="1">
        <f t="shared" si="51"/>
        <v>2697</v>
      </c>
      <c r="O432" s="1">
        <f t="shared" ca="1" si="52"/>
        <v>7.018802045205135E-3</v>
      </c>
      <c r="Q432" s="58">
        <f t="shared" si="53"/>
        <v>34549.927000000003</v>
      </c>
      <c r="U432" s="12">
        <v>-7.6980000012554228E-3</v>
      </c>
    </row>
    <row r="433" spans="1:21" x14ac:dyDescent="0.2">
      <c r="A433" s="25" t="s">
        <v>185</v>
      </c>
      <c r="C433" s="24">
        <v>49568.4306</v>
      </c>
      <c r="D433" s="24">
        <v>1.5E-3</v>
      </c>
      <c r="E433" s="1">
        <f t="shared" si="50"/>
        <v>2697.0004949587124</v>
      </c>
      <c r="F433" s="1">
        <f t="shared" si="51"/>
        <v>2697</v>
      </c>
      <c r="G433" s="1">
        <f>+C433-(C$7+F433*C$8)</f>
        <v>1.2150899929110892E-3</v>
      </c>
      <c r="K433" s="1">
        <f>G433</f>
        <v>1.2150899929110892E-3</v>
      </c>
      <c r="O433" s="1">
        <f t="shared" ca="1" si="52"/>
        <v>7.018802045205135E-3</v>
      </c>
      <c r="Q433" s="58">
        <f t="shared" si="53"/>
        <v>34549.9306</v>
      </c>
      <c r="U433" s="12"/>
    </row>
    <row r="434" spans="1:21" x14ac:dyDescent="0.2">
      <c r="A434" s="25" t="s">
        <v>179</v>
      </c>
      <c r="C434" s="24">
        <v>49568.434000000001</v>
      </c>
      <c r="D434" s="24"/>
      <c r="E434" s="1">
        <f t="shared" si="50"/>
        <v>2697.0018799257746</v>
      </c>
      <c r="F434" s="1">
        <f t="shared" si="51"/>
        <v>2697</v>
      </c>
      <c r="O434" s="1">
        <f t="shared" ca="1" si="52"/>
        <v>7.018802045205135E-3</v>
      </c>
      <c r="Q434" s="58">
        <f t="shared" si="53"/>
        <v>34549.934000000001</v>
      </c>
      <c r="U434" s="12">
        <v>-6.9800000346731395E-4</v>
      </c>
    </row>
    <row r="435" spans="1:21" x14ac:dyDescent="0.2">
      <c r="A435" s="25" t="s">
        <v>179</v>
      </c>
      <c r="C435" s="24">
        <v>49568.446000000004</v>
      </c>
      <c r="D435" s="24"/>
      <c r="E435" s="1">
        <f t="shared" si="50"/>
        <v>2697.0067680448165</v>
      </c>
      <c r="F435" s="1">
        <f t="shared" si="51"/>
        <v>2697</v>
      </c>
      <c r="O435" s="1">
        <f t="shared" ca="1" si="52"/>
        <v>7.018802045205135E-3</v>
      </c>
      <c r="Q435" s="58">
        <f t="shared" si="53"/>
        <v>34549.946000000004</v>
      </c>
      <c r="U435" s="12">
        <v>1.1301999998977408E-2</v>
      </c>
    </row>
    <row r="436" spans="1:21" x14ac:dyDescent="0.2">
      <c r="A436" s="25" t="s">
        <v>179</v>
      </c>
      <c r="C436" s="24">
        <v>49568.451999999997</v>
      </c>
      <c r="D436" s="24"/>
      <c r="E436" s="1">
        <f t="shared" si="50"/>
        <v>2697.0092121043344</v>
      </c>
      <c r="F436" s="1">
        <f t="shared" si="51"/>
        <v>2697</v>
      </c>
      <c r="O436" s="1">
        <f t="shared" ca="1" si="52"/>
        <v>7.018802045205135E-3</v>
      </c>
      <c r="Q436" s="58">
        <f t="shared" si="53"/>
        <v>34549.951999999997</v>
      </c>
      <c r="U436" s="12">
        <v>1.7301999992923811E-2</v>
      </c>
    </row>
    <row r="437" spans="1:21" x14ac:dyDescent="0.2">
      <c r="A437" s="25" t="s">
        <v>179</v>
      </c>
      <c r="C437" s="24">
        <v>49568.451999999997</v>
      </c>
      <c r="D437" s="24"/>
      <c r="E437" s="1">
        <f t="shared" si="50"/>
        <v>2697.0092121043344</v>
      </c>
      <c r="F437" s="1">
        <f t="shared" si="51"/>
        <v>2697</v>
      </c>
      <c r="O437" s="1">
        <f t="shared" ca="1" si="52"/>
        <v>7.018802045205135E-3</v>
      </c>
      <c r="Q437" s="58">
        <f t="shared" si="53"/>
        <v>34549.951999999997</v>
      </c>
      <c r="U437" s="12">
        <v>1.7301999992923811E-2</v>
      </c>
    </row>
    <row r="438" spans="1:21" x14ac:dyDescent="0.2">
      <c r="A438" s="25" t="s">
        <v>179</v>
      </c>
      <c r="C438" s="24">
        <v>49568.455000000002</v>
      </c>
      <c r="D438" s="24"/>
      <c r="E438" s="1">
        <f t="shared" si="50"/>
        <v>2697.0104341340962</v>
      </c>
      <c r="F438" s="1">
        <f t="shared" si="51"/>
        <v>2697</v>
      </c>
      <c r="O438" s="1">
        <f t="shared" ca="1" si="52"/>
        <v>7.018802045205135E-3</v>
      </c>
      <c r="Q438" s="58">
        <f t="shared" si="53"/>
        <v>34549.955000000002</v>
      </c>
      <c r="U438" s="12">
        <v>2.030199999717297E-2</v>
      </c>
    </row>
    <row r="439" spans="1:21" x14ac:dyDescent="0.2">
      <c r="A439" s="25" t="s">
        <v>179</v>
      </c>
      <c r="C439" s="24">
        <v>49568.455000000002</v>
      </c>
      <c r="D439" s="24"/>
      <c r="E439" s="1">
        <f t="shared" si="50"/>
        <v>2697.0104341340962</v>
      </c>
      <c r="F439" s="1">
        <f t="shared" si="51"/>
        <v>2697</v>
      </c>
      <c r="O439" s="1">
        <f t="shared" ca="1" si="52"/>
        <v>7.018802045205135E-3</v>
      </c>
      <c r="Q439" s="58">
        <f t="shared" si="53"/>
        <v>34549.955000000002</v>
      </c>
      <c r="U439" s="12">
        <v>2.030199999717297E-2</v>
      </c>
    </row>
    <row r="440" spans="1:21" x14ac:dyDescent="0.2">
      <c r="A440" s="25" t="s">
        <v>179</v>
      </c>
      <c r="C440" s="24">
        <v>49568.470999999998</v>
      </c>
      <c r="D440" s="24"/>
      <c r="E440" s="1">
        <f t="shared" si="50"/>
        <v>2697.016951626149</v>
      </c>
      <c r="F440" s="1">
        <f t="shared" si="51"/>
        <v>2697</v>
      </c>
      <c r="O440" s="1">
        <f t="shared" ca="1" si="52"/>
        <v>7.018802045205135E-3</v>
      </c>
      <c r="Q440" s="58">
        <f t="shared" si="53"/>
        <v>34549.970999999998</v>
      </c>
      <c r="U440" s="12">
        <v>3.6301999993156642E-2</v>
      </c>
    </row>
    <row r="441" spans="1:21" x14ac:dyDescent="0.2">
      <c r="A441" s="25" t="s">
        <v>168</v>
      </c>
      <c r="C441" s="24">
        <v>49570.881999999998</v>
      </c>
      <c r="D441" s="24"/>
      <c r="E441" s="1">
        <f t="shared" si="50"/>
        <v>2697.9990562101202</v>
      </c>
      <c r="F441" s="1">
        <f t="shared" si="51"/>
        <v>2698</v>
      </c>
      <c r="G441" s="1">
        <f t="shared" ref="G441:G472" si="54">+C441-(C$7+F441*C$8)</f>
        <v>-2.3169400083133951E-3</v>
      </c>
      <c r="I441" s="1">
        <f>G441</f>
        <v>-2.3169400083133951E-3</v>
      </c>
      <c r="O441" s="1">
        <f t="shared" ca="1" si="52"/>
        <v>7.0162648654974258E-3</v>
      </c>
      <c r="Q441" s="58">
        <f t="shared" si="53"/>
        <v>34552.381999999998</v>
      </c>
    </row>
    <row r="442" spans="1:21" x14ac:dyDescent="0.2">
      <c r="A442" s="25" t="s">
        <v>186</v>
      </c>
      <c r="C442" s="24">
        <v>49600.343999999997</v>
      </c>
      <c r="D442" s="24">
        <v>5.0000000000000001E-3</v>
      </c>
      <c r="E442" s="1">
        <f t="shared" si="50"/>
        <v>2710.0002031420781</v>
      </c>
      <c r="F442" s="1">
        <f t="shared" si="51"/>
        <v>2710</v>
      </c>
      <c r="G442" s="1">
        <f t="shared" si="54"/>
        <v>4.9869999202201143E-4</v>
      </c>
      <c r="I442" s="1">
        <f>G442</f>
        <v>4.9869999202201143E-4</v>
      </c>
      <c r="O442" s="1">
        <f t="shared" ca="1" si="52"/>
        <v>6.9858187090049177E-3</v>
      </c>
      <c r="Q442" s="58">
        <f t="shared" si="53"/>
        <v>34581.843999999997</v>
      </c>
    </row>
    <row r="443" spans="1:21" x14ac:dyDescent="0.2">
      <c r="A443" s="25" t="s">
        <v>168</v>
      </c>
      <c r="C443" s="24">
        <v>49907.209000000003</v>
      </c>
      <c r="D443" s="24"/>
      <c r="E443" s="1">
        <f t="shared" si="50"/>
        <v>2834.999590599663</v>
      </c>
      <c r="F443" s="1">
        <f t="shared" si="51"/>
        <v>2835</v>
      </c>
      <c r="G443" s="1">
        <f t="shared" si="54"/>
        <v>-1.0050499986391515E-3</v>
      </c>
      <c r="I443" s="1">
        <f>G443</f>
        <v>-1.0050499986391515E-3</v>
      </c>
      <c r="O443" s="1">
        <f t="shared" ca="1" si="52"/>
        <v>6.6686712455412906E-3</v>
      </c>
      <c r="Q443" s="58">
        <f t="shared" si="53"/>
        <v>34888.709000000003</v>
      </c>
    </row>
    <row r="444" spans="1:21" x14ac:dyDescent="0.2">
      <c r="A444" s="25" t="s">
        <v>168</v>
      </c>
      <c r="C444" s="24">
        <v>49908.432000000001</v>
      </c>
      <c r="D444" s="24"/>
      <c r="E444" s="1">
        <f t="shared" si="50"/>
        <v>2835.4977713985822</v>
      </c>
      <c r="F444" s="1">
        <f t="shared" si="51"/>
        <v>2835.5</v>
      </c>
      <c r="G444" s="1">
        <f t="shared" si="54"/>
        <v>-5.4710650001652539E-3</v>
      </c>
      <c r="I444" s="1">
        <f>G444</f>
        <v>-5.4710650001652539E-3</v>
      </c>
      <c r="O444" s="1">
        <f t="shared" ca="1" si="52"/>
        <v>6.667402655687436E-3</v>
      </c>
      <c r="Q444" s="58">
        <f t="shared" si="53"/>
        <v>34889.932000000001</v>
      </c>
    </row>
    <row r="445" spans="1:21" x14ac:dyDescent="0.2">
      <c r="A445" s="25" t="s">
        <v>168</v>
      </c>
      <c r="C445" s="24">
        <v>49909.661999999997</v>
      </c>
      <c r="D445" s="24"/>
      <c r="E445" s="1">
        <f t="shared" si="50"/>
        <v>2835.9988036002746</v>
      </c>
      <c r="F445" s="1">
        <f t="shared" si="51"/>
        <v>2836</v>
      </c>
      <c r="G445" s="1">
        <f t="shared" si="54"/>
        <v>-2.9370800039032474E-3</v>
      </c>
      <c r="I445" s="1">
        <f>G445</f>
        <v>-2.9370800039032474E-3</v>
      </c>
      <c r="O445" s="1">
        <f t="shared" ca="1" si="52"/>
        <v>6.6661340658335814E-3</v>
      </c>
      <c r="Q445" s="58">
        <f t="shared" si="53"/>
        <v>34891.161999999997</v>
      </c>
    </row>
    <row r="446" spans="1:21" x14ac:dyDescent="0.2">
      <c r="A446" s="63" t="s">
        <v>187</v>
      </c>
      <c r="B446" s="22" t="s">
        <v>41</v>
      </c>
      <c r="C446" s="23">
        <v>49919.4977</v>
      </c>
      <c r="D446" s="24"/>
      <c r="E446" s="1">
        <f t="shared" si="50"/>
        <v>2840.0053096378379</v>
      </c>
      <c r="F446" s="1">
        <f t="shared" si="51"/>
        <v>2840</v>
      </c>
      <c r="G446" s="1">
        <f t="shared" si="54"/>
        <v>1.3034799994784407E-2</v>
      </c>
      <c r="K446" s="1">
        <f>G446</f>
        <v>1.3034799994784407E-2</v>
      </c>
      <c r="O446" s="1">
        <f t="shared" ca="1" si="52"/>
        <v>6.6559853470027448E-3</v>
      </c>
      <c r="Q446" s="58">
        <f t="shared" si="53"/>
        <v>34900.9977</v>
      </c>
    </row>
    <row r="447" spans="1:21" x14ac:dyDescent="0.2">
      <c r="A447" s="63" t="s">
        <v>188</v>
      </c>
      <c r="B447" s="22" t="s">
        <v>41</v>
      </c>
      <c r="C447" s="23">
        <v>49921.949000000001</v>
      </c>
      <c r="D447" s="24"/>
      <c r="E447" s="1">
        <f t="shared" si="50"/>
        <v>2841.0038301549216</v>
      </c>
      <c r="F447" s="1">
        <f t="shared" si="51"/>
        <v>2841</v>
      </c>
      <c r="G447" s="1">
        <f t="shared" si="54"/>
        <v>9.4027699960861355E-3</v>
      </c>
      <c r="I447" s="1">
        <f>G447</f>
        <v>9.4027699960861355E-3</v>
      </c>
      <c r="O447" s="1">
        <f t="shared" ca="1" si="52"/>
        <v>6.6534481672950365E-3</v>
      </c>
      <c r="Q447" s="58">
        <f t="shared" si="53"/>
        <v>34903.449000000001</v>
      </c>
    </row>
    <row r="448" spans="1:21" x14ac:dyDescent="0.2">
      <c r="A448" s="63" t="s">
        <v>187</v>
      </c>
      <c r="B448" s="22" t="s">
        <v>41</v>
      </c>
      <c r="C448" s="23">
        <v>49924.415699999998</v>
      </c>
      <c r="D448" s="24"/>
      <c r="E448" s="1">
        <f t="shared" si="50"/>
        <v>2842.0086237581063</v>
      </c>
      <c r="F448" s="1">
        <f t="shared" si="51"/>
        <v>2842</v>
      </c>
      <c r="G448" s="1">
        <f t="shared" si="54"/>
        <v>2.1170739993976895E-2</v>
      </c>
      <c r="K448" s="1">
        <f>G448</f>
        <v>2.1170739993976895E-2</v>
      </c>
      <c r="O448" s="1">
        <f t="shared" ca="1" si="52"/>
        <v>6.6509109875873273E-3</v>
      </c>
      <c r="Q448" s="58">
        <f t="shared" si="53"/>
        <v>34905.915699999998</v>
      </c>
    </row>
    <row r="449" spans="1:17" x14ac:dyDescent="0.2">
      <c r="A449" s="25" t="s">
        <v>189</v>
      </c>
      <c r="C449" s="24">
        <v>50599.506000000001</v>
      </c>
      <c r="D449" s="24"/>
      <c r="E449" s="1">
        <f t="shared" si="50"/>
        <v>3117.0021029054715</v>
      </c>
      <c r="F449" s="1">
        <f t="shared" si="51"/>
        <v>3117</v>
      </c>
      <c r="G449" s="1">
        <f t="shared" si="54"/>
        <v>5.1624900006572716E-3</v>
      </c>
      <c r="I449" s="1">
        <f>G449</f>
        <v>5.1624900006572716E-3</v>
      </c>
      <c r="O449" s="1">
        <f t="shared" ca="1" si="52"/>
        <v>5.9531865679673477E-3</v>
      </c>
      <c r="Q449" s="58">
        <f t="shared" si="53"/>
        <v>35581.006000000001</v>
      </c>
    </row>
    <row r="450" spans="1:17" x14ac:dyDescent="0.2">
      <c r="A450" s="25" t="s">
        <v>168</v>
      </c>
      <c r="C450" s="24">
        <v>50658.423000000003</v>
      </c>
      <c r="D450" s="24"/>
      <c r="E450" s="1">
        <f t="shared" si="50"/>
        <v>3141.0015453666142</v>
      </c>
      <c r="F450" s="1">
        <f t="shared" si="51"/>
        <v>3141</v>
      </c>
      <c r="G450" s="1">
        <f t="shared" si="54"/>
        <v>3.7937699962640181E-3</v>
      </c>
      <c r="I450" s="1">
        <f>G450</f>
        <v>3.7937699962640181E-3</v>
      </c>
      <c r="O450" s="1">
        <f t="shared" ca="1" si="52"/>
        <v>5.8922942549823314E-3</v>
      </c>
      <c r="Q450" s="58">
        <f t="shared" si="53"/>
        <v>35639.923000000003</v>
      </c>
    </row>
    <row r="451" spans="1:17" x14ac:dyDescent="0.2">
      <c r="A451" s="63" t="s">
        <v>187</v>
      </c>
      <c r="B451" s="22" t="s">
        <v>41</v>
      </c>
      <c r="C451" s="23">
        <v>50712.429100000001</v>
      </c>
      <c r="D451" s="24"/>
      <c r="E451" s="1">
        <f t="shared" si="50"/>
        <v>3163.0005658445857</v>
      </c>
      <c r="F451" s="1">
        <f t="shared" si="51"/>
        <v>3163</v>
      </c>
      <c r="G451" s="1">
        <f t="shared" si="54"/>
        <v>1.3891099952161312E-3</v>
      </c>
      <c r="K451" s="1">
        <f>G451</f>
        <v>1.3891099952161312E-3</v>
      </c>
      <c r="O451" s="1">
        <f t="shared" ca="1" si="52"/>
        <v>5.8364763014127335E-3</v>
      </c>
      <c r="Q451" s="58">
        <f t="shared" si="53"/>
        <v>35693.929100000001</v>
      </c>
    </row>
    <row r="452" spans="1:17" x14ac:dyDescent="0.2">
      <c r="A452" s="63" t="s">
        <v>187</v>
      </c>
      <c r="B452" s="22" t="s">
        <v>41</v>
      </c>
      <c r="C452" s="23">
        <v>50712.4519</v>
      </c>
      <c r="D452" s="24"/>
      <c r="E452" s="1">
        <f t="shared" si="50"/>
        <v>3163.009853270763</v>
      </c>
      <c r="F452" s="1">
        <f t="shared" si="51"/>
        <v>3163</v>
      </c>
      <c r="G452" s="1">
        <f t="shared" si="54"/>
        <v>2.4189109994040336E-2</v>
      </c>
      <c r="K452" s="1">
        <f>G452</f>
        <v>2.4189109994040336E-2</v>
      </c>
      <c r="O452" s="1">
        <f t="shared" ca="1" si="52"/>
        <v>5.8364763014127335E-3</v>
      </c>
      <c r="Q452" s="58">
        <f t="shared" si="53"/>
        <v>35693.9519</v>
      </c>
    </row>
    <row r="453" spans="1:17" x14ac:dyDescent="0.2">
      <c r="A453" s="25" t="s">
        <v>190</v>
      </c>
      <c r="C453" s="24">
        <v>50744.337399999997</v>
      </c>
      <c r="D453" s="24">
        <v>6.9999999999999999E-4</v>
      </c>
      <c r="E453" s="1">
        <f t="shared" si="50"/>
        <v>3175.9981965773582</v>
      </c>
      <c r="F453" s="1">
        <f t="shared" si="51"/>
        <v>3176</v>
      </c>
      <c r="G453" s="1">
        <f t="shared" si="54"/>
        <v>-4.427280007803347E-3</v>
      </c>
      <c r="J453" s="1">
        <f>G453</f>
        <v>-4.427280007803347E-3</v>
      </c>
      <c r="O453" s="1">
        <f t="shared" ca="1" si="52"/>
        <v>5.8034929652125162E-3</v>
      </c>
      <c r="Q453" s="58">
        <f t="shared" si="53"/>
        <v>35725.837399999997</v>
      </c>
    </row>
    <row r="454" spans="1:17" x14ac:dyDescent="0.2">
      <c r="A454" s="63" t="s">
        <v>187</v>
      </c>
      <c r="B454" s="22" t="s">
        <v>41</v>
      </c>
      <c r="C454" s="23">
        <v>51041.403599999998</v>
      </c>
      <c r="D454" s="24"/>
      <c r="E454" s="1">
        <f t="shared" si="50"/>
        <v>3297.0061089634301</v>
      </c>
      <c r="F454" s="1">
        <f t="shared" si="51"/>
        <v>3297</v>
      </c>
      <c r="G454" s="1">
        <f t="shared" si="54"/>
        <v>1.4997089994722046E-2</v>
      </c>
      <c r="K454" s="1">
        <f>G454</f>
        <v>1.4997089994722046E-2</v>
      </c>
      <c r="O454" s="1">
        <f t="shared" ca="1" si="52"/>
        <v>5.496494220579724E-3</v>
      </c>
      <c r="Q454" s="58">
        <f t="shared" si="53"/>
        <v>36022.903599999998</v>
      </c>
    </row>
    <row r="455" spans="1:17" x14ac:dyDescent="0.2">
      <c r="A455" s="25" t="s">
        <v>168</v>
      </c>
      <c r="C455" s="24">
        <v>51048.756000000001</v>
      </c>
      <c r="D455" s="24"/>
      <c r="E455" s="1">
        <f t="shared" si="50"/>
        <v>3300.0010594998012</v>
      </c>
      <c r="F455" s="1">
        <f t="shared" si="51"/>
        <v>3300</v>
      </c>
      <c r="G455" s="1">
        <f t="shared" si="54"/>
        <v>2.6010000001406297E-3</v>
      </c>
      <c r="I455" s="1">
        <f t="shared" ref="I455:I460" si="55">G455</f>
        <v>2.6010000001406297E-3</v>
      </c>
      <c r="O455" s="1">
        <f t="shared" ca="1" si="52"/>
        <v>5.4888826814565965E-3</v>
      </c>
      <c r="Q455" s="58">
        <f t="shared" si="53"/>
        <v>36030.256000000001</v>
      </c>
    </row>
    <row r="456" spans="1:17" x14ac:dyDescent="0.2">
      <c r="A456" s="63" t="s">
        <v>188</v>
      </c>
      <c r="B456" s="22" t="s">
        <v>41</v>
      </c>
      <c r="C456" s="23">
        <v>51412.103000000003</v>
      </c>
      <c r="D456" s="24"/>
      <c r="E456" s="1">
        <f t="shared" si="50"/>
        <v>3448.0080085964737</v>
      </c>
      <c r="F456" s="1">
        <f t="shared" si="51"/>
        <v>3448</v>
      </c>
      <c r="G456" s="1">
        <f t="shared" si="54"/>
        <v>1.9660559999465477E-2</v>
      </c>
      <c r="I456" s="1">
        <f t="shared" si="55"/>
        <v>1.9660559999465477E-2</v>
      </c>
      <c r="O456" s="1">
        <f t="shared" ca="1" si="52"/>
        <v>5.1133800847156623E-3</v>
      </c>
      <c r="Q456" s="58">
        <f t="shared" si="53"/>
        <v>36393.603000000003</v>
      </c>
    </row>
    <row r="457" spans="1:17" x14ac:dyDescent="0.2">
      <c r="A457" s="63" t="s">
        <v>191</v>
      </c>
      <c r="B457" s="22" t="s">
        <v>41</v>
      </c>
      <c r="C457" s="23">
        <v>51419.442999999999</v>
      </c>
      <c r="D457" s="24"/>
      <c r="E457" s="1">
        <f t="shared" si="50"/>
        <v>3450.9979080765002</v>
      </c>
      <c r="F457" s="1">
        <f t="shared" si="51"/>
        <v>3451</v>
      </c>
      <c r="G457" s="1">
        <f t="shared" si="54"/>
        <v>-5.1355300020077266E-3</v>
      </c>
      <c r="I457" s="1">
        <f t="shared" si="55"/>
        <v>-5.1355300020077266E-3</v>
      </c>
      <c r="O457" s="1">
        <f t="shared" ca="1" si="52"/>
        <v>5.1057685455925365E-3</v>
      </c>
      <c r="Q457" s="58">
        <f t="shared" si="53"/>
        <v>36400.942999999999</v>
      </c>
    </row>
    <row r="458" spans="1:17" x14ac:dyDescent="0.2">
      <c r="A458" s="63" t="s">
        <v>192</v>
      </c>
      <c r="B458" s="22" t="s">
        <v>41</v>
      </c>
      <c r="C458" s="23">
        <v>51424.36</v>
      </c>
      <c r="D458" s="24"/>
      <c r="E458" s="1">
        <f t="shared" si="50"/>
        <v>3453.0008148535162</v>
      </c>
      <c r="F458" s="1">
        <f t="shared" si="51"/>
        <v>3453</v>
      </c>
      <c r="G458" s="1">
        <f t="shared" si="54"/>
        <v>2.0004099933430552E-3</v>
      </c>
      <c r="I458" s="1">
        <f t="shared" si="55"/>
        <v>2.0004099933430552E-3</v>
      </c>
      <c r="O458" s="1">
        <f t="shared" ca="1" si="52"/>
        <v>5.1006941861771182E-3</v>
      </c>
      <c r="Q458" s="58">
        <f t="shared" si="53"/>
        <v>36405.86</v>
      </c>
    </row>
    <row r="459" spans="1:17" x14ac:dyDescent="0.2">
      <c r="A459" s="63" t="s">
        <v>192</v>
      </c>
      <c r="B459" s="22" t="s">
        <v>41</v>
      </c>
      <c r="C459" s="23">
        <v>51446.455999999998</v>
      </c>
      <c r="D459" s="24"/>
      <c r="E459" s="1">
        <f t="shared" si="50"/>
        <v>3462.0014713808573</v>
      </c>
      <c r="F459" s="1">
        <f t="shared" si="51"/>
        <v>3462</v>
      </c>
      <c r="G459" s="1">
        <f t="shared" si="54"/>
        <v>3.6121399971307255E-3</v>
      </c>
      <c r="I459" s="1">
        <f t="shared" si="55"/>
        <v>3.6121399971307255E-3</v>
      </c>
      <c r="O459" s="1">
        <f t="shared" ca="1" si="52"/>
        <v>5.0778595688077358E-3</v>
      </c>
      <c r="Q459" s="58">
        <f t="shared" si="53"/>
        <v>36427.955999999998</v>
      </c>
    </row>
    <row r="460" spans="1:17" x14ac:dyDescent="0.2">
      <c r="A460" s="63" t="s">
        <v>193</v>
      </c>
      <c r="B460" s="22" t="s">
        <v>41</v>
      </c>
      <c r="C460" s="23">
        <v>51770.508999999998</v>
      </c>
      <c r="D460" s="24"/>
      <c r="E460" s="1">
        <f t="shared" si="50"/>
        <v>3594.0022746780464</v>
      </c>
      <c r="F460" s="1">
        <f t="shared" si="51"/>
        <v>3594</v>
      </c>
      <c r="G460" s="1">
        <f t="shared" si="54"/>
        <v>5.5841799985500984E-3</v>
      </c>
      <c r="I460" s="1">
        <f t="shared" si="55"/>
        <v>5.5841799985500984E-3</v>
      </c>
      <c r="O460" s="1">
        <f t="shared" ca="1" si="52"/>
        <v>4.7429518473901464E-3</v>
      </c>
      <c r="Q460" s="58">
        <f t="shared" si="53"/>
        <v>36752.008999999998</v>
      </c>
    </row>
    <row r="461" spans="1:17" x14ac:dyDescent="0.2">
      <c r="A461" s="27" t="s">
        <v>194</v>
      </c>
      <c r="B461" s="31"/>
      <c r="C461" s="24">
        <v>51770.5092</v>
      </c>
      <c r="D461" s="24"/>
      <c r="E461" s="1">
        <f t="shared" si="50"/>
        <v>3594.0023561466983</v>
      </c>
      <c r="F461" s="1">
        <f t="shared" si="51"/>
        <v>3594</v>
      </c>
      <c r="G461" s="1">
        <f t="shared" si="54"/>
        <v>5.784180000773631E-3</v>
      </c>
      <c r="J461" s="1">
        <f>G461</f>
        <v>5.784180000773631E-3</v>
      </c>
      <c r="O461" s="1">
        <f t="shared" ca="1" si="52"/>
        <v>4.7429518473901464E-3</v>
      </c>
      <c r="Q461" s="58">
        <f t="shared" si="53"/>
        <v>36752.0092</v>
      </c>
    </row>
    <row r="462" spans="1:17" x14ac:dyDescent="0.2">
      <c r="A462" s="63" t="s">
        <v>195</v>
      </c>
      <c r="B462" s="22" t="s">
        <v>41</v>
      </c>
      <c r="C462" s="23">
        <v>52116.65</v>
      </c>
      <c r="D462" s="24"/>
      <c r="E462" s="1">
        <f t="shared" si="50"/>
        <v>3735.0004757565521</v>
      </c>
      <c r="F462" s="1">
        <f t="shared" si="51"/>
        <v>3735</v>
      </c>
      <c r="G462" s="1">
        <f t="shared" si="54"/>
        <v>1.1679499948513694E-3</v>
      </c>
      <c r="I462" s="1">
        <f t="shared" ref="I462:I467" si="56">G462</f>
        <v>1.1679499948513694E-3</v>
      </c>
      <c r="O462" s="1">
        <f t="shared" ca="1" si="52"/>
        <v>4.3852095086031745E-3</v>
      </c>
      <c r="Q462" s="58">
        <f t="shared" si="53"/>
        <v>37098.15</v>
      </c>
    </row>
    <row r="463" spans="1:17" x14ac:dyDescent="0.2">
      <c r="A463" s="63" t="s">
        <v>196</v>
      </c>
      <c r="B463" s="22" t="s">
        <v>41</v>
      </c>
      <c r="C463" s="23">
        <v>52124.031000000003</v>
      </c>
      <c r="D463" s="24"/>
      <c r="E463" s="1">
        <f t="shared" si="50"/>
        <v>3738.0070763099698</v>
      </c>
      <c r="F463" s="1">
        <f t="shared" si="51"/>
        <v>3738</v>
      </c>
      <c r="G463" s="1">
        <f t="shared" si="54"/>
        <v>1.7371859998092987E-2</v>
      </c>
      <c r="I463" s="1">
        <f t="shared" si="56"/>
        <v>1.7371859998092987E-2</v>
      </c>
      <c r="O463" s="1">
        <f t="shared" ca="1" si="52"/>
        <v>4.377597969480047E-3</v>
      </c>
      <c r="Q463" s="58">
        <f t="shared" si="53"/>
        <v>37105.531000000003</v>
      </c>
    </row>
    <row r="464" spans="1:17" x14ac:dyDescent="0.2">
      <c r="A464" s="63" t="s">
        <v>197</v>
      </c>
      <c r="B464" s="22" t="s">
        <v>41</v>
      </c>
      <c r="C464" s="23">
        <v>52185.38</v>
      </c>
      <c r="D464" s="24"/>
      <c r="E464" s="1">
        <f t="shared" si="50"/>
        <v>3762.9971775634021</v>
      </c>
      <c r="F464" s="1">
        <f t="shared" si="51"/>
        <v>3763</v>
      </c>
      <c r="G464" s="1">
        <f t="shared" si="54"/>
        <v>-6.9288900049286895E-3</v>
      </c>
      <c r="I464" s="1">
        <f t="shared" si="56"/>
        <v>-6.9288900049286895E-3</v>
      </c>
      <c r="O464" s="1">
        <f t="shared" ca="1" si="52"/>
        <v>4.3141684767873216E-3</v>
      </c>
      <c r="Q464" s="58">
        <f t="shared" si="53"/>
        <v>37166.879999999997</v>
      </c>
    </row>
    <row r="465" spans="1:17" x14ac:dyDescent="0.2">
      <c r="A465" s="63" t="s">
        <v>195</v>
      </c>
      <c r="B465" s="22" t="s">
        <v>41</v>
      </c>
      <c r="C465" s="23">
        <v>52217.305999999997</v>
      </c>
      <c r="D465" s="24"/>
      <c r="E465" s="1">
        <f t="shared" si="50"/>
        <v>3776.0020182717617</v>
      </c>
      <c r="F465" s="1">
        <f t="shared" si="51"/>
        <v>3776</v>
      </c>
      <c r="G465" s="1">
        <f t="shared" si="54"/>
        <v>4.9547199887456372E-3</v>
      </c>
      <c r="I465" s="1">
        <f t="shared" si="56"/>
        <v>4.9547199887456372E-3</v>
      </c>
      <c r="O465" s="1">
        <f t="shared" ca="1" si="52"/>
        <v>4.2811851405871043E-3</v>
      </c>
      <c r="Q465" s="58">
        <f t="shared" si="53"/>
        <v>37198.805999999997</v>
      </c>
    </row>
    <row r="466" spans="1:17" x14ac:dyDescent="0.2">
      <c r="A466" s="63" t="s">
        <v>195</v>
      </c>
      <c r="B466" s="22" t="s">
        <v>41</v>
      </c>
      <c r="C466" s="23">
        <v>52489.798999999999</v>
      </c>
      <c r="D466" s="24"/>
      <c r="E466" s="1">
        <f t="shared" si="50"/>
        <v>3887.0002034231456</v>
      </c>
      <c r="F466" s="1">
        <f t="shared" si="51"/>
        <v>3887</v>
      </c>
      <c r="G466" s="1">
        <f t="shared" si="54"/>
        <v>4.9938999291043729E-4</v>
      </c>
      <c r="I466" s="1">
        <f t="shared" si="56"/>
        <v>4.9938999291043729E-4</v>
      </c>
      <c r="O466" s="1">
        <f t="shared" ca="1" si="52"/>
        <v>3.9995581930314036E-3</v>
      </c>
      <c r="Q466" s="58">
        <f t="shared" si="53"/>
        <v>37471.298999999999</v>
      </c>
    </row>
    <row r="467" spans="1:17" x14ac:dyDescent="0.2">
      <c r="A467" s="63" t="s">
        <v>195</v>
      </c>
      <c r="B467" s="22" t="s">
        <v>41</v>
      </c>
      <c r="C467" s="23">
        <v>52553.625999999997</v>
      </c>
      <c r="D467" s="24"/>
      <c r="E467" s="1">
        <f t="shared" si="50"/>
        <v>3912.9997012585286</v>
      </c>
      <c r="F467" s="1">
        <f t="shared" si="51"/>
        <v>3913</v>
      </c>
      <c r="G467" s="1">
        <f t="shared" si="54"/>
        <v>-7.3339000664418563E-4</v>
      </c>
      <c r="I467" s="1">
        <f t="shared" si="56"/>
        <v>-7.3339000664418563E-4</v>
      </c>
      <c r="O467" s="1">
        <f t="shared" ca="1" si="52"/>
        <v>3.9335915206309691E-3</v>
      </c>
      <c r="Q467" s="58">
        <f t="shared" si="53"/>
        <v>37535.125999999997</v>
      </c>
    </row>
    <row r="468" spans="1:17" x14ac:dyDescent="0.2">
      <c r="A468" s="4" t="s">
        <v>198</v>
      </c>
      <c r="C468" s="24">
        <v>52786.847000000002</v>
      </c>
      <c r="D468" s="24">
        <v>1E-3</v>
      </c>
      <c r="E468" s="1">
        <f t="shared" si="50"/>
        <v>4008.0007021620058</v>
      </c>
      <c r="F468" s="1">
        <f t="shared" si="51"/>
        <v>4008</v>
      </c>
      <c r="G468" s="1">
        <f t="shared" si="54"/>
        <v>1.7237599968211725E-3</v>
      </c>
      <c r="K468" s="1">
        <f>G468</f>
        <v>1.7237599968211725E-3</v>
      </c>
      <c r="O468" s="1">
        <f t="shared" ca="1" si="52"/>
        <v>3.6925594483986132E-3</v>
      </c>
      <c r="Q468" s="58">
        <f t="shared" si="53"/>
        <v>37768.347000000002</v>
      </c>
    </row>
    <row r="469" spans="1:17" x14ac:dyDescent="0.2">
      <c r="A469" s="63" t="s">
        <v>195</v>
      </c>
      <c r="B469" s="22" t="s">
        <v>41</v>
      </c>
      <c r="C469" s="23">
        <v>52791.7569</v>
      </c>
      <c r="D469" s="24"/>
      <c r="E469" s="1">
        <f t="shared" ref="E469:E511" si="57">+(C469-C$7)/C$8</f>
        <v>4010.0007168019215</v>
      </c>
      <c r="F469" s="1">
        <f t="shared" ref="F469:F512" si="58">ROUND(2*E469,0)/2</f>
        <v>4010</v>
      </c>
      <c r="G469" s="1">
        <f t="shared" si="54"/>
        <v>1.759699996910058E-3</v>
      </c>
      <c r="K469" s="1">
        <f>G469</f>
        <v>1.759699996910058E-3</v>
      </c>
      <c r="O469" s="1">
        <f t="shared" ref="O469:O511" ca="1" si="59">+C$11+C$12*F469</f>
        <v>3.6874850889831948E-3</v>
      </c>
      <c r="Q469" s="58">
        <f t="shared" ref="Q469:Q511" si="60">+C469-15018.5</f>
        <v>37773.2569</v>
      </c>
    </row>
    <row r="470" spans="1:17" x14ac:dyDescent="0.2">
      <c r="A470" s="65" t="s">
        <v>199</v>
      </c>
      <c r="B470" s="32" t="s">
        <v>41</v>
      </c>
      <c r="C470" s="24">
        <v>53184.545599999998</v>
      </c>
      <c r="D470" s="24">
        <v>2.0000000000000001E-4</v>
      </c>
      <c r="E470" s="1">
        <f t="shared" si="57"/>
        <v>4170.0005437625068</v>
      </c>
      <c r="F470" s="1">
        <f t="shared" si="58"/>
        <v>4170</v>
      </c>
      <c r="G470" s="1">
        <f t="shared" si="54"/>
        <v>1.3348999927984551E-3</v>
      </c>
      <c r="J470" s="1">
        <f>G470</f>
        <v>1.3348999927984551E-3</v>
      </c>
      <c r="O470" s="1">
        <f t="shared" ca="1" si="59"/>
        <v>3.2815363357497525E-3</v>
      </c>
      <c r="Q470" s="58">
        <f t="shared" si="60"/>
        <v>38166.045599999998</v>
      </c>
    </row>
    <row r="471" spans="1:17" x14ac:dyDescent="0.2">
      <c r="A471" s="29" t="s">
        <v>200</v>
      </c>
      <c r="B471" s="33" t="s">
        <v>41</v>
      </c>
      <c r="C471" s="34">
        <v>53604.339399999997</v>
      </c>
      <c r="D471" s="34">
        <v>4.0000000000000002E-4</v>
      </c>
      <c r="E471" s="1">
        <f t="shared" si="57"/>
        <v>4341.0007160157475</v>
      </c>
      <c r="F471" s="1">
        <f t="shared" si="58"/>
        <v>4341</v>
      </c>
      <c r="G471" s="1">
        <f t="shared" si="54"/>
        <v>1.7577699909452349E-3</v>
      </c>
      <c r="J471" s="1">
        <f>G471</f>
        <v>1.7577699909452349E-3</v>
      </c>
      <c r="O471" s="1">
        <f t="shared" ca="1" si="59"/>
        <v>2.8476786057315111E-3</v>
      </c>
      <c r="Q471" s="58">
        <f t="shared" si="60"/>
        <v>38585.839399999997</v>
      </c>
    </row>
    <row r="472" spans="1:17" x14ac:dyDescent="0.2">
      <c r="A472" s="63" t="s">
        <v>195</v>
      </c>
      <c r="B472" s="22" t="s">
        <v>41</v>
      </c>
      <c r="C472" s="23">
        <v>53638.707999999999</v>
      </c>
      <c r="D472" s="24"/>
      <c r="E472" s="1">
        <f t="shared" si="57"/>
        <v>4355.000533354887</v>
      </c>
      <c r="F472" s="1">
        <f t="shared" si="58"/>
        <v>4355</v>
      </c>
      <c r="G472" s="1">
        <f t="shared" si="54"/>
        <v>1.309349994699005E-3</v>
      </c>
      <c r="I472" s="1">
        <f>G472</f>
        <v>1.309349994699005E-3</v>
      </c>
      <c r="O472" s="1">
        <f t="shared" ca="1" si="59"/>
        <v>2.8121580898235847E-3</v>
      </c>
      <c r="Q472" s="58">
        <f t="shared" si="60"/>
        <v>38620.207999999999</v>
      </c>
    </row>
    <row r="473" spans="1:17" x14ac:dyDescent="0.2">
      <c r="A473" s="27" t="s">
        <v>201</v>
      </c>
      <c r="B473" s="28" t="s">
        <v>41</v>
      </c>
      <c r="C473" s="27">
        <v>53945.575299999997</v>
      </c>
      <c r="D473" s="27">
        <v>4.0000000000000002E-4</v>
      </c>
      <c r="E473" s="1">
        <f t="shared" si="57"/>
        <v>4480.0008577019516</v>
      </c>
      <c r="F473" s="1">
        <f t="shared" si="58"/>
        <v>4480</v>
      </c>
      <c r="G473" s="1">
        <f t="shared" ref="G473:G504" si="61">+C473-(C$7+F473*C$8)</f>
        <v>2.1055999968666583E-3</v>
      </c>
      <c r="K473" s="1">
        <f>G473</f>
        <v>2.1055999968666583E-3</v>
      </c>
      <c r="O473" s="1">
        <f t="shared" ca="1" si="59"/>
        <v>2.4950106263599576E-3</v>
      </c>
      <c r="Q473" s="58">
        <f t="shared" si="60"/>
        <v>38927.075299999997</v>
      </c>
    </row>
    <row r="474" spans="1:17" x14ac:dyDescent="0.2">
      <c r="A474" s="63" t="s">
        <v>195</v>
      </c>
      <c r="B474" s="22" t="s">
        <v>41</v>
      </c>
      <c r="C474" s="23">
        <v>54232.801599999999</v>
      </c>
      <c r="D474" s="24"/>
      <c r="E474" s="1">
        <f t="shared" si="57"/>
        <v>4597.0005532087971</v>
      </c>
      <c r="F474" s="1">
        <f t="shared" si="58"/>
        <v>4597</v>
      </c>
      <c r="G474" s="1">
        <f t="shared" si="61"/>
        <v>1.3580899976659566E-3</v>
      </c>
      <c r="K474" s="1">
        <f>G474</f>
        <v>1.3580899976659566E-3</v>
      </c>
      <c r="O474" s="1">
        <f t="shared" ca="1" si="59"/>
        <v>2.198160600558002E-3</v>
      </c>
      <c r="Q474" s="58">
        <f t="shared" si="60"/>
        <v>39214.301599999999</v>
      </c>
    </row>
    <row r="475" spans="1:17" x14ac:dyDescent="0.2">
      <c r="A475" s="63" t="s">
        <v>195</v>
      </c>
      <c r="B475" s="22" t="s">
        <v>41</v>
      </c>
      <c r="C475" s="23">
        <v>54264.716699999997</v>
      </c>
      <c r="D475" s="24"/>
      <c r="E475" s="1">
        <f t="shared" si="57"/>
        <v>4610.000953875694</v>
      </c>
      <c r="F475" s="1">
        <f t="shared" si="58"/>
        <v>4610</v>
      </c>
      <c r="G475" s="1">
        <f t="shared" si="61"/>
        <v>2.3416999974870123E-3</v>
      </c>
      <c r="K475" s="1">
        <f>G475</f>
        <v>2.3416999974870123E-3</v>
      </c>
      <c r="O475" s="1">
        <f t="shared" ca="1" si="59"/>
        <v>2.1651772643577847E-3</v>
      </c>
      <c r="Q475" s="58">
        <f t="shared" si="60"/>
        <v>39246.216699999997</v>
      </c>
    </row>
    <row r="476" spans="1:17" x14ac:dyDescent="0.2">
      <c r="A476" s="63" t="s">
        <v>202</v>
      </c>
      <c r="B476" s="22" t="s">
        <v>41</v>
      </c>
      <c r="C476" s="23">
        <v>54267.169000000002</v>
      </c>
      <c r="D476" s="24"/>
      <c r="E476" s="1">
        <f t="shared" si="57"/>
        <v>4610.999881736032</v>
      </c>
      <c r="F476" s="1">
        <f t="shared" si="58"/>
        <v>4611</v>
      </c>
      <c r="G476" s="1">
        <f t="shared" si="61"/>
        <v>-2.9033000464551151E-4</v>
      </c>
      <c r="I476" s="1">
        <f>G476</f>
        <v>-2.9033000464551151E-4</v>
      </c>
      <c r="O476" s="1">
        <f t="shared" ca="1" si="59"/>
        <v>2.1626400846500755E-3</v>
      </c>
      <c r="Q476" s="58">
        <f t="shared" si="60"/>
        <v>39248.669000000002</v>
      </c>
    </row>
    <row r="477" spans="1:17" x14ac:dyDescent="0.2">
      <c r="A477" s="29" t="s">
        <v>203</v>
      </c>
      <c r="B477" s="33" t="s">
        <v>41</v>
      </c>
      <c r="C477" s="34">
        <v>54284.355000000003</v>
      </c>
      <c r="D477" s="34">
        <v>2.9999999999999997E-4</v>
      </c>
      <c r="E477" s="1">
        <f t="shared" si="57"/>
        <v>4618.0004828891333</v>
      </c>
      <c r="F477" s="1">
        <f t="shared" si="58"/>
        <v>4618</v>
      </c>
      <c r="G477" s="1">
        <f t="shared" si="61"/>
        <v>1.1854600015794858E-3</v>
      </c>
      <c r="J477" s="1">
        <f>G477</f>
        <v>1.1854600015794858E-3</v>
      </c>
      <c r="O477" s="1">
        <f t="shared" ca="1" si="59"/>
        <v>2.1448798266961132E-3</v>
      </c>
      <c r="Q477" s="58">
        <f t="shared" si="60"/>
        <v>39265.855000000003</v>
      </c>
    </row>
    <row r="478" spans="1:17" x14ac:dyDescent="0.2">
      <c r="A478" s="29" t="s">
        <v>204</v>
      </c>
      <c r="B478" s="33"/>
      <c r="C478" s="29">
        <v>54306.449800000002</v>
      </c>
      <c r="D478" s="29">
        <v>4.0000000000000002E-4</v>
      </c>
      <c r="E478" s="1">
        <f t="shared" si="57"/>
        <v>4627.0006506045702</v>
      </c>
      <c r="F478" s="1">
        <f t="shared" si="58"/>
        <v>4627</v>
      </c>
      <c r="G478" s="1">
        <f t="shared" si="61"/>
        <v>1.5971899993019179E-3</v>
      </c>
      <c r="J478" s="1">
        <f>G478</f>
        <v>1.5971899993019179E-3</v>
      </c>
      <c r="O478" s="1">
        <f t="shared" ca="1" si="59"/>
        <v>2.1220452093267308E-3</v>
      </c>
      <c r="Q478" s="58">
        <f t="shared" si="60"/>
        <v>39287.949800000002</v>
      </c>
    </row>
    <row r="479" spans="1:17" x14ac:dyDescent="0.2">
      <c r="A479" s="29" t="s">
        <v>203</v>
      </c>
      <c r="B479" s="33" t="s">
        <v>42</v>
      </c>
      <c r="C479" s="34">
        <v>54322.409699999997</v>
      </c>
      <c r="D479" s="34">
        <v>6.9999999999999999E-4</v>
      </c>
      <c r="E479" s="1">
        <f t="shared" si="57"/>
        <v>4633.5018081946619</v>
      </c>
      <c r="F479" s="1">
        <f t="shared" si="58"/>
        <v>4633.5</v>
      </c>
      <c r="G479" s="1">
        <f t="shared" si="61"/>
        <v>4.4389949907781556E-3</v>
      </c>
      <c r="J479" s="1">
        <f>G479</f>
        <v>4.4389949907781556E-3</v>
      </c>
      <c r="O479" s="1">
        <f t="shared" ca="1" si="59"/>
        <v>2.1055535412266221E-3</v>
      </c>
      <c r="Q479" s="58">
        <f t="shared" si="60"/>
        <v>39303.909699999997</v>
      </c>
    </row>
    <row r="480" spans="1:17" x14ac:dyDescent="0.2">
      <c r="A480" s="27" t="s">
        <v>201</v>
      </c>
      <c r="B480" s="28" t="s">
        <v>41</v>
      </c>
      <c r="C480" s="27">
        <v>54662.414799999999</v>
      </c>
      <c r="D480" s="27">
        <v>6.9999999999999999E-4</v>
      </c>
      <c r="E480" s="1">
        <f t="shared" si="57"/>
        <v>4772.0005918045699</v>
      </c>
      <c r="F480" s="1">
        <f t="shared" si="58"/>
        <v>4772</v>
      </c>
      <c r="G480" s="1">
        <f t="shared" si="61"/>
        <v>1.452839991543442E-3</v>
      </c>
      <c r="K480" s="1">
        <f t="shared" ref="K480:K490" si="62">G480</f>
        <v>1.452839991543442E-3</v>
      </c>
      <c r="O480" s="1">
        <f t="shared" ca="1" si="59"/>
        <v>1.754154151708924E-3</v>
      </c>
      <c r="Q480" s="58">
        <f t="shared" si="60"/>
        <v>39643.914799999999</v>
      </c>
    </row>
    <row r="481" spans="1:17" x14ac:dyDescent="0.2">
      <c r="A481" s="66" t="s">
        <v>205</v>
      </c>
      <c r="B481" s="30" t="s">
        <v>41</v>
      </c>
      <c r="C481" s="29">
        <v>54674.6895</v>
      </c>
      <c r="D481" s="29">
        <v>1E-4</v>
      </c>
      <c r="E481" s="1">
        <f t="shared" si="57"/>
        <v>4777.0006080371995</v>
      </c>
      <c r="F481" s="1">
        <f t="shared" si="58"/>
        <v>4777</v>
      </c>
      <c r="G481" s="1">
        <f t="shared" si="61"/>
        <v>1.4926899966667406E-3</v>
      </c>
      <c r="K481" s="1">
        <f t="shared" si="62"/>
        <v>1.4926899966667406E-3</v>
      </c>
      <c r="O481" s="1">
        <f t="shared" ca="1" si="59"/>
        <v>1.7414682531703782E-3</v>
      </c>
      <c r="Q481" s="58">
        <f t="shared" si="60"/>
        <v>39656.1895</v>
      </c>
    </row>
    <row r="482" spans="1:17" x14ac:dyDescent="0.2">
      <c r="A482" s="66" t="s">
        <v>206</v>
      </c>
      <c r="B482" s="30" t="s">
        <v>41</v>
      </c>
      <c r="C482" s="29">
        <v>54939.82</v>
      </c>
      <c r="D482" s="29">
        <v>4.0000000000000002E-4</v>
      </c>
      <c r="E482" s="1">
        <f t="shared" si="57"/>
        <v>4884.9997284853525</v>
      </c>
      <c r="F482" s="1">
        <f t="shared" si="58"/>
        <v>4885</v>
      </c>
      <c r="G482" s="1">
        <f t="shared" si="61"/>
        <v>-6.6655000409809873E-4</v>
      </c>
      <c r="K482" s="1">
        <f t="shared" si="62"/>
        <v>-6.6655000409809873E-4</v>
      </c>
      <c r="O482" s="1">
        <f t="shared" ca="1" si="59"/>
        <v>1.467452844737805E-3</v>
      </c>
      <c r="Q482" s="58">
        <f t="shared" si="60"/>
        <v>39921.32</v>
      </c>
    </row>
    <row r="483" spans="1:17" x14ac:dyDescent="0.2">
      <c r="A483" s="66" t="s">
        <v>207</v>
      </c>
      <c r="B483" s="30" t="s">
        <v>41</v>
      </c>
      <c r="C483" s="29">
        <v>55079.753499999999</v>
      </c>
      <c r="D483" s="29">
        <v>2.0000000000000001E-4</v>
      </c>
      <c r="E483" s="1">
        <f t="shared" si="57"/>
        <v>4942.0006956363659</v>
      </c>
      <c r="F483" s="1">
        <f t="shared" si="58"/>
        <v>4942</v>
      </c>
      <c r="G483" s="1">
        <f t="shared" si="61"/>
        <v>1.7077399970730767E-3</v>
      </c>
      <c r="K483" s="1">
        <f t="shared" si="62"/>
        <v>1.7077399970730767E-3</v>
      </c>
      <c r="O483" s="1">
        <f t="shared" ca="1" si="59"/>
        <v>1.3228336013983918E-3</v>
      </c>
      <c r="Q483" s="58">
        <f t="shared" si="60"/>
        <v>40061.253499999999</v>
      </c>
    </row>
    <row r="484" spans="1:17" x14ac:dyDescent="0.2">
      <c r="A484" s="66" t="s">
        <v>208</v>
      </c>
      <c r="B484" s="30" t="s">
        <v>41</v>
      </c>
      <c r="C484" s="29">
        <v>55381.709699999999</v>
      </c>
      <c r="D484" s="29">
        <v>1E-4</v>
      </c>
      <c r="E484" s="1">
        <f t="shared" si="57"/>
        <v>5065.0005165316106</v>
      </c>
      <c r="F484" s="1">
        <f t="shared" si="58"/>
        <v>5065</v>
      </c>
      <c r="G484" s="1">
        <f t="shared" si="61"/>
        <v>1.2680499930866063E-3</v>
      </c>
      <c r="K484" s="1">
        <f t="shared" si="62"/>
        <v>1.2680499930866063E-3</v>
      </c>
      <c r="O484" s="1">
        <f t="shared" ca="1" si="59"/>
        <v>1.0107604973501813E-3</v>
      </c>
      <c r="Q484" s="58">
        <f t="shared" si="60"/>
        <v>40363.209699999999</v>
      </c>
    </row>
    <row r="485" spans="1:17" x14ac:dyDescent="0.2">
      <c r="A485" s="29" t="s">
        <v>209</v>
      </c>
      <c r="B485" s="30" t="s">
        <v>42</v>
      </c>
      <c r="C485" s="29">
        <v>56060.499580000003</v>
      </c>
      <c r="D485" s="29">
        <v>6.8000000000000005E-4</v>
      </c>
      <c r="E485" s="1">
        <f t="shared" si="57"/>
        <v>5341.5009946324253</v>
      </c>
      <c r="F485" s="1">
        <f t="shared" si="58"/>
        <v>5341.5</v>
      </c>
      <c r="G485" s="1">
        <f t="shared" si="61"/>
        <v>2.441755001200363E-3</v>
      </c>
      <c r="K485" s="1">
        <f t="shared" si="62"/>
        <v>2.441755001200363E-3</v>
      </c>
      <c r="O485" s="1">
        <f t="shared" ca="1" si="59"/>
        <v>3.0923030816863879E-4</v>
      </c>
      <c r="Q485" s="58">
        <f t="shared" si="60"/>
        <v>41041.999580000003</v>
      </c>
    </row>
    <row r="486" spans="1:17" x14ac:dyDescent="0.2">
      <c r="A486" s="66" t="s">
        <v>210</v>
      </c>
      <c r="B486" s="30" t="s">
        <v>41</v>
      </c>
      <c r="C486" s="29">
        <v>56125.555</v>
      </c>
      <c r="D486" s="29">
        <v>4.0000000000000002E-4</v>
      </c>
      <c r="E486" s="1">
        <f t="shared" si="57"/>
        <v>5368.0008810671616</v>
      </c>
      <c r="F486" s="1">
        <f t="shared" si="58"/>
        <v>5368</v>
      </c>
      <c r="G486" s="1">
        <f t="shared" si="61"/>
        <v>2.1629599941661581E-3</v>
      </c>
      <c r="K486" s="1">
        <f t="shared" si="62"/>
        <v>2.1629599941661581E-3</v>
      </c>
      <c r="O486" s="1">
        <f t="shared" ca="1" si="59"/>
        <v>2.419950459143505E-4</v>
      </c>
      <c r="Q486" s="58">
        <f t="shared" si="60"/>
        <v>41107.055</v>
      </c>
    </row>
    <row r="487" spans="1:17" x14ac:dyDescent="0.2">
      <c r="A487" s="29" t="s">
        <v>209</v>
      </c>
      <c r="B487" s="30" t="s">
        <v>42</v>
      </c>
      <c r="C487" s="29">
        <v>56470.471740000001</v>
      </c>
      <c r="D487" s="29">
        <v>4.4999999999999999E-4</v>
      </c>
      <c r="E487" s="1">
        <f t="shared" si="57"/>
        <v>5508.5003880942468</v>
      </c>
      <c r="F487" s="1">
        <f t="shared" si="58"/>
        <v>5508.5</v>
      </c>
      <c r="G487" s="1">
        <f t="shared" si="61"/>
        <v>9.5274499471997842E-4</v>
      </c>
      <c r="K487" s="1">
        <f t="shared" si="62"/>
        <v>9.5274499471997842E-4</v>
      </c>
      <c r="O487" s="1">
        <f t="shared" ca="1" si="59"/>
        <v>-1.1447870301876766E-4</v>
      </c>
      <c r="Q487" s="58">
        <f t="shared" si="60"/>
        <v>41451.971740000001</v>
      </c>
    </row>
    <row r="488" spans="1:17" x14ac:dyDescent="0.2">
      <c r="A488" s="29" t="s">
        <v>209</v>
      </c>
      <c r="B488" s="30" t="s">
        <v>41</v>
      </c>
      <c r="C488" s="29">
        <v>56481.518790000002</v>
      </c>
      <c r="D488" s="29">
        <v>2.7E-4</v>
      </c>
      <c r="E488" s="1">
        <f t="shared" si="57"/>
        <v>5513.0003293818272</v>
      </c>
      <c r="F488" s="1">
        <f t="shared" si="58"/>
        <v>5513</v>
      </c>
      <c r="G488" s="1">
        <f t="shared" si="61"/>
        <v>8.0860999878495932E-4</v>
      </c>
      <c r="K488" s="1">
        <f t="shared" si="62"/>
        <v>8.0860999878495932E-4</v>
      </c>
      <c r="O488" s="1">
        <f t="shared" ca="1" si="59"/>
        <v>-1.2589601170345799E-4</v>
      </c>
      <c r="Q488" s="58">
        <f t="shared" si="60"/>
        <v>41463.018790000002</v>
      </c>
    </row>
    <row r="489" spans="1:17" x14ac:dyDescent="0.2">
      <c r="A489" s="29" t="s">
        <v>209</v>
      </c>
      <c r="B489" s="30" t="s">
        <v>41</v>
      </c>
      <c r="C489" s="29">
        <v>56783.473689999999</v>
      </c>
      <c r="D489" s="29">
        <v>1.3999999999999999E-4</v>
      </c>
      <c r="E489" s="1">
        <f t="shared" si="57"/>
        <v>5635.9996207308413</v>
      </c>
      <c r="F489" s="1">
        <f t="shared" si="58"/>
        <v>5636</v>
      </c>
      <c r="G489" s="1">
        <f t="shared" si="61"/>
        <v>-9.3108000874053687E-4</v>
      </c>
      <c r="K489" s="1">
        <f t="shared" si="62"/>
        <v>-9.3108000874053687E-4</v>
      </c>
      <c r="O489" s="1">
        <f t="shared" ca="1" si="59"/>
        <v>-4.3796911575166679E-4</v>
      </c>
      <c r="Q489" s="58">
        <f t="shared" si="60"/>
        <v>41764.973689999999</v>
      </c>
    </row>
    <row r="490" spans="1:17" x14ac:dyDescent="0.2">
      <c r="A490" s="29" t="s">
        <v>209</v>
      </c>
      <c r="B490" s="30" t="s">
        <v>42</v>
      </c>
      <c r="C490" s="29">
        <v>56799.433810000002</v>
      </c>
      <c r="D490" s="29">
        <v>3.5E-4</v>
      </c>
      <c r="E490" s="1">
        <f t="shared" si="57"/>
        <v>5642.5008679364528</v>
      </c>
      <c r="F490" s="1">
        <f t="shared" si="58"/>
        <v>5642.5</v>
      </c>
      <c r="G490" s="1">
        <f t="shared" si="61"/>
        <v>2.1307249990059063E-3</v>
      </c>
      <c r="K490" s="1">
        <f t="shared" si="62"/>
        <v>2.1307249990059063E-3</v>
      </c>
      <c r="O490" s="1">
        <f t="shared" ca="1" si="59"/>
        <v>-4.5446078385177544E-4</v>
      </c>
      <c r="Q490" s="58">
        <f t="shared" si="60"/>
        <v>41780.933810000002</v>
      </c>
    </row>
    <row r="491" spans="1:17" x14ac:dyDescent="0.2">
      <c r="A491" s="34" t="s">
        <v>211</v>
      </c>
      <c r="B491" s="33" t="s">
        <v>41</v>
      </c>
      <c r="C491" s="34">
        <v>56864.487000000001</v>
      </c>
      <c r="D491" s="34">
        <v>1.5E-3</v>
      </c>
      <c r="E491" s="1">
        <f t="shared" si="57"/>
        <v>5668.9998459957351</v>
      </c>
      <c r="F491" s="1">
        <f t="shared" si="58"/>
        <v>5669</v>
      </c>
      <c r="G491" s="1">
        <f t="shared" si="61"/>
        <v>-3.7806999898748472E-4</v>
      </c>
      <c r="J491" s="1">
        <f>G491</f>
        <v>-3.7806999898748472E-4</v>
      </c>
      <c r="O491" s="1">
        <f t="shared" ca="1" si="59"/>
        <v>-5.2169604610606372E-4</v>
      </c>
      <c r="Q491" s="58">
        <f t="shared" si="60"/>
        <v>41845.987000000001</v>
      </c>
    </row>
    <row r="492" spans="1:17" x14ac:dyDescent="0.2">
      <c r="A492" s="29" t="s">
        <v>212</v>
      </c>
      <c r="B492" s="30"/>
      <c r="C492" s="29">
        <v>57220.451800000003</v>
      </c>
      <c r="D492" s="29">
        <v>5.9999999999999995E-4</v>
      </c>
      <c r="E492" s="1">
        <f t="shared" si="57"/>
        <v>5813.9997057270866</v>
      </c>
      <c r="F492" s="1">
        <f t="shared" si="58"/>
        <v>5814</v>
      </c>
      <c r="G492" s="1">
        <f t="shared" si="61"/>
        <v>-7.224200016935356E-4</v>
      </c>
      <c r="J492" s="1">
        <f>G492</f>
        <v>-7.224200016935356E-4</v>
      </c>
      <c r="O492" s="1">
        <f t="shared" ca="1" si="59"/>
        <v>-8.8958710372387222E-4</v>
      </c>
      <c r="Q492" s="58">
        <f t="shared" si="60"/>
        <v>42201.951800000003</v>
      </c>
    </row>
    <row r="493" spans="1:17" x14ac:dyDescent="0.2">
      <c r="A493" s="67" t="s">
        <v>213</v>
      </c>
      <c r="B493" s="35" t="s">
        <v>41</v>
      </c>
      <c r="C493" s="36">
        <v>57220.451860000001</v>
      </c>
      <c r="D493" s="36">
        <v>1E-4</v>
      </c>
      <c r="E493" s="1">
        <f t="shared" si="57"/>
        <v>5813.9997301676813</v>
      </c>
      <c r="F493" s="1">
        <f t="shared" si="58"/>
        <v>5814</v>
      </c>
      <c r="G493" s="1">
        <f t="shared" si="61"/>
        <v>-6.6242000320926309E-4</v>
      </c>
      <c r="K493" s="1">
        <f>G493</f>
        <v>-6.6242000320926309E-4</v>
      </c>
      <c r="O493" s="1">
        <f t="shared" ca="1" si="59"/>
        <v>-8.8958710372387222E-4</v>
      </c>
      <c r="Q493" s="58">
        <f t="shared" si="60"/>
        <v>42201.951860000001</v>
      </c>
    </row>
    <row r="494" spans="1:17" x14ac:dyDescent="0.2">
      <c r="A494" s="68" t="s">
        <v>214</v>
      </c>
      <c r="B494" s="37" t="s">
        <v>42</v>
      </c>
      <c r="C494" s="38">
        <v>57231.495000000003</v>
      </c>
      <c r="D494" s="38">
        <v>0.01</v>
      </c>
      <c r="E494" s="1">
        <f t="shared" si="57"/>
        <v>5818.4980787431405</v>
      </c>
      <c r="F494" s="1">
        <f t="shared" si="58"/>
        <v>5818.5</v>
      </c>
      <c r="G494" s="1">
        <f t="shared" si="61"/>
        <v>-4.7165549985948019E-3</v>
      </c>
      <c r="I494" s="1">
        <f>G494</f>
        <v>-4.7165549985948019E-3</v>
      </c>
      <c r="O494" s="1">
        <f t="shared" ca="1" si="59"/>
        <v>-9.0100441240856255E-4</v>
      </c>
      <c r="Q494" s="58">
        <f t="shared" si="60"/>
        <v>42212.995000000003</v>
      </c>
    </row>
    <row r="495" spans="1:17" x14ac:dyDescent="0.2">
      <c r="A495" s="67" t="s">
        <v>215</v>
      </c>
      <c r="B495" s="35" t="s">
        <v>41</v>
      </c>
      <c r="C495" s="36">
        <v>57247.456100000003</v>
      </c>
      <c r="D495" s="36">
        <v>2.2000000000000001E-3</v>
      </c>
      <c r="E495" s="1">
        <f t="shared" si="57"/>
        <v>5824.9997251451396</v>
      </c>
      <c r="F495" s="1">
        <f t="shared" si="58"/>
        <v>5825</v>
      </c>
      <c r="G495" s="1">
        <f t="shared" si="61"/>
        <v>-6.7475000105332583E-4</v>
      </c>
      <c r="K495" s="1">
        <f t="shared" ref="K495:K511" si="63">G495</f>
        <v>-6.7475000105332583E-4</v>
      </c>
      <c r="O495" s="1">
        <f t="shared" ca="1" si="59"/>
        <v>-9.1749608050867119E-4</v>
      </c>
      <c r="Q495" s="58">
        <f t="shared" si="60"/>
        <v>42228.956100000003</v>
      </c>
    </row>
    <row r="496" spans="1:17" x14ac:dyDescent="0.2">
      <c r="A496" s="67" t="s">
        <v>215</v>
      </c>
      <c r="B496" s="35" t="s">
        <v>41</v>
      </c>
      <c r="C496" s="36">
        <v>57274.462599999999</v>
      </c>
      <c r="D496" s="36">
        <v>4.0000000000000001E-3</v>
      </c>
      <c r="E496" s="1">
        <f t="shared" si="57"/>
        <v>5836.0006407183482</v>
      </c>
      <c r="F496" s="1">
        <f t="shared" si="58"/>
        <v>5836</v>
      </c>
      <c r="G496" s="1">
        <f t="shared" si="61"/>
        <v>1.5729199949419126E-3</v>
      </c>
      <c r="K496" s="1">
        <f t="shared" si="63"/>
        <v>1.5729199949419126E-3</v>
      </c>
      <c r="O496" s="1">
        <f t="shared" ca="1" si="59"/>
        <v>-9.4540505729347017E-4</v>
      </c>
      <c r="Q496" s="58">
        <f t="shared" si="60"/>
        <v>42255.962599999999</v>
      </c>
    </row>
    <row r="497" spans="1:17" x14ac:dyDescent="0.2">
      <c r="A497" s="67" t="s">
        <v>215</v>
      </c>
      <c r="B497" s="35" t="s">
        <v>41</v>
      </c>
      <c r="C497" s="36">
        <v>57274.463400000001</v>
      </c>
      <c r="D497" s="36">
        <v>2E-3</v>
      </c>
      <c r="E497" s="1">
        <f t="shared" si="57"/>
        <v>5836.000966592951</v>
      </c>
      <c r="F497" s="1">
        <f t="shared" si="58"/>
        <v>5836</v>
      </c>
      <c r="G497" s="1">
        <f t="shared" si="61"/>
        <v>2.3729199965600856E-3</v>
      </c>
      <c r="K497" s="1">
        <f t="shared" si="63"/>
        <v>2.3729199965600856E-3</v>
      </c>
      <c r="O497" s="1">
        <f t="shared" ca="1" si="59"/>
        <v>-9.4540505729347017E-4</v>
      </c>
      <c r="Q497" s="58">
        <f t="shared" si="60"/>
        <v>42255.963400000001</v>
      </c>
    </row>
    <row r="498" spans="1:17" x14ac:dyDescent="0.2">
      <c r="A498" s="67" t="s">
        <v>215</v>
      </c>
      <c r="B498" s="35" t="s">
        <v>41</v>
      </c>
      <c r="C498" s="36">
        <v>57274.466500000002</v>
      </c>
      <c r="D498" s="36">
        <v>3.0000000000000001E-3</v>
      </c>
      <c r="E498" s="1">
        <f t="shared" si="57"/>
        <v>5836.0022293570373</v>
      </c>
      <c r="F498" s="1">
        <f t="shared" si="58"/>
        <v>5836</v>
      </c>
      <c r="G498" s="1">
        <f t="shared" si="61"/>
        <v>5.4729199982830323E-3</v>
      </c>
      <c r="K498" s="1">
        <f t="shared" si="63"/>
        <v>5.4729199982830323E-3</v>
      </c>
      <c r="O498" s="1">
        <f t="shared" ca="1" si="59"/>
        <v>-9.4540505729347017E-4</v>
      </c>
      <c r="Q498" s="58">
        <f t="shared" si="60"/>
        <v>42255.966500000002</v>
      </c>
    </row>
    <row r="499" spans="1:17" x14ac:dyDescent="0.2">
      <c r="A499" s="67" t="s">
        <v>213</v>
      </c>
      <c r="B499" s="35" t="s">
        <v>42</v>
      </c>
      <c r="C499" s="36">
        <v>57560.463790000002</v>
      </c>
      <c r="D499" s="36">
        <v>1.5499999999999999E-3</v>
      </c>
      <c r="E499" s="1">
        <f t="shared" si="57"/>
        <v>5952.5012959320093</v>
      </c>
      <c r="F499" s="1">
        <f t="shared" si="58"/>
        <v>5952.5</v>
      </c>
      <c r="G499" s="1">
        <f t="shared" si="61"/>
        <v>3.1814249960007146E-3</v>
      </c>
      <c r="K499" s="1">
        <f t="shared" si="63"/>
        <v>3.1814249960007146E-3</v>
      </c>
      <c r="O499" s="1">
        <f t="shared" ca="1" si="59"/>
        <v>-1.2409864932415703E-3</v>
      </c>
      <c r="Q499" s="58">
        <f t="shared" si="60"/>
        <v>42541.963790000002</v>
      </c>
    </row>
    <row r="500" spans="1:17" x14ac:dyDescent="0.2">
      <c r="A500" s="67" t="s">
        <v>213</v>
      </c>
      <c r="B500" s="35" t="s">
        <v>41</v>
      </c>
      <c r="C500" s="36">
        <v>57576.41603</v>
      </c>
      <c r="D500" s="36">
        <v>1.7000000000000001E-4</v>
      </c>
      <c r="E500" s="1">
        <f t="shared" si="57"/>
        <v>5958.9993332727818</v>
      </c>
      <c r="F500" s="1">
        <f t="shared" si="58"/>
        <v>5959</v>
      </c>
      <c r="G500" s="1">
        <f t="shared" si="61"/>
        <v>-1.6367700081900693E-3</v>
      </c>
      <c r="K500" s="1">
        <f t="shared" si="63"/>
        <v>-1.6367700081900693E-3</v>
      </c>
      <c r="O500" s="1">
        <f t="shared" ca="1" si="59"/>
        <v>-1.257478161341679E-3</v>
      </c>
      <c r="Q500" s="58">
        <f t="shared" si="60"/>
        <v>42557.91603</v>
      </c>
    </row>
    <row r="501" spans="1:17" x14ac:dyDescent="0.2">
      <c r="A501" s="39" t="s">
        <v>216</v>
      </c>
      <c r="B501" s="40" t="s">
        <v>41</v>
      </c>
      <c r="C501" s="39">
        <v>57588.690999999999</v>
      </c>
      <c r="D501" s="39">
        <v>1E-4</v>
      </c>
      <c r="E501" s="1">
        <f t="shared" si="57"/>
        <v>5963.9994594880882</v>
      </c>
      <c r="F501" s="1">
        <f t="shared" si="58"/>
        <v>5964</v>
      </c>
      <c r="G501" s="1">
        <f t="shared" si="61"/>
        <v>-1.3269200062495656E-3</v>
      </c>
      <c r="K501" s="1">
        <f t="shared" si="63"/>
        <v>-1.3269200062495656E-3</v>
      </c>
      <c r="O501" s="1">
        <f t="shared" ca="1" si="59"/>
        <v>-1.2701640598802248E-3</v>
      </c>
      <c r="Q501" s="58">
        <f t="shared" si="60"/>
        <v>42570.190999999999</v>
      </c>
    </row>
    <row r="502" spans="1:17" x14ac:dyDescent="0.2">
      <c r="A502" s="41" t="s">
        <v>217</v>
      </c>
      <c r="B502" s="42" t="s">
        <v>41</v>
      </c>
      <c r="C502" s="41">
        <v>57939.747100000001</v>
      </c>
      <c r="D502" s="41">
        <v>2.0000000000000001E-4</v>
      </c>
      <c r="E502" s="1">
        <f t="shared" si="57"/>
        <v>6106.9997933914274</v>
      </c>
      <c r="F502" s="1">
        <f t="shared" si="58"/>
        <v>6107</v>
      </c>
      <c r="G502" s="1">
        <f t="shared" si="61"/>
        <v>-5.0721000297926366E-4</v>
      </c>
      <c r="K502" s="1">
        <f t="shared" si="63"/>
        <v>-5.0721000297926366E-4</v>
      </c>
      <c r="O502" s="1">
        <f t="shared" ca="1" si="59"/>
        <v>-1.6329807580826132E-3</v>
      </c>
      <c r="Q502" s="58">
        <f t="shared" si="60"/>
        <v>42921.247100000001</v>
      </c>
    </row>
    <row r="503" spans="1:17" x14ac:dyDescent="0.2">
      <c r="A503" s="41" t="s">
        <v>217</v>
      </c>
      <c r="B503" s="42" t="s">
        <v>41</v>
      </c>
      <c r="C503" s="41">
        <v>57976.570299999999</v>
      </c>
      <c r="D503" s="41">
        <v>1E-4</v>
      </c>
      <c r="E503" s="1">
        <f t="shared" si="57"/>
        <v>6121.9994754803847</v>
      </c>
      <c r="F503" s="1">
        <f t="shared" si="58"/>
        <v>6122</v>
      </c>
      <c r="G503" s="1">
        <f t="shared" si="61"/>
        <v>-1.2876600012532435E-3</v>
      </c>
      <c r="K503" s="1">
        <f t="shared" si="63"/>
        <v>-1.2876600012532435E-3</v>
      </c>
      <c r="O503" s="1">
        <f t="shared" ca="1" si="59"/>
        <v>-1.6710384536982488E-3</v>
      </c>
      <c r="Q503" s="58">
        <f t="shared" si="60"/>
        <v>42958.070299999999</v>
      </c>
    </row>
    <row r="504" spans="1:17" x14ac:dyDescent="0.2">
      <c r="A504" s="41" t="s">
        <v>218</v>
      </c>
      <c r="B504" s="43" t="s">
        <v>41</v>
      </c>
      <c r="C504" s="41">
        <v>58013.393499999998</v>
      </c>
      <c r="D504" s="41">
        <v>1E-4</v>
      </c>
      <c r="E504" s="1">
        <f t="shared" si="57"/>
        <v>6136.9991575693421</v>
      </c>
      <c r="F504" s="1">
        <f t="shared" si="58"/>
        <v>6137</v>
      </c>
      <c r="G504" s="1">
        <f t="shared" si="61"/>
        <v>-2.068110006803181E-3</v>
      </c>
      <c r="K504" s="1">
        <f t="shared" si="63"/>
        <v>-2.068110006803181E-3</v>
      </c>
      <c r="O504" s="1">
        <f t="shared" ca="1" si="59"/>
        <v>-1.7090961493138844E-3</v>
      </c>
      <c r="Q504" s="58">
        <f t="shared" si="60"/>
        <v>42994.893499999998</v>
      </c>
    </row>
    <row r="505" spans="1:17" x14ac:dyDescent="0.2">
      <c r="A505" s="41" t="s">
        <v>218</v>
      </c>
      <c r="B505" s="43" t="s">
        <v>41</v>
      </c>
      <c r="C505" s="41">
        <v>58040.398000000001</v>
      </c>
      <c r="D505" s="41">
        <v>1E-4</v>
      </c>
      <c r="E505" s="1">
        <f t="shared" si="57"/>
        <v>6147.9992584560468</v>
      </c>
      <c r="F505" s="1">
        <f t="shared" si="58"/>
        <v>6148</v>
      </c>
      <c r="G505" s="1">
        <f t="shared" ref="G505:G511" si="64">+C505-(C$7+F505*C$8)</f>
        <v>-1.8204400039394386E-3</v>
      </c>
      <c r="K505" s="1">
        <f t="shared" si="63"/>
        <v>-1.8204400039394386E-3</v>
      </c>
      <c r="O505" s="1">
        <f t="shared" ca="1" si="59"/>
        <v>-1.7370051260986834E-3</v>
      </c>
      <c r="Q505" s="58">
        <f t="shared" si="60"/>
        <v>43021.898000000001</v>
      </c>
    </row>
    <row r="506" spans="1:17" x14ac:dyDescent="0.2">
      <c r="A506" s="69" t="s">
        <v>219</v>
      </c>
      <c r="B506" s="44" t="s">
        <v>41</v>
      </c>
      <c r="C506" s="45">
        <v>58305.529699999999</v>
      </c>
      <c r="D506" s="45">
        <v>1E-4</v>
      </c>
      <c r="E506" s="1">
        <f t="shared" si="57"/>
        <v>6255.9988677161036</v>
      </c>
      <c r="F506" s="1">
        <f t="shared" si="58"/>
        <v>6256</v>
      </c>
      <c r="G506" s="1">
        <f t="shared" si="64"/>
        <v>-2.7796800059149973E-3</v>
      </c>
      <c r="K506" s="1">
        <f t="shared" si="63"/>
        <v>-2.7796800059149973E-3</v>
      </c>
      <c r="O506" s="1">
        <f t="shared" ca="1" si="59"/>
        <v>-2.0110205345312566E-3</v>
      </c>
      <c r="Q506" s="58">
        <f t="shared" si="60"/>
        <v>43287.029699999999</v>
      </c>
    </row>
    <row r="507" spans="1:17" x14ac:dyDescent="0.2">
      <c r="A507" s="69" t="s">
        <v>220</v>
      </c>
      <c r="B507" s="44" t="s">
        <v>41</v>
      </c>
      <c r="C507" s="45">
        <v>58693.408499999998</v>
      </c>
      <c r="D507" s="45">
        <v>1E-4</v>
      </c>
      <c r="E507" s="1">
        <f t="shared" si="57"/>
        <v>6413.9986800367724</v>
      </c>
      <c r="F507" s="1">
        <f t="shared" si="58"/>
        <v>6414</v>
      </c>
      <c r="G507" s="1">
        <f t="shared" si="64"/>
        <v>-3.2404200101154856E-3</v>
      </c>
      <c r="K507" s="1">
        <f t="shared" si="63"/>
        <v>-3.2404200101154856E-3</v>
      </c>
      <c r="O507" s="1">
        <f t="shared" ca="1" si="59"/>
        <v>-2.4118949283492824E-3</v>
      </c>
      <c r="Q507" s="58">
        <f t="shared" si="60"/>
        <v>43674.908499999998</v>
      </c>
    </row>
    <row r="508" spans="1:17" x14ac:dyDescent="0.2">
      <c r="A508" s="69" t="s">
        <v>1592</v>
      </c>
      <c r="B508" s="44" t="s">
        <v>41</v>
      </c>
      <c r="C508" s="45">
        <v>59029.735200000003</v>
      </c>
      <c r="D508" s="45">
        <v>2.0000000000000001E-4</v>
      </c>
      <c r="E508" s="1">
        <f t="shared" si="57"/>
        <v>6550.9990922233392</v>
      </c>
      <c r="F508" s="1">
        <f t="shared" si="58"/>
        <v>6551</v>
      </c>
      <c r="G508" s="1">
        <f t="shared" si="64"/>
        <v>-2.2285300001385622E-3</v>
      </c>
      <c r="K508" s="1">
        <f t="shared" si="63"/>
        <v>-2.2285300001385622E-3</v>
      </c>
      <c r="O508" s="1">
        <f t="shared" ca="1" si="59"/>
        <v>-2.7594885483054176E-3</v>
      </c>
      <c r="Q508" s="58">
        <f t="shared" si="60"/>
        <v>44011.235200000003</v>
      </c>
    </row>
    <row r="509" spans="1:17" ht="12" customHeight="1" x14ac:dyDescent="0.2">
      <c r="A509" s="69" t="s">
        <v>1592</v>
      </c>
      <c r="B509" s="44" t="s">
        <v>41</v>
      </c>
      <c r="C509" s="45">
        <v>59066.558400000002</v>
      </c>
      <c r="D509" s="45">
        <v>2.0000000000000001E-4</v>
      </c>
      <c r="E509" s="1">
        <f t="shared" si="57"/>
        <v>6565.9987743122965</v>
      </c>
      <c r="F509" s="1">
        <f t="shared" si="58"/>
        <v>6566</v>
      </c>
      <c r="G509" s="1">
        <f t="shared" si="64"/>
        <v>-3.0089800056884997E-3</v>
      </c>
      <c r="K509" s="1">
        <f t="shared" si="63"/>
        <v>-3.0089800056884997E-3</v>
      </c>
      <c r="O509" s="1">
        <f t="shared" ca="1" si="59"/>
        <v>-2.7975462439210532E-3</v>
      </c>
      <c r="Q509" s="58">
        <f t="shared" si="60"/>
        <v>44048.058400000002</v>
      </c>
    </row>
    <row r="510" spans="1:17" ht="12" customHeight="1" x14ac:dyDescent="0.2">
      <c r="A510" s="69" t="s">
        <v>1592</v>
      </c>
      <c r="B510" s="44" t="s">
        <v>41</v>
      </c>
      <c r="C510" s="45">
        <v>59071.467199999999</v>
      </c>
      <c r="D510" s="45">
        <v>1E-4</v>
      </c>
      <c r="E510" s="1">
        <f t="shared" si="57"/>
        <v>6567.998340874633</v>
      </c>
      <c r="F510" s="1">
        <f t="shared" si="58"/>
        <v>6568</v>
      </c>
      <c r="G510" s="1">
        <f t="shared" si="64"/>
        <v>-4.0730400069151074E-3</v>
      </c>
      <c r="K510" s="1">
        <f t="shared" si="63"/>
        <v>-4.0730400069151074E-3</v>
      </c>
      <c r="O510" s="1">
        <f t="shared" ca="1" si="59"/>
        <v>-2.8026206033364715E-3</v>
      </c>
      <c r="Q510" s="58">
        <f t="shared" si="60"/>
        <v>44052.967199999999</v>
      </c>
    </row>
    <row r="511" spans="1:17" ht="12" customHeight="1" x14ac:dyDescent="0.2">
      <c r="A511" s="69" t="s">
        <v>1593</v>
      </c>
      <c r="B511" s="44" t="s">
        <v>41</v>
      </c>
      <c r="C511" s="45">
        <v>59422.522100000002</v>
      </c>
      <c r="D511" s="45">
        <v>2.0000000000000001E-4</v>
      </c>
      <c r="E511" s="1">
        <f t="shared" si="57"/>
        <v>6710.9981859660684</v>
      </c>
      <c r="F511" s="1">
        <f t="shared" si="58"/>
        <v>6711</v>
      </c>
      <c r="G511" s="1">
        <f t="shared" si="64"/>
        <v>-4.4533300024340861E-3</v>
      </c>
      <c r="K511" s="1">
        <f t="shared" si="63"/>
        <v>-4.4533300024340861E-3</v>
      </c>
      <c r="O511" s="1">
        <f t="shared" ca="1" si="59"/>
        <v>-3.1654373015388617E-3</v>
      </c>
      <c r="Q511" s="58">
        <f t="shared" si="60"/>
        <v>44404.022100000002</v>
      </c>
    </row>
    <row r="512" spans="1:17" ht="12" customHeight="1" x14ac:dyDescent="0.2">
      <c r="A512" s="70" t="s">
        <v>1597</v>
      </c>
      <c r="B512" s="59" t="s">
        <v>41</v>
      </c>
      <c r="C512" s="62">
        <v>59800.581299999998</v>
      </c>
      <c r="D512" s="61">
        <v>2.9999999999999997E-4</v>
      </c>
      <c r="E512" s="1">
        <f t="shared" ref="E512" si="65">+(C512-C$7)/C$8</f>
        <v>6864.998050475554</v>
      </c>
      <c r="F512" s="1">
        <f t="shared" si="58"/>
        <v>6865</v>
      </c>
      <c r="G512" s="1">
        <f t="shared" ref="G512" si="66">+C512-(C$7+F512*C$8)</f>
        <v>-4.7859500045888126E-3</v>
      </c>
      <c r="K512" s="1">
        <f t="shared" ref="K512" si="67">G512</f>
        <v>-4.7859500045888126E-3</v>
      </c>
      <c r="O512" s="1">
        <f t="shared" ref="O512" ca="1" si="68">+C$11+C$12*F512</f>
        <v>-3.5561629765260474E-3</v>
      </c>
      <c r="Q512" s="58">
        <f t="shared" ref="Q512" si="69">+C512-15018.5</f>
        <v>44782.081299999998</v>
      </c>
    </row>
    <row r="513" spans="1:17" ht="12" customHeight="1" x14ac:dyDescent="0.2">
      <c r="A513" s="71" t="s">
        <v>1598</v>
      </c>
      <c r="B513" s="60" t="s">
        <v>41</v>
      </c>
      <c r="C513" s="61">
        <v>60156.5455</v>
      </c>
      <c r="D513" s="61">
        <v>6.9999999999999999E-4</v>
      </c>
      <c r="E513" s="1">
        <f t="shared" ref="E513" si="70">+(C513-C$7)/C$8</f>
        <v>7009.9976658009537</v>
      </c>
      <c r="F513" s="1">
        <f t="shared" ref="F513" si="71">ROUND(2*E513,0)/2</f>
        <v>7010</v>
      </c>
      <c r="G513" s="1">
        <f t="shared" ref="G513" si="72">+C513-(C$7+F513*C$8)</f>
        <v>-5.7302999994135462E-3</v>
      </c>
      <c r="K513" s="1">
        <f t="shared" ref="K513" si="73">G513</f>
        <v>-5.7302999994135462E-3</v>
      </c>
      <c r="O513" s="1">
        <f t="shared" ref="O513" ca="1" si="74">+C$11+C$12*F513</f>
        <v>-3.9240540341438559E-3</v>
      </c>
      <c r="Q513" s="58">
        <f t="shared" ref="Q513" si="75">+C513-15018.5</f>
        <v>45138.0455</v>
      </c>
    </row>
    <row r="514" spans="1:17" ht="12" customHeight="1" x14ac:dyDescent="0.2">
      <c r="A514" s="70" t="s">
        <v>1607</v>
      </c>
      <c r="B514" s="81" t="s">
        <v>41</v>
      </c>
      <c r="C514" s="82">
        <v>60161.4539</v>
      </c>
      <c r="D514" s="82">
        <v>1E-4</v>
      </c>
      <c r="E514" s="1">
        <f t="shared" ref="E514" si="76">+(C514-C$7)/C$8</f>
        <v>7011.99706942599</v>
      </c>
      <c r="F514" s="1">
        <f t="shared" ref="F514" si="77">ROUND(2*E514,0)/2</f>
        <v>7012</v>
      </c>
      <c r="G514" s="1">
        <f t="shared" ref="G514" si="78">+C514-(C$7+F514*C$8)</f>
        <v>-7.1943600050872192E-3</v>
      </c>
      <c r="K514" s="1">
        <f t="shared" ref="K514" si="79">G514</f>
        <v>-7.1943600050872192E-3</v>
      </c>
      <c r="O514" s="1">
        <f t="shared" ref="O514" ca="1" si="80">+C$11+C$12*F514</f>
        <v>-3.9291283935592742E-3</v>
      </c>
      <c r="Q514" s="58">
        <f t="shared" ref="Q514" si="81">+C514-15018.5</f>
        <v>45142.9539</v>
      </c>
    </row>
    <row r="515" spans="1:17" x14ac:dyDescent="0.2">
      <c r="C515" s="24"/>
      <c r="D515" s="24"/>
    </row>
    <row r="516" spans="1:17" x14ac:dyDescent="0.2">
      <c r="C516" s="24"/>
      <c r="D516" s="24"/>
    </row>
    <row r="517" spans="1:17" x14ac:dyDescent="0.2">
      <c r="C517" s="24"/>
      <c r="D517" s="24"/>
    </row>
    <row r="518" spans="1:17" x14ac:dyDescent="0.2">
      <c r="C518" s="24"/>
      <c r="D518" s="24"/>
    </row>
    <row r="519" spans="1:17" x14ac:dyDescent="0.2">
      <c r="C519" s="24"/>
      <c r="D519" s="24"/>
    </row>
    <row r="520" spans="1:17" x14ac:dyDescent="0.2">
      <c r="C520" s="24"/>
      <c r="D520" s="24"/>
    </row>
    <row r="521" spans="1:17" x14ac:dyDescent="0.2">
      <c r="C521" s="24"/>
      <c r="D521" s="24"/>
    </row>
    <row r="522" spans="1:17" x14ac:dyDescent="0.2">
      <c r="C522" s="24"/>
      <c r="D522" s="24"/>
    </row>
    <row r="523" spans="1:17" x14ac:dyDescent="0.2">
      <c r="C523" s="24"/>
      <c r="D523" s="24"/>
    </row>
    <row r="524" spans="1:17" x14ac:dyDescent="0.2">
      <c r="C524" s="24"/>
      <c r="D524" s="24"/>
    </row>
    <row r="525" spans="1:17" x14ac:dyDescent="0.2">
      <c r="C525" s="24"/>
      <c r="D525" s="24"/>
    </row>
    <row r="526" spans="1:17" x14ac:dyDescent="0.2">
      <c r="C526" s="24"/>
      <c r="D526" s="24"/>
    </row>
    <row r="527" spans="1:17" x14ac:dyDescent="0.2">
      <c r="C527" s="24"/>
      <c r="D527" s="24"/>
    </row>
    <row r="528" spans="1:17" x14ac:dyDescent="0.2">
      <c r="C528" s="24"/>
      <c r="D528" s="24"/>
    </row>
    <row r="529" spans="3:4" x14ac:dyDescent="0.2">
      <c r="C529" s="24"/>
      <c r="D529" s="24"/>
    </row>
    <row r="530" spans="3:4" x14ac:dyDescent="0.2">
      <c r="C530" s="24"/>
      <c r="D530" s="24"/>
    </row>
    <row r="531" spans="3:4" x14ac:dyDescent="0.2">
      <c r="C531" s="24"/>
      <c r="D531" s="24"/>
    </row>
    <row r="532" spans="3:4" x14ac:dyDescent="0.2">
      <c r="C532" s="24"/>
      <c r="D532" s="24"/>
    </row>
    <row r="533" spans="3:4" x14ac:dyDescent="0.2">
      <c r="C533" s="24"/>
      <c r="D533" s="24"/>
    </row>
    <row r="534" spans="3:4" x14ac:dyDescent="0.2">
      <c r="C534" s="24"/>
      <c r="D534" s="24"/>
    </row>
    <row r="535" spans="3:4" x14ac:dyDescent="0.2">
      <c r="C535" s="24"/>
      <c r="D535" s="24"/>
    </row>
    <row r="536" spans="3:4" x14ac:dyDescent="0.2">
      <c r="C536" s="24"/>
      <c r="D536" s="24"/>
    </row>
    <row r="537" spans="3:4" x14ac:dyDescent="0.2">
      <c r="C537" s="24"/>
      <c r="D537" s="24"/>
    </row>
    <row r="538" spans="3:4" x14ac:dyDescent="0.2">
      <c r="C538" s="24"/>
      <c r="D538" s="24"/>
    </row>
    <row r="539" spans="3:4" x14ac:dyDescent="0.2">
      <c r="C539" s="24"/>
      <c r="D539" s="24"/>
    </row>
    <row r="540" spans="3:4" x14ac:dyDescent="0.2">
      <c r="C540" s="24"/>
      <c r="D540" s="24"/>
    </row>
    <row r="541" spans="3:4" x14ac:dyDescent="0.2">
      <c r="C541" s="24"/>
      <c r="D541" s="24"/>
    </row>
    <row r="542" spans="3:4" x14ac:dyDescent="0.2">
      <c r="C542" s="24"/>
      <c r="D542" s="24"/>
    </row>
    <row r="543" spans="3:4" x14ac:dyDescent="0.2">
      <c r="C543" s="24"/>
      <c r="D543" s="24"/>
    </row>
    <row r="544" spans="3:4" x14ac:dyDescent="0.2">
      <c r="C544" s="24"/>
      <c r="D544" s="24"/>
    </row>
    <row r="545" spans="3:4" x14ac:dyDescent="0.2">
      <c r="C545" s="24"/>
      <c r="D545" s="24"/>
    </row>
    <row r="546" spans="3:4" x14ac:dyDescent="0.2">
      <c r="C546" s="24"/>
      <c r="D546" s="24"/>
    </row>
    <row r="547" spans="3:4" x14ac:dyDescent="0.2">
      <c r="C547" s="24"/>
      <c r="D547" s="24"/>
    </row>
    <row r="548" spans="3:4" x14ac:dyDescent="0.2">
      <c r="C548" s="24"/>
      <c r="D548" s="24"/>
    </row>
    <row r="549" spans="3:4" x14ac:dyDescent="0.2">
      <c r="C549" s="24"/>
      <c r="D549" s="24"/>
    </row>
    <row r="550" spans="3:4" x14ac:dyDescent="0.2">
      <c r="C550" s="24"/>
      <c r="D550" s="24"/>
    </row>
    <row r="551" spans="3:4" x14ac:dyDescent="0.2">
      <c r="C551" s="24"/>
      <c r="D551" s="24"/>
    </row>
    <row r="552" spans="3:4" x14ac:dyDescent="0.2">
      <c r="C552" s="24"/>
      <c r="D552" s="24"/>
    </row>
    <row r="553" spans="3:4" x14ac:dyDescent="0.2">
      <c r="C553" s="24"/>
      <c r="D553" s="24"/>
    </row>
    <row r="554" spans="3:4" x14ac:dyDescent="0.2">
      <c r="C554" s="24"/>
      <c r="D554" s="24"/>
    </row>
    <row r="555" spans="3:4" x14ac:dyDescent="0.2">
      <c r="C555" s="24"/>
      <c r="D555" s="24"/>
    </row>
    <row r="556" spans="3:4" x14ac:dyDescent="0.2">
      <c r="C556" s="24"/>
      <c r="D556" s="24"/>
    </row>
    <row r="557" spans="3:4" x14ac:dyDescent="0.2">
      <c r="C557" s="24"/>
      <c r="D557" s="24"/>
    </row>
    <row r="558" spans="3:4" x14ac:dyDescent="0.2">
      <c r="C558" s="24"/>
      <c r="D558" s="24"/>
    </row>
    <row r="559" spans="3:4" x14ac:dyDescent="0.2">
      <c r="C559" s="24"/>
      <c r="D559" s="24"/>
    </row>
    <row r="560" spans="3:4" x14ac:dyDescent="0.2">
      <c r="C560" s="24"/>
      <c r="D560" s="24"/>
    </row>
    <row r="561" spans="3:4" x14ac:dyDescent="0.2">
      <c r="C561" s="24"/>
      <c r="D561" s="24"/>
    </row>
    <row r="562" spans="3:4" x14ac:dyDescent="0.2">
      <c r="C562" s="24"/>
      <c r="D562" s="24"/>
    </row>
    <row r="563" spans="3:4" x14ac:dyDescent="0.2">
      <c r="C563" s="24"/>
      <c r="D563" s="24"/>
    </row>
    <row r="564" spans="3:4" x14ac:dyDescent="0.2">
      <c r="C564" s="24"/>
      <c r="D564" s="24"/>
    </row>
    <row r="565" spans="3:4" x14ac:dyDescent="0.2">
      <c r="C565" s="24"/>
      <c r="D565" s="24"/>
    </row>
    <row r="566" spans="3:4" x14ac:dyDescent="0.2">
      <c r="C566" s="24"/>
      <c r="D566" s="24"/>
    </row>
    <row r="567" spans="3:4" x14ac:dyDescent="0.2">
      <c r="C567" s="24"/>
      <c r="D567" s="24"/>
    </row>
    <row r="568" spans="3:4" x14ac:dyDescent="0.2">
      <c r="C568" s="24"/>
      <c r="D568" s="24"/>
    </row>
    <row r="569" spans="3:4" x14ac:dyDescent="0.2">
      <c r="C569" s="24"/>
      <c r="D569" s="24"/>
    </row>
    <row r="570" spans="3:4" x14ac:dyDescent="0.2">
      <c r="C570" s="24"/>
      <c r="D570" s="24"/>
    </row>
    <row r="571" spans="3:4" x14ac:dyDescent="0.2">
      <c r="C571" s="24"/>
      <c r="D571" s="24"/>
    </row>
    <row r="572" spans="3:4" x14ac:dyDescent="0.2">
      <c r="C572" s="24"/>
      <c r="D572" s="24"/>
    </row>
    <row r="573" spans="3:4" x14ac:dyDescent="0.2">
      <c r="C573" s="24"/>
      <c r="D573" s="24"/>
    </row>
    <row r="574" spans="3:4" x14ac:dyDescent="0.2">
      <c r="C574" s="24"/>
      <c r="D574" s="24"/>
    </row>
    <row r="575" spans="3:4" x14ac:dyDescent="0.2">
      <c r="C575" s="24"/>
      <c r="D575" s="24"/>
    </row>
    <row r="576" spans="3:4" x14ac:dyDescent="0.2">
      <c r="C576" s="24"/>
      <c r="D576" s="24"/>
    </row>
    <row r="577" spans="3:4" x14ac:dyDescent="0.2">
      <c r="C577" s="24"/>
      <c r="D577" s="24"/>
    </row>
    <row r="578" spans="3:4" x14ac:dyDescent="0.2">
      <c r="C578" s="24"/>
      <c r="D578" s="24"/>
    </row>
    <row r="579" spans="3:4" x14ac:dyDescent="0.2">
      <c r="C579" s="24"/>
      <c r="D579" s="24"/>
    </row>
    <row r="580" spans="3:4" x14ac:dyDescent="0.2">
      <c r="C580" s="24"/>
      <c r="D580" s="24"/>
    </row>
    <row r="581" spans="3:4" x14ac:dyDescent="0.2">
      <c r="C581" s="24"/>
      <c r="D581" s="24"/>
    </row>
    <row r="582" spans="3:4" x14ac:dyDescent="0.2">
      <c r="C582" s="24"/>
      <c r="D582" s="24"/>
    </row>
    <row r="583" spans="3:4" x14ac:dyDescent="0.2">
      <c r="C583" s="24"/>
      <c r="D583" s="24"/>
    </row>
    <row r="584" spans="3:4" x14ac:dyDescent="0.2">
      <c r="C584" s="24"/>
      <c r="D584" s="24"/>
    </row>
  </sheetData>
  <sheetProtection selectLockedCells="1" selectUnlockedCells="1"/>
  <sortState xmlns:xlrd2="http://schemas.microsoft.com/office/spreadsheetml/2017/richdata2" ref="A21:U511">
    <sortCondition ref="C21:C511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79"/>
  <sheetViews>
    <sheetView topLeftCell="A436" workbookViewId="0">
      <selection activeCell="A242" sqref="A242"/>
    </sheetView>
  </sheetViews>
  <sheetFormatPr defaultRowHeight="12.75" x14ac:dyDescent="0.2"/>
  <cols>
    <col min="1" max="1" width="19.7109375" style="24" customWidth="1"/>
    <col min="2" max="2" width="4.42578125" customWidth="1"/>
    <col min="3" max="3" width="12.7109375" style="24" customWidth="1"/>
    <col min="4" max="4" width="5.42578125" customWidth="1"/>
    <col min="5" max="5" width="14.85546875" customWidth="1"/>
    <col min="7" max="7" width="12" customWidth="1"/>
    <col min="8" max="8" width="14.140625" style="24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46" t="s">
        <v>221</v>
      </c>
      <c r="I1" s="47" t="s">
        <v>222</v>
      </c>
      <c r="J1" s="48" t="s">
        <v>34</v>
      </c>
    </row>
    <row r="2" spans="1:16" x14ac:dyDescent="0.2">
      <c r="I2" s="49" t="s">
        <v>223</v>
      </c>
      <c r="J2" s="50" t="s">
        <v>33</v>
      </c>
    </row>
    <row r="3" spans="1:16" x14ac:dyDescent="0.2">
      <c r="A3" s="51" t="s">
        <v>224</v>
      </c>
      <c r="I3" s="49" t="s">
        <v>225</v>
      </c>
      <c r="J3" s="50" t="s">
        <v>31</v>
      </c>
    </row>
    <row r="4" spans="1:16" x14ac:dyDescent="0.2">
      <c r="I4" s="49" t="s">
        <v>226</v>
      </c>
      <c r="J4" s="50" t="s">
        <v>31</v>
      </c>
    </row>
    <row r="5" spans="1:16" x14ac:dyDescent="0.2">
      <c r="I5" s="52" t="s">
        <v>227</v>
      </c>
      <c r="J5" s="53" t="s">
        <v>32</v>
      </c>
    </row>
    <row r="11" spans="1:16" x14ac:dyDescent="0.2">
      <c r="A11" s="24" t="str">
        <f t="shared" ref="A11:A74" si="0">P11</f>
        <v>BAVM 18 </v>
      </c>
      <c r="B11" s="15" t="str">
        <f t="shared" ref="B11:B74" si="1">IF(H11=INT(H11),"I","II")</f>
        <v>I</v>
      </c>
      <c r="C11" s="24">
        <f t="shared" ref="C11:C74" si="2">1*G11</f>
        <v>38624.357000000004</v>
      </c>
      <c r="D11" t="str">
        <f t="shared" ref="D11:D74" si="3">VLOOKUP(F11,I$1:J$5,2,FALSE)</f>
        <v>vis</v>
      </c>
      <c r="E11">
        <f>VLOOKUP(C11,Active!C$21:E$969,3,FALSE)</f>
        <v>-1760.994050821032</v>
      </c>
      <c r="F11" s="15" t="s">
        <v>227</v>
      </c>
      <c r="G11" t="str">
        <f t="shared" ref="G11:G74" si="4">MID(I11,3,LEN(I11)-3)</f>
        <v>38624.357</v>
      </c>
      <c r="H11" s="24">
        <f t="shared" ref="H11:H74" si="5">1*K11</f>
        <v>-1761</v>
      </c>
      <c r="I11" s="54" t="s">
        <v>228</v>
      </c>
      <c r="J11" s="55" t="s">
        <v>229</v>
      </c>
      <c r="K11" s="54">
        <v>-1761</v>
      </c>
      <c r="L11" s="54" t="s">
        <v>230</v>
      </c>
      <c r="M11" s="55" t="s">
        <v>231</v>
      </c>
      <c r="N11" s="55"/>
      <c r="O11" s="56" t="s">
        <v>232</v>
      </c>
      <c r="P11" s="57" t="s">
        <v>93</v>
      </c>
    </row>
    <row r="12" spans="1:16" x14ac:dyDescent="0.2">
      <c r="A12" s="24" t="str">
        <f t="shared" si="0"/>
        <v> ORI 95 </v>
      </c>
      <c r="B12" s="15" t="str">
        <f t="shared" si="1"/>
        <v>I</v>
      </c>
      <c r="C12" s="24">
        <f t="shared" si="2"/>
        <v>39024.510999999999</v>
      </c>
      <c r="D12" t="str">
        <f t="shared" si="3"/>
        <v>vis</v>
      </c>
      <c r="E12">
        <f>VLOOKUP(C12,Active!C$21:E$969,3,FALSE)</f>
        <v>-1597.9940185961093</v>
      </c>
      <c r="F12" s="15" t="s">
        <v>227</v>
      </c>
      <c r="G12" t="str">
        <f t="shared" si="4"/>
        <v>39024.511</v>
      </c>
      <c r="H12" s="24">
        <f t="shared" si="5"/>
        <v>-1598</v>
      </c>
      <c r="I12" s="54" t="s">
        <v>233</v>
      </c>
      <c r="J12" s="55" t="s">
        <v>234</v>
      </c>
      <c r="K12" s="54">
        <v>-1598</v>
      </c>
      <c r="L12" s="54" t="s">
        <v>230</v>
      </c>
      <c r="M12" s="55" t="s">
        <v>231</v>
      </c>
      <c r="N12" s="55"/>
      <c r="O12" s="56" t="s">
        <v>235</v>
      </c>
      <c r="P12" s="56" t="s">
        <v>236</v>
      </c>
    </row>
    <row r="13" spans="1:16" x14ac:dyDescent="0.2">
      <c r="A13" s="24" t="str">
        <f t="shared" si="0"/>
        <v>BAVM 18 </v>
      </c>
      <c r="B13" s="15" t="str">
        <f t="shared" si="1"/>
        <v>I</v>
      </c>
      <c r="C13" s="24">
        <f t="shared" si="2"/>
        <v>39061.321000000004</v>
      </c>
      <c r="D13" t="str">
        <f t="shared" si="3"/>
        <v>vis</v>
      </c>
      <c r="E13">
        <f>VLOOKUP(C13,Active!C$21:E$969,3,FALSE)</f>
        <v>-1582.9997134380944</v>
      </c>
      <c r="F13" s="15" t="s">
        <v>227</v>
      </c>
      <c r="G13" t="str">
        <f t="shared" si="4"/>
        <v>39061.321</v>
      </c>
      <c r="H13" s="24">
        <f t="shared" si="5"/>
        <v>-1583</v>
      </c>
      <c r="I13" s="54" t="s">
        <v>237</v>
      </c>
      <c r="J13" s="55" t="s">
        <v>238</v>
      </c>
      <c r="K13" s="54">
        <v>-1583</v>
      </c>
      <c r="L13" s="54" t="s">
        <v>239</v>
      </c>
      <c r="M13" s="55" t="s">
        <v>231</v>
      </c>
      <c r="N13" s="55"/>
      <c r="O13" s="56" t="s">
        <v>232</v>
      </c>
      <c r="P13" s="57" t="s">
        <v>93</v>
      </c>
    </row>
    <row r="14" spans="1:16" x14ac:dyDescent="0.2">
      <c r="A14" s="24" t="str">
        <f t="shared" si="0"/>
        <v> ORI 95 </v>
      </c>
      <c r="B14" s="15" t="str">
        <f t="shared" si="1"/>
        <v>I</v>
      </c>
      <c r="C14" s="24">
        <f t="shared" si="2"/>
        <v>39348.535000000003</v>
      </c>
      <c r="D14" t="str">
        <f t="shared" si="3"/>
        <v>vis</v>
      </c>
      <c r="E14">
        <f>VLOOKUP(C14,Active!C$21:E$969,3,FALSE)</f>
        <v>-1466.0050282532668</v>
      </c>
      <c r="F14" s="15" t="s">
        <v>227</v>
      </c>
      <c r="G14" t="str">
        <f t="shared" si="4"/>
        <v>39348.535</v>
      </c>
      <c r="H14" s="24">
        <f t="shared" si="5"/>
        <v>-1466</v>
      </c>
      <c r="I14" s="54" t="s">
        <v>240</v>
      </c>
      <c r="J14" s="55" t="s">
        <v>241</v>
      </c>
      <c r="K14" s="54">
        <v>-1466</v>
      </c>
      <c r="L14" s="54" t="s">
        <v>242</v>
      </c>
      <c r="M14" s="55" t="s">
        <v>231</v>
      </c>
      <c r="N14" s="55"/>
      <c r="O14" s="56" t="s">
        <v>235</v>
      </c>
      <c r="P14" s="56" t="s">
        <v>236</v>
      </c>
    </row>
    <row r="15" spans="1:16" x14ac:dyDescent="0.2">
      <c r="A15" s="24" t="str">
        <f t="shared" si="0"/>
        <v> ORI 100 </v>
      </c>
      <c r="B15" s="15" t="str">
        <f t="shared" si="1"/>
        <v>I</v>
      </c>
      <c r="C15" s="24">
        <f t="shared" si="2"/>
        <v>39380.451999999997</v>
      </c>
      <c r="D15" t="str">
        <f t="shared" si="3"/>
        <v>vis</v>
      </c>
      <c r="E15">
        <f>VLOOKUP(C15,Active!C$21:E$969,3,FALSE)</f>
        <v>-1453.0038536341901</v>
      </c>
      <c r="F15" s="15" t="s">
        <v>227</v>
      </c>
      <c r="G15" t="str">
        <f t="shared" si="4"/>
        <v>39380.452</v>
      </c>
      <c r="H15" s="24">
        <f t="shared" si="5"/>
        <v>-1453</v>
      </c>
      <c r="I15" s="54" t="s">
        <v>243</v>
      </c>
      <c r="J15" s="55" t="s">
        <v>244</v>
      </c>
      <c r="K15" s="54">
        <v>-1453</v>
      </c>
      <c r="L15" s="54" t="s">
        <v>245</v>
      </c>
      <c r="M15" s="55" t="s">
        <v>231</v>
      </c>
      <c r="N15" s="55"/>
      <c r="O15" s="56" t="s">
        <v>232</v>
      </c>
      <c r="P15" s="56" t="s">
        <v>246</v>
      </c>
    </row>
    <row r="16" spans="1:16" x14ac:dyDescent="0.2">
      <c r="A16" s="24" t="str">
        <f t="shared" si="0"/>
        <v> ORI 100 </v>
      </c>
      <c r="B16" s="15" t="str">
        <f t="shared" si="1"/>
        <v>I</v>
      </c>
      <c r="C16" s="24">
        <f t="shared" si="2"/>
        <v>39412.377999999997</v>
      </c>
      <c r="D16" t="str">
        <f t="shared" si="3"/>
        <v>vis</v>
      </c>
      <c r="E16">
        <f>VLOOKUP(C16,Active!C$21:E$969,3,FALSE)</f>
        <v>-1439.9990129258308</v>
      </c>
      <c r="F16" s="15" t="s">
        <v>227</v>
      </c>
      <c r="G16" t="str">
        <f t="shared" si="4"/>
        <v>39412.378</v>
      </c>
      <c r="H16" s="24">
        <f t="shared" si="5"/>
        <v>-1440</v>
      </c>
      <c r="I16" s="54" t="s">
        <v>247</v>
      </c>
      <c r="J16" s="55" t="s">
        <v>248</v>
      </c>
      <c r="K16" s="54">
        <v>-1440</v>
      </c>
      <c r="L16" s="54" t="s">
        <v>249</v>
      </c>
      <c r="M16" s="55" t="s">
        <v>231</v>
      </c>
      <c r="N16" s="55"/>
      <c r="O16" s="56" t="s">
        <v>232</v>
      </c>
      <c r="P16" s="56" t="s">
        <v>246</v>
      </c>
    </row>
    <row r="17" spans="1:16" x14ac:dyDescent="0.2">
      <c r="A17" s="24" t="str">
        <f t="shared" si="0"/>
        <v> ORI 100 </v>
      </c>
      <c r="B17" s="15" t="str">
        <f t="shared" si="1"/>
        <v>I</v>
      </c>
      <c r="C17" s="24">
        <f t="shared" si="2"/>
        <v>39417.317000000003</v>
      </c>
      <c r="D17" t="str">
        <f t="shared" si="3"/>
        <v>vis</v>
      </c>
      <c r="E17">
        <f>VLOOKUP(C17,Active!C$21:E$969,3,FALSE)</f>
        <v>-1437.9871445972376</v>
      </c>
      <c r="F17" s="15" t="s">
        <v>227</v>
      </c>
      <c r="G17" t="str">
        <f t="shared" si="4"/>
        <v>39417.317</v>
      </c>
      <c r="H17" s="24">
        <f t="shared" si="5"/>
        <v>-1438</v>
      </c>
      <c r="I17" s="54" t="s">
        <v>250</v>
      </c>
      <c r="J17" s="55" t="s">
        <v>251</v>
      </c>
      <c r="K17" s="54">
        <v>-1438</v>
      </c>
      <c r="L17" s="54" t="s">
        <v>252</v>
      </c>
      <c r="M17" s="55" t="s">
        <v>231</v>
      </c>
      <c r="N17" s="55"/>
      <c r="O17" s="56" t="s">
        <v>232</v>
      </c>
      <c r="P17" s="56" t="s">
        <v>246</v>
      </c>
    </row>
    <row r="18" spans="1:16" x14ac:dyDescent="0.2">
      <c r="A18" s="24" t="str">
        <f t="shared" si="0"/>
        <v> ORI 100 </v>
      </c>
      <c r="B18" s="15" t="str">
        <f t="shared" si="1"/>
        <v>I</v>
      </c>
      <c r="C18" s="24">
        <f t="shared" si="2"/>
        <v>39439.373</v>
      </c>
      <c r="D18" t="str">
        <f t="shared" si="3"/>
        <v>vis</v>
      </c>
      <c r="E18">
        <f>VLOOKUP(C18,Active!C$21:E$969,3,FALSE)</f>
        <v>-1429.0027818000335</v>
      </c>
      <c r="F18" s="15" t="s">
        <v>227</v>
      </c>
      <c r="G18" t="str">
        <f t="shared" si="4"/>
        <v>39439.373</v>
      </c>
      <c r="H18" s="24">
        <f t="shared" si="5"/>
        <v>-1429</v>
      </c>
      <c r="I18" s="54" t="s">
        <v>253</v>
      </c>
      <c r="J18" s="55" t="s">
        <v>254</v>
      </c>
      <c r="K18" s="54">
        <v>-1429</v>
      </c>
      <c r="L18" s="54" t="s">
        <v>255</v>
      </c>
      <c r="M18" s="55" t="s">
        <v>231</v>
      </c>
      <c r="N18" s="55"/>
      <c r="O18" s="56" t="s">
        <v>235</v>
      </c>
      <c r="P18" s="56" t="s">
        <v>246</v>
      </c>
    </row>
    <row r="19" spans="1:16" x14ac:dyDescent="0.2">
      <c r="A19" s="24" t="str">
        <f t="shared" si="0"/>
        <v> ORI 103 </v>
      </c>
      <c r="B19" s="15" t="str">
        <f t="shared" si="1"/>
        <v>I</v>
      </c>
      <c r="C19" s="24">
        <f t="shared" si="2"/>
        <v>39704.527999999998</v>
      </c>
      <c r="D19" t="str">
        <f t="shared" si="3"/>
        <v>vis</v>
      </c>
      <c r="E19">
        <f>VLOOKUP(C19,Active!C$21:E$969,3,FALSE)</f>
        <v>-1320.9936814421719</v>
      </c>
      <c r="F19" s="15" t="s">
        <v>227</v>
      </c>
      <c r="G19" t="str">
        <f t="shared" si="4"/>
        <v>39704.528</v>
      </c>
      <c r="H19" s="24">
        <f t="shared" si="5"/>
        <v>-1321</v>
      </c>
      <c r="I19" s="54" t="s">
        <v>256</v>
      </c>
      <c r="J19" s="55" t="s">
        <v>257</v>
      </c>
      <c r="K19" s="54">
        <v>-1321</v>
      </c>
      <c r="L19" s="54" t="s">
        <v>230</v>
      </c>
      <c r="M19" s="55" t="s">
        <v>231</v>
      </c>
      <c r="N19" s="55"/>
      <c r="O19" s="56" t="s">
        <v>235</v>
      </c>
      <c r="P19" s="56" t="s">
        <v>258</v>
      </c>
    </row>
    <row r="20" spans="1:16" x14ac:dyDescent="0.2">
      <c r="A20" s="24" t="str">
        <f t="shared" si="0"/>
        <v> ORI 108 </v>
      </c>
      <c r="B20" s="15" t="str">
        <f t="shared" si="1"/>
        <v>I</v>
      </c>
      <c r="C20" s="24">
        <f t="shared" si="2"/>
        <v>40038.391000000003</v>
      </c>
      <c r="D20" t="str">
        <f t="shared" si="3"/>
        <v>vis</v>
      </c>
      <c r="E20">
        <f>VLOOKUP(C20,Active!C$21:E$969,3,FALSE)</f>
        <v>-1184.9968408290308</v>
      </c>
      <c r="F20" s="15" t="s">
        <v>227</v>
      </c>
      <c r="G20" t="str">
        <f t="shared" si="4"/>
        <v>40038.391</v>
      </c>
      <c r="H20" s="24">
        <f t="shared" si="5"/>
        <v>-1185</v>
      </c>
      <c r="I20" s="54" t="s">
        <v>259</v>
      </c>
      <c r="J20" s="55" t="s">
        <v>260</v>
      </c>
      <c r="K20" s="54">
        <v>-1185</v>
      </c>
      <c r="L20" s="54" t="s">
        <v>261</v>
      </c>
      <c r="M20" s="55" t="s">
        <v>231</v>
      </c>
      <c r="N20" s="55"/>
      <c r="O20" s="56" t="s">
        <v>232</v>
      </c>
      <c r="P20" s="56" t="s">
        <v>262</v>
      </c>
    </row>
    <row r="21" spans="1:16" x14ac:dyDescent="0.2">
      <c r="A21" s="24" t="str">
        <f t="shared" si="0"/>
        <v> ORI 108 </v>
      </c>
      <c r="B21" s="15" t="str">
        <f t="shared" si="1"/>
        <v>I</v>
      </c>
      <c r="C21" s="24">
        <f t="shared" si="2"/>
        <v>40060.5</v>
      </c>
      <c r="D21" t="str">
        <f t="shared" si="3"/>
        <v>vis</v>
      </c>
      <c r="E21">
        <f>VLOOKUP(C21,Active!C$21:E$969,3,FALSE)</f>
        <v>-1175.9908888393961</v>
      </c>
      <c r="F21" s="15" t="s">
        <v>227</v>
      </c>
      <c r="G21" t="str">
        <f t="shared" si="4"/>
        <v>40060.500</v>
      </c>
      <c r="H21" s="24">
        <f t="shared" si="5"/>
        <v>-1176</v>
      </c>
      <c r="I21" s="54" t="s">
        <v>263</v>
      </c>
      <c r="J21" s="55" t="s">
        <v>264</v>
      </c>
      <c r="K21" s="54">
        <v>-1176</v>
      </c>
      <c r="L21" s="54" t="s">
        <v>265</v>
      </c>
      <c r="M21" s="55" t="s">
        <v>231</v>
      </c>
      <c r="N21" s="55"/>
      <c r="O21" s="56" t="s">
        <v>232</v>
      </c>
      <c r="P21" s="56" t="s">
        <v>262</v>
      </c>
    </row>
    <row r="22" spans="1:16" x14ac:dyDescent="0.2">
      <c r="A22" s="24" t="str">
        <f t="shared" si="0"/>
        <v> ORI 109 </v>
      </c>
      <c r="B22" s="15" t="str">
        <f t="shared" si="1"/>
        <v>I</v>
      </c>
      <c r="C22" s="24">
        <f t="shared" si="2"/>
        <v>40092.411999999997</v>
      </c>
      <c r="D22" t="str">
        <f t="shared" si="3"/>
        <v>vis</v>
      </c>
      <c r="E22">
        <f>VLOOKUP(C22,Active!C$21:E$969,3,FALSE)</f>
        <v>-1162.9917509365855</v>
      </c>
      <c r="F22" s="15" t="s">
        <v>227</v>
      </c>
      <c r="G22" t="str">
        <f t="shared" si="4"/>
        <v>40092.412</v>
      </c>
      <c r="H22" s="24">
        <f t="shared" si="5"/>
        <v>-1163</v>
      </c>
      <c r="I22" s="54" t="s">
        <v>266</v>
      </c>
      <c r="J22" s="55" t="s">
        <v>267</v>
      </c>
      <c r="K22" s="54">
        <v>-1163</v>
      </c>
      <c r="L22" s="54" t="s">
        <v>268</v>
      </c>
      <c r="M22" s="55" t="s">
        <v>231</v>
      </c>
      <c r="N22" s="55"/>
      <c r="O22" s="56" t="s">
        <v>232</v>
      </c>
      <c r="P22" s="56" t="s">
        <v>269</v>
      </c>
    </row>
    <row r="23" spans="1:16" x14ac:dyDescent="0.2">
      <c r="A23" s="24" t="str">
        <f t="shared" si="0"/>
        <v> ORI 109 </v>
      </c>
      <c r="B23" s="15" t="str">
        <f t="shared" si="1"/>
        <v>I</v>
      </c>
      <c r="C23" s="24">
        <f t="shared" si="2"/>
        <v>40119.400999999998</v>
      </c>
      <c r="D23" t="str">
        <f t="shared" si="3"/>
        <v>vis</v>
      </c>
      <c r="E23">
        <f>VLOOKUP(C23,Active!C$21:E$969,3,FALSE)</f>
        <v>-1151.9979638703091</v>
      </c>
      <c r="F23" s="15" t="s">
        <v>227</v>
      </c>
      <c r="G23" t="str">
        <f t="shared" si="4"/>
        <v>40119.401</v>
      </c>
      <c r="H23" s="24">
        <f t="shared" si="5"/>
        <v>-1152</v>
      </c>
      <c r="I23" s="54" t="s">
        <v>270</v>
      </c>
      <c r="J23" s="55" t="s">
        <v>271</v>
      </c>
      <c r="K23" s="54">
        <v>-1152</v>
      </c>
      <c r="L23" s="54" t="s">
        <v>272</v>
      </c>
      <c r="M23" s="55" t="s">
        <v>231</v>
      </c>
      <c r="N23" s="55"/>
      <c r="O23" s="56" t="s">
        <v>232</v>
      </c>
      <c r="P23" s="56" t="s">
        <v>269</v>
      </c>
    </row>
    <row r="24" spans="1:16" x14ac:dyDescent="0.2">
      <c r="A24" s="24" t="str">
        <f t="shared" si="0"/>
        <v> ORI 110 </v>
      </c>
      <c r="B24" s="15" t="str">
        <f t="shared" si="1"/>
        <v>I</v>
      </c>
      <c r="C24" s="24">
        <f t="shared" si="2"/>
        <v>40146.394999999997</v>
      </c>
      <c r="D24" t="str">
        <f t="shared" si="3"/>
        <v>vis</v>
      </c>
      <c r="E24">
        <f>VLOOKUP(C24,Active!C$21:E$969,3,FALSE)</f>
        <v>-1141.002140087767</v>
      </c>
      <c r="F24" s="15" t="s">
        <v>227</v>
      </c>
      <c r="G24" t="str">
        <f t="shared" si="4"/>
        <v>40146.395</v>
      </c>
      <c r="H24" s="24">
        <f t="shared" si="5"/>
        <v>-1141</v>
      </c>
      <c r="I24" s="54" t="s">
        <v>273</v>
      </c>
      <c r="J24" s="55" t="s">
        <v>274</v>
      </c>
      <c r="K24" s="54">
        <v>-1141</v>
      </c>
      <c r="L24" s="54" t="s">
        <v>275</v>
      </c>
      <c r="M24" s="55" t="s">
        <v>231</v>
      </c>
      <c r="N24" s="55"/>
      <c r="O24" s="56" t="s">
        <v>232</v>
      </c>
      <c r="P24" s="56" t="s">
        <v>276</v>
      </c>
    </row>
    <row r="25" spans="1:16" x14ac:dyDescent="0.2">
      <c r="A25" s="24" t="str">
        <f t="shared" si="0"/>
        <v> ORI 110 </v>
      </c>
      <c r="B25" s="15" t="str">
        <f t="shared" si="1"/>
        <v>I</v>
      </c>
      <c r="C25" s="24">
        <f t="shared" si="2"/>
        <v>40151.305999999997</v>
      </c>
      <c r="D25" t="str">
        <f t="shared" si="3"/>
        <v>vis</v>
      </c>
      <c r="E25">
        <f>VLOOKUP(C25,Active!C$21:E$969,3,FALSE)</f>
        <v>-1139.0016773702716</v>
      </c>
      <c r="F25" s="15" t="s">
        <v>227</v>
      </c>
      <c r="G25" t="str">
        <f t="shared" si="4"/>
        <v>40151.306</v>
      </c>
      <c r="H25" s="24">
        <f t="shared" si="5"/>
        <v>-1139</v>
      </c>
      <c r="I25" s="54" t="s">
        <v>277</v>
      </c>
      <c r="J25" s="55" t="s">
        <v>278</v>
      </c>
      <c r="K25" s="54">
        <v>-1139</v>
      </c>
      <c r="L25" s="54" t="s">
        <v>279</v>
      </c>
      <c r="M25" s="55" t="s">
        <v>231</v>
      </c>
      <c r="N25" s="55"/>
      <c r="O25" s="56" t="s">
        <v>232</v>
      </c>
      <c r="P25" s="56" t="s">
        <v>276</v>
      </c>
    </row>
    <row r="26" spans="1:16" x14ac:dyDescent="0.2">
      <c r="A26" s="24" t="str">
        <f t="shared" si="0"/>
        <v>IBVS 456 </v>
      </c>
      <c r="B26" s="15" t="str">
        <f t="shared" si="1"/>
        <v>I</v>
      </c>
      <c r="C26" s="24">
        <f t="shared" si="2"/>
        <v>40362.436600000001</v>
      </c>
      <c r="D26" t="str">
        <f t="shared" si="3"/>
        <v>vis</v>
      </c>
      <c r="E26">
        <f>VLOOKUP(C26,Active!C$21:E$969,3,FALSE)</f>
        <v>-1052.9990518719176</v>
      </c>
      <c r="F26" s="15" t="s">
        <v>227</v>
      </c>
      <c r="G26" t="str">
        <f t="shared" si="4"/>
        <v>40362.4366</v>
      </c>
      <c r="H26" s="24">
        <f t="shared" si="5"/>
        <v>-1053</v>
      </c>
      <c r="I26" s="54" t="s">
        <v>280</v>
      </c>
      <c r="J26" s="55" t="s">
        <v>281</v>
      </c>
      <c r="K26" s="54">
        <v>-1053</v>
      </c>
      <c r="L26" s="54" t="s">
        <v>282</v>
      </c>
      <c r="M26" s="55" t="s">
        <v>283</v>
      </c>
      <c r="N26" s="55" t="s">
        <v>284</v>
      </c>
      <c r="O26" s="56" t="s">
        <v>285</v>
      </c>
      <c r="P26" s="57" t="s">
        <v>286</v>
      </c>
    </row>
    <row r="27" spans="1:16" x14ac:dyDescent="0.2">
      <c r="A27" s="24" t="str">
        <f t="shared" si="0"/>
        <v>IBVS 456 </v>
      </c>
      <c r="B27" s="15" t="str">
        <f t="shared" si="1"/>
        <v>I</v>
      </c>
      <c r="C27" s="24">
        <f t="shared" si="2"/>
        <v>40362.438999999998</v>
      </c>
      <c r="D27" t="str">
        <f t="shared" si="3"/>
        <v>vis</v>
      </c>
      <c r="E27">
        <f>VLOOKUP(C27,Active!C$21:E$969,3,FALSE)</f>
        <v>-1052.9980742481105</v>
      </c>
      <c r="F27" s="15" t="s">
        <v>227</v>
      </c>
      <c r="G27" t="str">
        <f t="shared" si="4"/>
        <v>40362.439</v>
      </c>
      <c r="H27" s="24">
        <f t="shared" si="5"/>
        <v>-1053</v>
      </c>
      <c r="I27" s="54" t="s">
        <v>287</v>
      </c>
      <c r="J27" s="55" t="s">
        <v>288</v>
      </c>
      <c r="K27" s="54">
        <v>-1053</v>
      </c>
      <c r="L27" s="54" t="s">
        <v>272</v>
      </c>
      <c r="M27" s="55" t="s">
        <v>283</v>
      </c>
      <c r="N27" s="55" t="s">
        <v>284</v>
      </c>
      <c r="O27" s="56" t="s">
        <v>289</v>
      </c>
      <c r="P27" s="57" t="s">
        <v>286</v>
      </c>
    </row>
    <row r="28" spans="1:16" x14ac:dyDescent="0.2">
      <c r="A28" s="24" t="str">
        <f t="shared" si="0"/>
        <v>IBVS 419 </v>
      </c>
      <c r="B28" s="15" t="str">
        <f t="shared" si="1"/>
        <v>I</v>
      </c>
      <c r="C28" s="24">
        <f t="shared" si="2"/>
        <v>40475.3629</v>
      </c>
      <c r="D28" t="str">
        <f t="shared" si="3"/>
        <v>vis</v>
      </c>
      <c r="E28">
        <f>VLOOKUP(C28,Active!C$21:E$969,3,FALSE)</f>
        <v>-1006.9992854343926</v>
      </c>
      <c r="F28" s="15" t="s">
        <v>227</v>
      </c>
      <c r="G28" t="str">
        <f t="shared" si="4"/>
        <v>40475.3629</v>
      </c>
      <c r="H28" s="24">
        <f t="shared" si="5"/>
        <v>-1007</v>
      </c>
      <c r="I28" s="54" t="s">
        <v>290</v>
      </c>
      <c r="J28" s="55" t="s">
        <v>291</v>
      </c>
      <c r="K28" s="54">
        <v>-1007</v>
      </c>
      <c r="L28" s="54" t="s">
        <v>292</v>
      </c>
      <c r="M28" s="55" t="s">
        <v>283</v>
      </c>
      <c r="N28" s="55" t="s">
        <v>284</v>
      </c>
      <c r="O28" s="56" t="s">
        <v>293</v>
      </c>
      <c r="P28" s="57" t="s">
        <v>294</v>
      </c>
    </row>
    <row r="29" spans="1:16" x14ac:dyDescent="0.2">
      <c r="A29" s="24" t="str">
        <f t="shared" si="0"/>
        <v> ORI 116 </v>
      </c>
      <c r="B29" s="15" t="str">
        <f t="shared" si="1"/>
        <v>I</v>
      </c>
      <c r="C29" s="24">
        <f t="shared" si="2"/>
        <v>40507.281000000003</v>
      </c>
      <c r="D29" t="str">
        <f t="shared" si="3"/>
        <v>vis</v>
      </c>
      <c r="E29">
        <f>VLOOKUP(C29,Active!C$21:E$969,3,FALSE)</f>
        <v>-993.99766273773378</v>
      </c>
      <c r="F29" s="15" t="s">
        <v>227</v>
      </c>
      <c r="G29" t="str">
        <f t="shared" si="4"/>
        <v>40507.281</v>
      </c>
      <c r="H29" s="24">
        <f t="shared" si="5"/>
        <v>-994</v>
      </c>
      <c r="I29" s="54" t="s">
        <v>295</v>
      </c>
      <c r="J29" s="55" t="s">
        <v>296</v>
      </c>
      <c r="K29" s="54">
        <v>-994</v>
      </c>
      <c r="L29" s="54" t="s">
        <v>297</v>
      </c>
      <c r="M29" s="55" t="s">
        <v>231</v>
      </c>
      <c r="N29" s="55"/>
      <c r="O29" s="56" t="s">
        <v>232</v>
      </c>
      <c r="P29" s="56" t="s">
        <v>298</v>
      </c>
    </row>
    <row r="30" spans="1:16" x14ac:dyDescent="0.2">
      <c r="A30" s="24" t="str">
        <f t="shared" si="0"/>
        <v> ORI 118 </v>
      </c>
      <c r="B30" s="15" t="str">
        <f t="shared" si="1"/>
        <v>I</v>
      </c>
      <c r="C30" s="24">
        <f t="shared" si="2"/>
        <v>40561.281999999999</v>
      </c>
      <c r="D30" t="str">
        <f t="shared" si="3"/>
        <v>vis</v>
      </c>
      <c r="E30">
        <f>VLOOKUP(C30,Active!C$21:E$969,3,FALSE)</f>
        <v>-972.00071971035538</v>
      </c>
      <c r="F30" s="15" t="s">
        <v>227</v>
      </c>
      <c r="G30" t="str">
        <f t="shared" si="4"/>
        <v>40561.282</v>
      </c>
      <c r="H30" s="24">
        <f t="shared" si="5"/>
        <v>-972</v>
      </c>
      <c r="I30" s="54" t="s">
        <v>299</v>
      </c>
      <c r="J30" s="55" t="s">
        <v>300</v>
      </c>
      <c r="K30" s="54">
        <v>-972</v>
      </c>
      <c r="L30" s="54" t="s">
        <v>301</v>
      </c>
      <c r="M30" s="55" t="s">
        <v>231</v>
      </c>
      <c r="N30" s="55"/>
      <c r="O30" s="56" t="s">
        <v>232</v>
      </c>
      <c r="P30" s="56" t="s">
        <v>302</v>
      </c>
    </row>
    <row r="31" spans="1:16" x14ac:dyDescent="0.2">
      <c r="A31" s="24" t="str">
        <f t="shared" si="0"/>
        <v> ORI 119 </v>
      </c>
      <c r="B31" s="15" t="str">
        <f t="shared" si="1"/>
        <v>I</v>
      </c>
      <c r="C31" s="24">
        <f t="shared" si="2"/>
        <v>40735.589</v>
      </c>
      <c r="D31" t="str">
        <f t="shared" si="3"/>
        <v>vis</v>
      </c>
      <c r="E31">
        <f>VLOOKUP(C31,Active!C$21:E$969,3,FALSE)</f>
        <v>-900.99793923826189</v>
      </c>
      <c r="F31" s="15" t="s">
        <v>227</v>
      </c>
      <c r="G31" t="str">
        <f t="shared" si="4"/>
        <v>40735.589</v>
      </c>
      <c r="H31" s="24">
        <f t="shared" si="5"/>
        <v>-901</v>
      </c>
      <c r="I31" s="54" t="s">
        <v>303</v>
      </c>
      <c r="J31" s="55" t="s">
        <v>304</v>
      </c>
      <c r="K31" s="54">
        <v>-901</v>
      </c>
      <c r="L31" s="54" t="s">
        <v>272</v>
      </c>
      <c r="M31" s="55" t="s">
        <v>231</v>
      </c>
      <c r="N31" s="55"/>
      <c r="O31" s="56" t="s">
        <v>305</v>
      </c>
      <c r="P31" s="56" t="s">
        <v>306</v>
      </c>
    </row>
    <row r="32" spans="1:16" x14ac:dyDescent="0.2">
      <c r="A32" s="24" t="str">
        <f t="shared" si="0"/>
        <v> ORI 121 </v>
      </c>
      <c r="B32" s="15" t="str">
        <f t="shared" si="1"/>
        <v>I</v>
      </c>
      <c r="C32" s="24">
        <f t="shared" si="2"/>
        <v>40853.408000000003</v>
      </c>
      <c r="D32" t="str">
        <f t="shared" si="3"/>
        <v>vis</v>
      </c>
      <c r="E32">
        <f>VLOOKUP(C32,Active!C$21:E$969,3,FALSE)</f>
        <v>-853.00516446477741</v>
      </c>
      <c r="F32" s="15" t="s">
        <v>227</v>
      </c>
      <c r="G32" t="str">
        <f t="shared" si="4"/>
        <v>40853.408</v>
      </c>
      <c r="H32" s="24">
        <f t="shared" si="5"/>
        <v>-853</v>
      </c>
      <c r="I32" s="54" t="s">
        <v>307</v>
      </c>
      <c r="J32" s="55" t="s">
        <v>308</v>
      </c>
      <c r="K32" s="54">
        <v>-853</v>
      </c>
      <c r="L32" s="54" t="s">
        <v>309</v>
      </c>
      <c r="M32" s="55" t="s">
        <v>231</v>
      </c>
      <c r="N32" s="55"/>
      <c r="O32" s="56" t="s">
        <v>235</v>
      </c>
      <c r="P32" s="56" t="s">
        <v>310</v>
      </c>
    </row>
    <row r="33" spans="1:16" x14ac:dyDescent="0.2">
      <c r="A33" s="24" t="str">
        <f t="shared" si="0"/>
        <v> ORI 121 </v>
      </c>
      <c r="B33" s="15" t="str">
        <f t="shared" si="1"/>
        <v>I</v>
      </c>
      <c r="C33" s="24">
        <f t="shared" si="2"/>
        <v>40853.417999999998</v>
      </c>
      <c r="D33" t="str">
        <f t="shared" si="3"/>
        <v>vis</v>
      </c>
      <c r="E33">
        <f>VLOOKUP(C33,Active!C$21:E$969,3,FALSE)</f>
        <v>-853.00109103224543</v>
      </c>
      <c r="F33" s="15" t="s">
        <v>227</v>
      </c>
      <c r="G33" t="str">
        <f t="shared" si="4"/>
        <v>40853.418</v>
      </c>
      <c r="H33" s="24">
        <f t="shared" si="5"/>
        <v>-853</v>
      </c>
      <c r="I33" s="54" t="s">
        <v>311</v>
      </c>
      <c r="J33" s="55" t="s">
        <v>312</v>
      </c>
      <c r="K33" s="54">
        <v>-853</v>
      </c>
      <c r="L33" s="54" t="s">
        <v>313</v>
      </c>
      <c r="M33" s="55" t="s">
        <v>231</v>
      </c>
      <c r="N33" s="55"/>
      <c r="O33" s="56" t="s">
        <v>232</v>
      </c>
      <c r="P33" s="56" t="s">
        <v>310</v>
      </c>
    </row>
    <row r="34" spans="1:16" x14ac:dyDescent="0.2">
      <c r="A34" s="24" t="str">
        <f t="shared" si="0"/>
        <v> ORI 121 </v>
      </c>
      <c r="B34" s="15" t="str">
        <f t="shared" si="1"/>
        <v>I</v>
      </c>
      <c r="C34" s="24">
        <f t="shared" si="2"/>
        <v>40853.423000000003</v>
      </c>
      <c r="D34" t="str">
        <f t="shared" si="3"/>
        <v>vis</v>
      </c>
      <c r="E34">
        <f>VLOOKUP(C34,Active!C$21:E$969,3,FALSE)</f>
        <v>-852.99905431597654</v>
      </c>
      <c r="F34" s="15" t="s">
        <v>227</v>
      </c>
      <c r="G34" t="str">
        <f t="shared" si="4"/>
        <v>40853.423</v>
      </c>
      <c r="H34" s="24">
        <f t="shared" si="5"/>
        <v>-853</v>
      </c>
      <c r="I34" s="54" t="s">
        <v>314</v>
      </c>
      <c r="J34" s="55" t="s">
        <v>315</v>
      </c>
      <c r="K34" s="54">
        <v>-853</v>
      </c>
      <c r="L34" s="54" t="s">
        <v>239</v>
      </c>
      <c r="M34" s="55" t="s">
        <v>231</v>
      </c>
      <c r="N34" s="55"/>
      <c r="O34" s="56" t="s">
        <v>305</v>
      </c>
      <c r="P34" s="56" t="s">
        <v>310</v>
      </c>
    </row>
    <row r="35" spans="1:16" x14ac:dyDescent="0.2">
      <c r="A35" s="24" t="str">
        <f t="shared" si="0"/>
        <v> ORI 121 </v>
      </c>
      <c r="B35" s="15" t="str">
        <f t="shared" si="1"/>
        <v>I</v>
      </c>
      <c r="C35" s="24">
        <f t="shared" si="2"/>
        <v>40858.324999999997</v>
      </c>
      <c r="D35" t="str">
        <f t="shared" si="3"/>
        <v>vis</v>
      </c>
      <c r="E35">
        <f>VLOOKUP(C35,Active!C$21:E$969,3,FALSE)</f>
        <v>-851.00225768776409</v>
      </c>
      <c r="F35" s="15" t="s">
        <v>227</v>
      </c>
      <c r="G35" t="str">
        <f t="shared" si="4"/>
        <v>40858.325</v>
      </c>
      <c r="H35" s="24">
        <f t="shared" si="5"/>
        <v>-851</v>
      </c>
      <c r="I35" s="54" t="s">
        <v>316</v>
      </c>
      <c r="J35" s="55" t="s">
        <v>317</v>
      </c>
      <c r="K35" s="54">
        <v>-851</v>
      </c>
      <c r="L35" s="54" t="s">
        <v>255</v>
      </c>
      <c r="M35" s="55" t="s">
        <v>231</v>
      </c>
      <c r="N35" s="55"/>
      <c r="O35" s="56" t="s">
        <v>235</v>
      </c>
      <c r="P35" s="56" t="s">
        <v>310</v>
      </c>
    </row>
    <row r="36" spans="1:16" x14ac:dyDescent="0.2">
      <c r="A36" s="24" t="str">
        <f t="shared" si="0"/>
        <v> ORI 126 </v>
      </c>
      <c r="B36" s="15" t="str">
        <f t="shared" si="1"/>
        <v>I</v>
      </c>
      <c r="C36" s="24">
        <f t="shared" si="2"/>
        <v>41172.567000000003</v>
      </c>
      <c r="D36" t="str">
        <f t="shared" si="3"/>
        <v>vis</v>
      </c>
      <c r="E36">
        <f>VLOOKUP(C36,Active!C$21:E$969,3,FALSE)</f>
        <v>-722.99789904977547</v>
      </c>
      <c r="F36" s="15" t="s">
        <v>227</v>
      </c>
      <c r="G36" t="str">
        <f t="shared" si="4"/>
        <v>41172.567</v>
      </c>
      <c r="H36" s="24">
        <f t="shared" si="5"/>
        <v>-723</v>
      </c>
      <c r="I36" s="54" t="s">
        <v>318</v>
      </c>
      <c r="J36" s="55" t="s">
        <v>319</v>
      </c>
      <c r="K36" s="54">
        <v>-723</v>
      </c>
      <c r="L36" s="54" t="s">
        <v>272</v>
      </c>
      <c r="M36" s="55" t="s">
        <v>231</v>
      </c>
      <c r="N36" s="55"/>
      <c r="O36" s="56" t="s">
        <v>235</v>
      </c>
      <c r="P36" s="56" t="s">
        <v>320</v>
      </c>
    </row>
    <row r="37" spans="1:16" x14ac:dyDescent="0.2">
      <c r="A37" s="24" t="str">
        <f t="shared" si="0"/>
        <v> ORI 127 </v>
      </c>
      <c r="B37" s="15" t="str">
        <f t="shared" si="1"/>
        <v>I</v>
      </c>
      <c r="C37" s="24">
        <f t="shared" si="2"/>
        <v>41177.466999999997</v>
      </c>
      <c r="D37" t="str">
        <f t="shared" si="3"/>
        <v>vis</v>
      </c>
      <c r="E37">
        <f>VLOOKUP(C37,Active!C$21:E$969,3,FALSE)</f>
        <v>-721.00191710807007</v>
      </c>
      <c r="F37" s="15" t="s">
        <v>227</v>
      </c>
      <c r="G37" t="str">
        <f t="shared" si="4"/>
        <v>41177.467</v>
      </c>
      <c r="H37" s="24">
        <f t="shared" si="5"/>
        <v>-721</v>
      </c>
      <c r="I37" s="54" t="s">
        <v>321</v>
      </c>
      <c r="J37" s="55" t="s">
        <v>322</v>
      </c>
      <c r="K37" s="54">
        <v>-721</v>
      </c>
      <c r="L37" s="54" t="s">
        <v>275</v>
      </c>
      <c r="M37" s="55" t="s">
        <v>231</v>
      </c>
      <c r="N37" s="55"/>
      <c r="O37" s="56" t="s">
        <v>232</v>
      </c>
      <c r="P37" s="56" t="s">
        <v>323</v>
      </c>
    </row>
    <row r="38" spans="1:16" x14ac:dyDescent="0.2">
      <c r="A38" s="24" t="str">
        <f t="shared" si="0"/>
        <v> ORI 126 </v>
      </c>
      <c r="B38" s="15" t="str">
        <f t="shared" si="1"/>
        <v>I</v>
      </c>
      <c r="C38" s="24">
        <f t="shared" si="2"/>
        <v>41182.377</v>
      </c>
      <c r="D38" t="str">
        <f t="shared" si="3"/>
        <v>vis</v>
      </c>
      <c r="E38">
        <f>VLOOKUP(C38,Active!C$21:E$969,3,FALSE)</f>
        <v>-719.00186173382679</v>
      </c>
      <c r="F38" s="15" t="s">
        <v>227</v>
      </c>
      <c r="G38" t="str">
        <f t="shared" si="4"/>
        <v>41182.377</v>
      </c>
      <c r="H38" s="24">
        <f t="shared" si="5"/>
        <v>-719</v>
      </c>
      <c r="I38" s="54" t="s">
        <v>324</v>
      </c>
      <c r="J38" s="55" t="s">
        <v>325</v>
      </c>
      <c r="K38" s="54">
        <v>-719</v>
      </c>
      <c r="L38" s="54" t="s">
        <v>275</v>
      </c>
      <c r="M38" s="55" t="s">
        <v>231</v>
      </c>
      <c r="N38" s="55"/>
      <c r="O38" s="56" t="s">
        <v>235</v>
      </c>
      <c r="P38" s="56" t="s">
        <v>320</v>
      </c>
    </row>
    <row r="39" spans="1:16" x14ac:dyDescent="0.2">
      <c r="A39" s="24" t="str">
        <f t="shared" si="0"/>
        <v> ORI 127 </v>
      </c>
      <c r="B39" s="15" t="str">
        <f t="shared" si="1"/>
        <v>I</v>
      </c>
      <c r="C39" s="24">
        <f t="shared" si="2"/>
        <v>41182.381000000001</v>
      </c>
      <c r="D39" t="str">
        <f t="shared" si="3"/>
        <v>vis</v>
      </c>
      <c r="E39">
        <f>VLOOKUP(C39,Active!C$21:E$969,3,FALSE)</f>
        <v>-719.00023236081279</v>
      </c>
      <c r="F39" s="15" t="s">
        <v>227</v>
      </c>
      <c r="G39" t="str">
        <f t="shared" si="4"/>
        <v>41182.381</v>
      </c>
      <c r="H39" s="24">
        <f t="shared" si="5"/>
        <v>-719</v>
      </c>
      <c r="I39" s="54" t="s">
        <v>326</v>
      </c>
      <c r="J39" s="55" t="s">
        <v>327</v>
      </c>
      <c r="K39" s="54">
        <v>-719</v>
      </c>
      <c r="L39" s="54" t="s">
        <v>328</v>
      </c>
      <c r="M39" s="55" t="s">
        <v>231</v>
      </c>
      <c r="N39" s="55"/>
      <c r="O39" s="56" t="s">
        <v>232</v>
      </c>
      <c r="P39" s="56" t="s">
        <v>323</v>
      </c>
    </row>
    <row r="40" spans="1:16" x14ac:dyDescent="0.2">
      <c r="A40" s="24" t="str">
        <f t="shared" si="0"/>
        <v> ORI 129 </v>
      </c>
      <c r="B40" s="15" t="str">
        <f t="shared" si="1"/>
        <v>I</v>
      </c>
      <c r="C40" s="24">
        <f t="shared" si="2"/>
        <v>41204.476999999999</v>
      </c>
      <c r="D40" t="str">
        <f t="shared" si="3"/>
        <v>vis</v>
      </c>
      <c r="E40">
        <f>VLOOKUP(C40,Active!C$21:E$969,3,FALSE)</f>
        <v>-709.99957583347191</v>
      </c>
      <c r="F40" s="15" t="s">
        <v>227</v>
      </c>
      <c r="G40" t="str">
        <f t="shared" si="4"/>
        <v>41204.477</v>
      </c>
      <c r="H40" s="24">
        <f t="shared" si="5"/>
        <v>-710</v>
      </c>
      <c r="I40" s="54" t="s">
        <v>329</v>
      </c>
      <c r="J40" s="55" t="s">
        <v>330</v>
      </c>
      <c r="K40" s="54">
        <v>-710</v>
      </c>
      <c r="L40" s="54" t="s">
        <v>331</v>
      </c>
      <c r="M40" s="55" t="s">
        <v>231</v>
      </c>
      <c r="N40" s="55"/>
      <c r="O40" s="56" t="s">
        <v>232</v>
      </c>
      <c r="P40" s="56" t="s">
        <v>332</v>
      </c>
    </row>
    <row r="41" spans="1:16" x14ac:dyDescent="0.2">
      <c r="A41" s="24" t="str">
        <f t="shared" si="0"/>
        <v> BBS 4 </v>
      </c>
      <c r="B41" s="15" t="str">
        <f t="shared" si="1"/>
        <v>I</v>
      </c>
      <c r="C41" s="24">
        <f t="shared" si="2"/>
        <v>41506.440999999999</v>
      </c>
      <c r="D41" t="str">
        <f t="shared" si="3"/>
        <v>vis</v>
      </c>
      <c r="E41">
        <f>VLOOKUP(C41,Active!C$21:E$969,3,FALSE)</f>
        <v>-586.99657766085045</v>
      </c>
      <c r="F41" s="15" t="s">
        <v>227</v>
      </c>
      <c r="G41" t="str">
        <f t="shared" si="4"/>
        <v>41506.441</v>
      </c>
      <c r="H41" s="24">
        <f t="shared" si="5"/>
        <v>-587</v>
      </c>
      <c r="I41" s="54" t="s">
        <v>333</v>
      </c>
      <c r="J41" s="55" t="s">
        <v>334</v>
      </c>
      <c r="K41" s="54">
        <v>-587</v>
      </c>
      <c r="L41" s="54" t="s">
        <v>261</v>
      </c>
      <c r="M41" s="55" t="s">
        <v>231</v>
      </c>
      <c r="N41" s="55"/>
      <c r="O41" s="56" t="s">
        <v>232</v>
      </c>
      <c r="P41" s="56" t="s">
        <v>335</v>
      </c>
    </row>
    <row r="42" spans="1:16" x14ac:dyDescent="0.2">
      <c r="A42" s="24" t="str">
        <f t="shared" si="0"/>
        <v> BBS 4 </v>
      </c>
      <c r="B42" s="15" t="str">
        <f t="shared" si="1"/>
        <v>I</v>
      </c>
      <c r="C42" s="24">
        <f t="shared" si="2"/>
        <v>41528.533000000003</v>
      </c>
      <c r="D42" t="str">
        <f t="shared" si="3"/>
        <v>vis</v>
      </c>
      <c r="E42">
        <f>VLOOKUP(C42,Active!C$21:E$969,3,FALSE)</f>
        <v>-577.9975505065205</v>
      </c>
      <c r="F42" s="15" t="s">
        <v>227</v>
      </c>
      <c r="G42" t="str">
        <f t="shared" si="4"/>
        <v>41528.533</v>
      </c>
      <c r="H42" s="24">
        <f t="shared" si="5"/>
        <v>-578</v>
      </c>
      <c r="I42" s="54" t="s">
        <v>336</v>
      </c>
      <c r="J42" s="55" t="s">
        <v>337</v>
      </c>
      <c r="K42" s="54">
        <v>-578</v>
      </c>
      <c r="L42" s="54" t="s">
        <v>272</v>
      </c>
      <c r="M42" s="55" t="s">
        <v>231</v>
      </c>
      <c r="N42" s="55"/>
      <c r="O42" s="56" t="s">
        <v>235</v>
      </c>
      <c r="P42" s="56" t="s">
        <v>335</v>
      </c>
    </row>
    <row r="43" spans="1:16" x14ac:dyDescent="0.2">
      <c r="A43" s="24" t="str">
        <f t="shared" si="0"/>
        <v> BBS 5 </v>
      </c>
      <c r="B43" s="15" t="str">
        <f t="shared" si="1"/>
        <v>I</v>
      </c>
      <c r="C43" s="24">
        <f t="shared" si="2"/>
        <v>41560.434999999998</v>
      </c>
      <c r="D43" t="str">
        <f t="shared" si="3"/>
        <v>vis</v>
      </c>
      <c r="E43">
        <f>VLOOKUP(C43,Active!C$21:E$969,3,FALSE)</f>
        <v>-565.00248603624493</v>
      </c>
      <c r="F43" s="15" t="s">
        <v>227</v>
      </c>
      <c r="G43" t="str">
        <f t="shared" si="4"/>
        <v>41560.435</v>
      </c>
      <c r="H43" s="24">
        <f t="shared" si="5"/>
        <v>-565</v>
      </c>
      <c r="I43" s="54" t="s">
        <v>338</v>
      </c>
      <c r="J43" s="55" t="s">
        <v>339</v>
      </c>
      <c r="K43" s="54">
        <v>-565</v>
      </c>
      <c r="L43" s="54" t="s">
        <v>340</v>
      </c>
      <c r="M43" s="55" t="s">
        <v>231</v>
      </c>
      <c r="N43" s="55"/>
      <c r="O43" s="56" t="s">
        <v>235</v>
      </c>
      <c r="P43" s="56" t="s">
        <v>341</v>
      </c>
    </row>
    <row r="44" spans="1:16" x14ac:dyDescent="0.2">
      <c r="A44" s="24" t="str">
        <f t="shared" si="0"/>
        <v> BBS 5 </v>
      </c>
      <c r="B44" s="15" t="str">
        <f t="shared" si="1"/>
        <v>I</v>
      </c>
      <c r="C44" s="24">
        <f t="shared" si="2"/>
        <v>41560.444000000003</v>
      </c>
      <c r="D44" t="str">
        <f t="shared" si="3"/>
        <v>vis</v>
      </c>
      <c r="E44">
        <f>VLOOKUP(C44,Active!C$21:E$969,3,FALSE)</f>
        <v>-564.99881994696193</v>
      </c>
      <c r="F44" s="15" t="s">
        <v>227</v>
      </c>
      <c r="G44" t="str">
        <f t="shared" si="4"/>
        <v>41560.444</v>
      </c>
      <c r="H44" s="24">
        <f t="shared" si="5"/>
        <v>-565</v>
      </c>
      <c r="I44" s="54" t="s">
        <v>342</v>
      </c>
      <c r="J44" s="55" t="s">
        <v>343</v>
      </c>
      <c r="K44" s="54">
        <v>-565</v>
      </c>
      <c r="L44" s="54" t="s">
        <v>239</v>
      </c>
      <c r="M44" s="55" t="s">
        <v>231</v>
      </c>
      <c r="N44" s="55"/>
      <c r="O44" s="56" t="s">
        <v>232</v>
      </c>
      <c r="P44" s="56" t="s">
        <v>341</v>
      </c>
    </row>
    <row r="45" spans="1:16" x14ac:dyDescent="0.2">
      <c r="A45" s="24" t="str">
        <f t="shared" si="0"/>
        <v> BBS 5 </v>
      </c>
      <c r="B45" s="15" t="str">
        <f t="shared" si="1"/>
        <v>I</v>
      </c>
      <c r="C45" s="24">
        <f t="shared" si="2"/>
        <v>41565.360999999997</v>
      </c>
      <c r="D45" t="str">
        <f t="shared" si="3"/>
        <v>vis</v>
      </c>
      <c r="E45">
        <f>VLOOKUP(C45,Active!C$21:E$969,3,FALSE)</f>
        <v>-562.99591316994872</v>
      </c>
      <c r="F45" s="15" t="s">
        <v>227</v>
      </c>
      <c r="G45" t="str">
        <f t="shared" si="4"/>
        <v>41565.361</v>
      </c>
      <c r="H45" s="24">
        <f t="shared" si="5"/>
        <v>-563</v>
      </c>
      <c r="I45" s="54" t="s">
        <v>344</v>
      </c>
      <c r="J45" s="55" t="s">
        <v>345</v>
      </c>
      <c r="K45" s="54">
        <v>-563</v>
      </c>
      <c r="L45" s="54" t="s">
        <v>346</v>
      </c>
      <c r="M45" s="55" t="s">
        <v>231</v>
      </c>
      <c r="N45" s="55"/>
      <c r="O45" s="56" t="s">
        <v>232</v>
      </c>
      <c r="P45" s="56" t="s">
        <v>341</v>
      </c>
    </row>
    <row r="46" spans="1:16" x14ac:dyDescent="0.2">
      <c r="A46" s="24" t="str">
        <f t="shared" si="0"/>
        <v> BBS 5 </v>
      </c>
      <c r="B46" s="15" t="str">
        <f t="shared" si="1"/>
        <v>I</v>
      </c>
      <c r="C46" s="24">
        <f t="shared" si="2"/>
        <v>41587.440000000002</v>
      </c>
      <c r="D46" t="str">
        <f t="shared" si="3"/>
        <v>vis</v>
      </c>
      <c r="E46">
        <f>VLOOKUP(C46,Active!C$21:E$969,3,FALSE)</f>
        <v>-554.0021814779127</v>
      </c>
      <c r="F46" s="15" t="s">
        <v>227</v>
      </c>
      <c r="G46" t="str">
        <f t="shared" si="4"/>
        <v>41587.440</v>
      </c>
      <c r="H46" s="24">
        <f t="shared" si="5"/>
        <v>-554</v>
      </c>
      <c r="I46" s="54" t="s">
        <v>347</v>
      </c>
      <c r="J46" s="55" t="s">
        <v>348</v>
      </c>
      <c r="K46" s="54">
        <v>-554</v>
      </c>
      <c r="L46" s="54" t="s">
        <v>255</v>
      </c>
      <c r="M46" s="55" t="s">
        <v>231</v>
      </c>
      <c r="N46" s="55"/>
      <c r="O46" s="56" t="s">
        <v>235</v>
      </c>
      <c r="P46" s="56" t="s">
        <v>341</v>
      </c>
    </row>
    <row r="47" spans="1:16" x14ac:dyDescent="0.2">
      <c r="A47" s="24" t="str">
        <f t="shared" si="0"/>
        <v> BBS 6 </v>
      </c>
      <c r="B47" s="15" t="str">
        <f t="shared" si="1"/>
        <v>I</v>
      </c>
      <c r="C47" s="24">
        <f t="shared" si="2"/>
        <v>41592.357000000004</v>
      </c>
      <c r="D47" t="str">
        <f t="shared" si="3"/>
        <v>vis</v>
      </c>
      <c r="E47">
        <f>VLOOKUP(C47,Active!C$21:E$969,3,FALSE)</f>
        <v>-551.99927470089642</v>
      </c>
      <c r="F47" s="15" t="s">
        <v>227</v>
      </c>
      <c r="G47" t="str">
        <f t="shared" si="4"/>
        <v>41592.357</v>
      </c>
      <c r="H47" s="24">
        <f t="shared" si="5"/>
        <v>-552</v>
      </c>
      <c r="I47" s="54" t="s">
        <v>349</v>
      </c>
      <c r="J47" s="55" t="s">
        <v>350</v>
      </c>
      <c r="K47" s="54">
        <v>-552</v>
      </c>
      <c r="L47" s="54" t="s">
        <v>351</v>
      </c>
      <c r="M47" s="55" t="s">
        <v>231</v>
      </c>
      <c r="N47" s="55"/>
      <c r="O47" s="56" t="s">
        <v>232</v>
      </c>
      <c r="P47" s="56" t="s">
        <v>352</v>
      </c>
    </row>
    <row r="48" spans="1:16" x14ac:dyDescent="0.2">
      <c r="A48" s="24" t="str">
        <f t="shared" si="0"/>
        <v> BBS 6 </v>
      </c>
      <c r="B48" s="15" t="str">
        <f t="shared" si="1"/>
        <v>I</v>
      </c>
      <c r="C48" s="24">
        <f t="shared" si="2"/>
        <v>41592.358</v>
      </c>
      <c r="D48" t="str">
        <f t="shared" si="3"/>
        <v>vis</v>
      </c>
      <c r="E48">
        <f>VLOOKUP(C48,Active!C$21:E$969,3,FALSE)</f>
        <v>-551.99886735764449</v>
      </c>
      <c r="F48" s="15" t="s">
        <v>227</v>
      </c>
      <c r="G48" t="str">
        <f t="shared" si="4"/>
        <v>41592.358</v>
      </c>
      <c r="H48" s="24">
        <f t="shared" si="5"/>
        <v>-552</v>
      </c>
      <c r="I48" s="54" t="s">
        <v>353</v>
      </c>
      <c r="J48" s="55" t="s">
        <v>354</v>
      </c>
      <c r="K48" s="54">
        <v>-552</v>
      </c>
      <c r="L48" s="54" t="s">
        <v>239</v>
      </c>
      <c r="M48" s="55" t="s">
        <v>231</v>
      </c>
      <c r="N48" s="55"/>
      <c r="O48" s="56" t="s">
        <v>235</v>
      </c>
      <c r="P48" s="56" t="s">
        <v>352</v>
      </c>
    </row>
    <row r="49" spans="1:16" x14ac:dyDescent="0.2">
      <c r="A49" s="24" t="str">
        <f t="shared" si="0"/>
        <v> BBS 9 </v>
      </c>
      <c r="B49" s="15" t="str">
        <f t="shared" si="1"/>
        <v>I</v>
      </c>
      <c r="C49" s="24">
        <f t="shared" si="2"/>
        <v>41830.487000000001</v>
      </c>
      <c r="D49" t="str">
        <f t="shared" si="3"/>
        <v>vis</v>
      </c>
      <c r="E49">
        <f>VLOOKUP(C49,Active!C$21:E$969,3,FALSE)</f>
        <v>-454.99862576643397</v>
      </c>
      <c r="F49" s="15" t="s">
        <v>227</v>
      </c>
      <c r="G49" t="str">
        <f t="shared" si="4"/>
        <v>41830.487</v>
      </c>
      <c r="H49" s="24">
        <f t="shared" si="5"/>
        <v>-455</v>
      </c>
      <c r="I49" s="54" t="s">
        <v>355</v>
      </c>
      <c r="J49" s="55" t="s">
        <v>356</v>
      </c>
      <c r="K49" s="54">
        <v>-455</v>
      </c>
      <c r="L49" s="54" t="s">
        <v>239</v>
      </c>
      <c r="M49" s="55" t="s">
        <v>231</v>
      </c>
      <c r="N49" s="55"/>
      <c r="O49" s="56" t="s">
        <v>232</v>
      </c>
      <c r="P49" s="56" t="s">
        <v>357</v>
      </c>
    </row>
    <row r="50" spans="1:16" x14ac:dyDescent="0.2">
      <c r="A50" s="24" t="str">
        <f t="shared" si="0"/>
        <v> BBS 10 </v>
      </c>
      <c r="B50" s="15" t="str">
        <f t="shared" si="1"/>
        <v>I</v>
      </c>
      <c r="C50" s="24">
        <f t="shared" si="2"/>
        <v>41884.498</v>
      </c>
      <c r="D50" t="str">
        <f t="shared" si="3"/>
        <v>vis</v>
      </c>
      <c r="E50">
        <f>VLOOKUP(C50,Active!C$21:E$969,3,FALSE)</f>
        <v>-432.99760930652059</v>
      </c>
      <c r="F50" s="15" t="s">
        <v>227</v>
      </c>
      <c r="G50" t="str">
        <f t="shared" si="4"/>
        <v>41884.498</v>
      </c>
      <c r="H50" s="24">
        <f t="shared" si="5"/>
        <v>-433</v>
      </c>
      <c r="I50" s="54" t="s">
        <v>358</v>
      </c>
      <c r="J50" s="55" t="s">
        <v>359</v>
      </c>
      <c r="K50" s="54">
        <v>-433</v>
      </c>
      <c r="L50" s="54" t="s">
        <v>272</v>
      </c>
      <c r="M50" s="55" t="s">
        <v>231</v>
      </c>
      <c r="N50" s="55"/>
      <c r="O50" s="56" t="s">
        <v>235</v>
      </c>
      <c r="P50" s="56" t="s">
        <v>360</v>
      </c>
    </row>
    <row r="51" spans="1:16" x14ac:dyDescent="0.2">
      <c r="A51" s="24" t="str">
        <f t="shared" si="0"/>
        <v> BBS 11 </v>
      </c>
      <c r="B51" s="15" t="str">
        <f t="shared" si="1"/>
        <v>I</v>
      </c>
      <c r="C51" s="24">
        <f t="shared" si="2"/>
        <v>41916.409</v>
      </c>
      <c r="D51" t="str">
        <f t="shared" si="3"/>
        <v>vis</v>
      </c>
      <c r="E51">
        <f>VLOOKUP(C51,Active!C$21:E$969,3,FALSE)</f>
        <v>-419.99887874696202</v>
      </c>
      <c r="F51" s="15" t="s">
        <v>227</v>
      </c>
      <c r="G51" t="str">
        <f t="shared" si="4"/>
        <v>41916.409</v>
      </c>
      <c r="H51" s="24">
        <f t="shared" si="5"/>
        <v>-420</v>
      </c>
      <c r="I51" s="54" t="s">
        <v>361</v>
      </c>
      <c r="J51" s="55" t="s">
        <v>362</v>
      </c>
      <c r="K51" s="54">
        <v>-420</v>
      </c>
      <c r="L51" s="54" t="s">
        <v>239</v>
      </c>
      <c r="M51" s="55" t="s">
        <v>231</v>
      </c>
      <c r="N51" s="55"/>
      <c r="O51" s="56" t="s">
        <v>235</v>
      </c>
      <c r="P51" s="56" t="s">
        <v>363</v>
      </c>
    </row>
    <row r="52" spans="1:16" x14ac:dyDescent="0.2">
      <c r="A52" s="24" t="str">
        <f t="shared" si="0"/>
        <v> BBS 11 </v>
      </c>
      <c r="B52" s="15" t="str">
        <f t="shared" si="1"/>
        <v>I</v>
      </c>
      <c r="C52" s="24">
        <f t="shared" si="2"/>
        <v>41943.413999999997</v>
      </c>
      <c r="D52" t="str">
        <f t="shared" si="3"/>
        <v>vis</v>
      </c>
      <c r="E52">
        <f>VLOOKUP(C52,Active!C$21:E$969,3,FALSE)</f>
        <v>-408.99857418863286</v>
      </c>
      <c r="F52" s="15" t="s">
        <v>227</v>
      </c>
      <c r="G52" t="str">
        <f t="shared" si="4"/>
        <v>41943.414</v>
      </c>
      <c r="H52" s="24">
        <f t="shared" si="5"/>
        <v>-409</v>
      </c>
      <c r="I52" s="54" t="s">
        <v>364</v>
      </c>
      <c r="J52" s="55" t="s">
        <v>365</v>
      </c>
      <c r="K52" s="54">
        <v>-409</v>
      </c>
      <c r="L52" s="54" t="s">
        <v>239</v>
      </c>
      <c r="M52" s="55" t="s">
        <v>231</v>
      </c>
      <c r="N52" s="55"/>
      <c r="O52" s="56" t="s">
        <v>232</v>
      </c>
      <c r="P52" s="56" t="s">
        <v>363</v>
      </c>
    </row>
    <row r="53" spans="1:16" x14ac:dyDescent="0.2">
      <c r="A53" s="24" t="str">
        <f t="shared" si="0"/>
        <v> BBS 12 </v>
      </c>
      <c r="B53" s="15" t="str">
        <f t="shared" si="1"/>
        <v>I</v>
      </c>
      <c r="C53" s="24">
        <f t="shared" si="2"/>
        <v>42007.241999999998</v>
      </c>
      <c r="D53" t="str">
        <f t="shared" si="3"/>
        <v>vis</v>
      </c>
      <c r="E53">
        <f>VLOOKUP(C53,Active!C$21:E$969,3,FALSE)</f>
        <v>-382.99866900999484</v>
      </c>
      <c r="F53" s="15" t="s">
        <v>227</v>
      </c>
      <c r="G53" t="str">
        <f t="shared" si="4"/>
        <v>42007.242</v>
      </c>
      <c r="H53" s="24">
        <f t="shared" si="5"/>
        <v>-383</v>
      </c>
      <c r="I53" s="54" t="s">
        <v>366</v>
      </c>
      <c r="J53" s="55" t="s">
        <v>367</v>
      </c>
      <c r="K53" s="54">
        <v>-383</v>
      </c>
      <c r="L53" s="54" t="s">
        <v>239</v>
      </c>
      <c r="M53" s="55" t="s">
        <v>231</v>
      </c>
      <c r="N53" s="55"/>
      <c r="O53" s="56" t="s">
        <v>232</v>
      </c>
      <c r="P53" s="56" t="s">
        <v>368</v>
      </c>
    </row>
    <row r="54" spans="1:16" x14ac:dyDescent="0.2">
      <c r="A54" s="24" t="str">
        <f t="shared" si="0"/>
        <v> BBS 15 </v>
      </c>
      <c r="B54" s="15" t="str">
        <f t="shared" si="1"/>
        <v>I</v>
      </c>
      <c r="C54" s="24">
        <f t="shared" si="2"/>
        <v>42186.459000000003</v>
      </c>
      <c r="D54" t="str">
        <f t="shared" si="3"/>
        <v>vis</v>
      </c>
      <c r="E54">
        <f>VLOOKUP(C54,Active!C$21:E$969,3,FALSE)</f>
        <v>-309.99583316365812</v>
      </c>
      <c r="F54" s="15" t="s">
        <v>227</v>
      </c>
      <c r="G54" t="str">
        <f t="shared" si="4"/>
        <v>42186.459</v>
      </c>
      <c r="H54" s="24">
        <f t="shared" si="5"/>
        <v>-310</v>
      </c>
      <c r="I54" s="54" t="s">
        <v>369</v>
      </c>
      <c r="J54" s="55" t="s">
        <v>370</v>
      </c>
      <c r="K54" s="54">
        <v>-310</v>
      </c>
      <c r="L54" s="54" t="s">
        <v>346</v>
      </c>
      <c r="M54" s="55" t="s">
        <v>231</v>
      </c>
      <c r="N54" s="55"/>
      <c r="O54" s="56" t="s">
        <v>232</v>
      </c>
      <c r="P54" s="56" t="s">
        <v>371</v>
      </c>
    </row>
    <row r="55" spans="1:16" x14ac:dyDescent="0.2">
      <c r="A55" s="24" t="str">
        <f t="shared" si="0"/>
        <v> BBS 17 </v>
      </c>
      <c r="B55" s="15" t="str">
        <f t="shared" si="1"/>
        <v>I</v>
      </c>
      <c r="C55" s="24">
        <f t="shared" si="2"/>
        <v>42262.548000000003</v>
      </c>
      <c r="D55" t="str">
        <f t="shared" si="3"/>
        <v>vis</v>
      </c>
      <c r="E55">
        <f>VLOOKUP(C55,Active!C$21:E$969,3,FALSE)</f>
        <v>-279.00149235496372</v>
      </c>
      <c r="F55" s="15" t="s">
        <v>227</v>
      </c>
      <c r="G55" t="str">
        <f t="shared" si="4"/>
        <v>42262.548</v>
      </c>
      <c r="H55" s="24">
        <f t="shared" si="5"/>
        <v>-279</v>
      </c>
      <c r="I55" s="54" t="s">
        <v>372</v>
      </c>
      <c r="J55" s="55" t="s">
        <v>373</v>
      </c>
      <c r="K55" s="54">
        <v>-279</v>
      </c>
      <c r="L55" s="54" t="s">
        <v>275</v>
      </c>
      <c r="M55" s="55" t="s">
        <v>231</v>
      </c>
      <c r="N55" s="55"/>
      <c r="O55" s="56" t="s">
        <v>235</v>
      </c>
      <c r="P55" s="56" t="s">
        <v>374</v>
      </c>
    </row>
    <row r="56" spans="1:16" x14ac:dyDescent="0.2">
      <c r="A56" s="24" t="str">
        <f t="shared" si="0"/>
        <v> BBS 17 </v>
      </c>
      <c r="B56" s="15" t="str">
        <f t="shared" si="1"/>
        <v>I</v>
      </c>
      <c r="C56" s="24">
        <f t="shared" si="2"/>
        <v>42262.555</v>
      </c>
      <c r="D56" t="str">
        <f t="shared" si="3"/>
        <v>vis</v>
      </c>
      <c r="E56">
        <f>VLOOKUP(C56,Active!C$21:E$969,3,FALSE)</f>
        <v>-278.99864095219073</v>
      </c>
      <c r="F56" s="15" t="s">
        <v>227</v>
      </c>
      <c r="G56" t="str">
        <f t="shared" si="4"/>
        <v>42262.555</v>
      </c>
      <c r="H56" s="24">
        <f t="shared" si="5"/>
        <v>-279</v>
      </c>
      <c r="I56" s="54" t="s">
        <v>375</v>
      </c>
      <c r="J56" s="55" t="s">
        <v>376</v>
      </c>
      <c r="K56" s="54">
        <v>-279</v>
      </c>
      <c r="L56" s="54" t="s">
        <v>239</v>
      </c>
      <c r="M56" s="55" t="s">
        <v>231</v>
      </c>
      <c r="N56" s="55"/>
      <c r="O56" s="56" t="s">
        <v>305</v>
      </c>
      <c r="P56" s="56" t="s">
        <v>374</v>
      </c>
    </row>
    <row r="57" spans="1:16" x14ac:dyDescent="0.2">
      <c r="A57" s="24" t="str">
        <f t="shared" si="0"/>
        <v>IBVS 1053 </v>
      </c>
      <c r="B57" s="15" t="str">
        <f t="shared" si="1"/>
        <v>I</v>
      </c>
      <c r="C57" s="24">
        <f t="shared" si="2"/>
        <v>42267.460800000001</v>
      </c>
      <c r="D57" t="str">
        <f t="shared" si="3"/>
        <v>vis</v>
      </c>
      <c r="E57">
        <f>VLOOKUP(C57,Active!C$21:E$969,3,FALSE)</f>
        <v>-277.00029641961299</v>
      </c>
      <c r="F57" s="15" t="s">
        <v>227</v>
      </c>
      <c r="G57" t="str">
        <f t="shared" si="4"/>
        <v>42267.4608</v>
      </c>
      <c r="H57" s="24">
        <f t="shared" si="5"/>
        <v>-277</v>
      </c>
      <c r="I57" s="54" t="s">
        <v>377</v>
      </c>
      <c r="J57" s="55" t="s">
        <v>378</v>
      </c>
      <c r="K57" s="54">
        <v>-277</v>
      </c>
      <c r="L57" s="54" t="s">
        <v>379</v>
      </c>
      <c r="M57" s="55" t="s">
        <v>231</v>
      </c>
      <c r="N57" s="55"/>
      <c r="O57" s="56" t="s">
        <v>380</v>
      </c>
      <c r="P57" s="57" t="s">
        <v>381</v>
      </c>
    </row>
    <row r="58" spans="1:16" x14ac:dyDescent="0.2">
      <c r="A58" s="24" t="str">
        <f t="shared" si="0"/>
        <v> BBS 17 </v>
      </c>
      <c r="B58" s="15" t="str">
        <f t="shared" si="1"/>
        <v>I</v>
      </c>
      <c r="C58" s="24">
        <f t="shared" si="2"/>
        <v>42272.383000000002</v>
      </c>
      <c r="D58" t="str">
        <f t="shared" si="3"/>
        <v>vis</v>
      </c>
      <c r="E58">
        <f>VLOOKUP(C58,Active!C$21:E$969,3,FALSE)</f>
        <v>-274.99527145767917</v>
      </c>
      <c r="F58" s="15" t="s">
        <v>227</v>
      </c>
      <c r="G58" t="str">
        <f t="shared" si="4"/>
        <v>42272.383</v>
      </c>
      <c r="H58" s="24">
        <f t="shared" si="5"/>
        <v>-275</v>
      </c>
      <c r="I58" s="54" t="s">
        <v>382</v>
      </c>
      <c r="J58" s="55" t="s">
        <v>383</v>
      </c>
      <c r="K58" s="54">
        <v>-275</v>
      </c>
      <c r="L58" s="54" t="s">
        <v>384</v>
      </c>
      <c r="M58" s="55" t="s">
        <v>231</v>
      </c>
      <c r="N58" s="55"/>
      <c r="O58" s="56" t="s">
        <v>235</v>
      </c>
      <c r="P58" s="56" t="s">
        <v>374</v>
      </c>
    </row>
    <row r="59" spans="1:16" x14ac:dyDescent="0.2">
      <c r="A59" s="24" t="str">
        <f t="shared" si="0"/>
        <v> BBS 17 </v>
      </c>
      <c r="B59" s="15" t="str">
        <f t="shared" si="1"/>
        <v>I</v>
      </c>
      <c r="C59" s="24">
        <f t="shared" si="2"/>
        <v>42289.546999999999</v>
      </c>
      <c r="D59" t="str">
        <f t="shared" si="3"/>
        <v>vis</v>
      </c>
      <c r="E59">
        <f>VLOOKUP(C59,Active!C$21:E$969,3,FALSE)</f>
        <v>-268.00363185615544</v>
      </c>
      <c r="F59" s="15" t="s">
        <v>227</v>
      </c>
      <c r="G59" t="str">
        <f t="shared" si="4"/>
        <v>42289.547</v>
      </c>
      <c r="H59" s="24">
        <f t="shared" si="5"/>
        <v>-268</v>
      </c>
      <c r="I59" s="54" t="s">
        <v>385</v>
      </c>
      <c r="J59" s="55" t="s">
        <v>386</v>
      </c>
      <c r="K59" s="54">
        <v>-268</v>
      </c>
      <c r="L59" s="54" t="s">
        <v>387</v>
      </c>
      <c r="M59" s="55" t="s">
        <v>231</v>
      </c>
      <c r="N59" s="55"/>
      <c r="O59" s="56" t="s">
        <v>305</v>
      </c>
      <c r="P59" s="56" t="s">
        <v>374</v>
      </c>
    </row>
    <row r="60" spans="1:16" x14ac:dyDescent="0.2">
      <c r="A60" s="24" t="str">
        <f t="shared" si="0"/>
        <v> BBS 17 </v>
      </c>
      <c r="B60" s="15" t="str">
        <f t="shared" si="1"/>
        <v>I</v>
      </c>
      <c r="C60" s="24">
        <f t="shared" si="2"/>
        <v>42289.546999999999</v>
      </c>
      <c r="D60" t="str">
        <f t="shared" si="3"/>
        <v>vis</v>
      </c>
      <c r="E60">
        <f>VLOOKUP(C60,Active!C$21:E$969,3,FALSE)</f>
        <v>-268.00363185615544</v>
      </c>
      <c r="F60" s="15" t="s">
        <v>227</v>
      </c>
      <c r="G60" t="str">
        <f t="shared" si="4"/>
        <v>42289.547</v>
      </c>
      <c r="H60" s="24">
        <f t="shared" si="5"/>
        <v>-268</v>
      </c>
      <c r="I60" s="54" t="s">
        <v>385</v>
      </c>
      <c r="J60" s="55" t="s">
        <v>386</v>
      </c>
      <c r="K60" s="54">
        <v>-268</v>
      </c>
      <c r="L60" s="54" t="s">
        <v>387</v>
      </c>
      <c r="M60" s="55" t="s">
        <v>231</v>
      </c>
      <c r="N60" s="55"/>
      <c r="O60" s="56" t="s">
        <v>235</v>
      </c>
      <c r="P60" s="56" t="s">
        <v>374</v>
      </c>
    </row>
    <row r="61" spans="1:16" x14ac:dyDescent="0.2">
      <c r="A61" s="24" t="str">
        <f t="shared" si="0"/>
        <v> BBS 17 </v>
      </c>
      <c r="B61" s="15" t="str">
        <f t="shared" si="1"/>
        <v>I</v>
      </c>
      <c r="C61" s="24">
        <f t="shared" si="2"/>
        <v>42299.38</v>
      </c>
      <c r="D61" t="str">
        <f t="shared" si="3"/>
        <v>vis</v>
      </c>
      <c r="E61">
        <f>VLOOKUP(C61,Active!C$21:E$969,3,FALSE)</f>
        <v>-263.99822564537794</v>
      </c>
      <c r="F61" s="15" t="s">
        <v>227</v>
      </c>
      <c r="G61" t="str">
        <f t="shared" si="4"/>
        <v>42299.380</v>
      </c>
      <c r="H61" s="24">
        <f t="shared" si="5"/>
        <v>-264</v>
      </c>
      <c r="I61" s="54" t="s">
        <v>388</v>
      </c>
      <c r="J61" s="55" t="s">
        <v>389</v>
      </c>
      <c r="K61" s="54">
        <v>-264</v>
      </c>
      <c r="L61" s="54" t="s">
        <v>249</v>
      </c>
      <c r="M61" s="55" t="s">
        <v>231</v>
      </c>
      <c r="N61" s="55"/>
      <c r="O61" s="56" t="s">
        <v>232</v>
      </c>
      <c r="P61" s="56" t="s">
        <v>374</v>
      </c>
    </row>
    <row r="62" spans="1:16" x14ac:dyDescent="0.2">
      <c r="A62" s="24" t="str">
        <f t="shared" si="0"/>
        <v> BBS 19 </v>
      </c>
      <c r="B62" s="15" t="str">
        <f t="shared" si="1"/>
        <v>I</v>
      </c>
      <c r="C62" s="24">
        <f t="shared" si="2"/>
        <v>42385.298999999999</v>
      </c>
      <c r="D62" t="str">
        <f t="shared" si="3"/>
        <v>vis</v>
      </c>
      <c r="E62">
        <f>VLOOKUP(C62,Active!C$21:E$969,3,FALSE)</f>
        <v>-228.99970065566498</v>
      </c>
      <c r="F62" s="15" t="s">
        <v>227</v>
      </c>
      <c r="G62" t="str">
        <f t="shared" si="4"/>
        <v>42385.299</v>
      </c>
      <c r="H62" s="24">
        <f t="shared" si="5"/>
        <v>-229</v>
      </c>
      <c r="I62" s="54" t="s">
        <v>390</v>
      </c>
      <c r="J62" s="55" t="s">
        <v>391</v>
      </c>
      <c r="K62" s="54">
        <v>-229</v>
      </c>
      <c r="L62" s="54" t="s">
        <v>328</v>
      </c>
      <c r="M62" s="55" t="s">
        <v>231</v>
      </c>
      <c r="N62" s="55"/>
      <c r="O62" s="56" t="s">
        <v>305</v>
      </c>
      <c r="P62" s="56" t="s">
        <v>392</v>
      </c>
    </row>
    <row r="63" spans="1:16" x14ac:dyDescent="0.2">
      <c r="A63" s="24" t="str">
        <f t="shared" si="0"/>
        <v> BBS 23 </v>
      </c>
      <c r="B63" s="15" t="str">
        <f t="shared" si="1"/>
        <v>I</v>
      </c>
      <c r="C63" s="24">
        <f t="shared" si="2"/>
        <v>42569.417999999998</v>
      </c>
      <c r="D63" t="str">
        <f t="shared" si="3"/>
        <v>vis</v>
      </c>
      <c r="E63">
        <f>VLOOKUP(C63,Active!C$21:E$969,3,FALSE)</f>
        <v>-154.00006818111589</v>
      </c>
      <c r="F63" s="15" t="s">
        <v>227</v>
      </c>
      <c r="G63" t="str">
        <f t="shared" si="4"/>
        <v>42569.418</v>
      </c>
      <c r="H63" s="24">
        <f t="shared" si="5"/>
        <v>-154</v>
      </c>
      <c r="I63" s="54" t="s">
        <v>393</v>
      </c>
      <c r="J63" s="55" t="s">
        <v>394</v>
      </c>
      <c r="K63" s="54">
        <v>-154</v>
      </c>
      <c r="L63" s="54" t="s">
        <v>301</v>
      </c>
      <c r="M63" s="55" t="s">
        <v>231</v>
      </c>
      <c r="N63" s="55"/>
      <c r="O63" s="56" t="s">
        <v>232</v>
      </c>
      <c r="P63" s="56" t="s">
        <v>138</v>
      </c>
    </row>
    <row r="64" spans="1:16" x14ac:dyDescent="0.2">
      <c r="A64" s="24" t="str">
        <f t="shared" si="0"/>
        <v> BBS 23 </v>
      </c>
      <c r="B64" s="15" t="str">
        <f t="shared" si="1"/>
        <v>I</v>
      </c>
      <c r="C64" s="24">
        <f t="shared" si="2"/>
        <v>42623.425999999999</v>
      </c>
      <c r="D64" t="str">
        <f t="shared" si="3"/>
        <v>vis</v>
      </c>
      <c r="E64">
        <f>VLOOKUP(C64,Active!C$21:E$969,3,FALSE)</f>
        <v>-132.0002737509615</v>
      </c>
      <c r="F64" s="15" t="s">
        <v>227</v>
      </c>
      <c r="G64" t="str">
        <f t="shared" si="4"/>
        <v>42623.426</v>
      </c>
      <c r="H64" s="24">
        <f t="shared" si="5"/>
        <v>-132</v>
      </c>
      <c r="I64" s="54" t="s">
        <v>395</v>
      </c>
      <c r="J64" s="55" t="s">
        <v>396</v>
      </c>
      <c r="K64" s="54">
        <v>-132</v>
      </c>
      <c r="L64" s="54" t="s">
        <v>397</v>
      </c>
      <c r="M64" s="55" t="s">
        <v>231</v>
      </c>
      <c r="N64" s="55"/>
      <c r="O64" s="56" t="s">
        <v>398</v>
      </c>
      <c r="P64" s="56" t="s">
        <v>138</v>
      </c>
    </row>
    <row r="65" spans="1:16" x14ac:dyDescent="0.2">
      <c r="A65" s="24" t="str">
        <f t="shared" si="0"/>
        <v> BBS 24 </v>
      </c>
      <c r="B65" s="15" t="str">
        <f t="shared" si="1"/>
        <v>I</v>
      </c>
      <c r="C65" s="24">
        <f t="shared" si="2"/>
        <v>42714.250999999997</v>
      </c>
      <c r="D65" t="str">
        <f t="shared" si="3"/>
        <v>vis</v>
      </c>
      <c r="E65">
        <f>VLOOKUP(C65,Active!C$21:E$969,3,FALSE)</f>
        <v>-95.003322760022201</v>
      </c>
      <c r="F65" s="15" t="s">
        <v>227</v>
      </c>
      <c r="G65" t="str">
        <f t="shared" si="4"/>
        <v>42714.251</v>
      </c>
      <c r="H65" s="24">
        <f t="shared" si="5"/>
        <v>-95</v>
      </c>
      <c r="I65" s="54" t="s">
        <v>399</v>
      </c>
      <c r="J65" s="55" t="s">
        <v>400</v>
      </c>
      <c r="K65" s="54">
        <v>-95</v>
      </c>
      <c r="L65" s="54" t="s">
        <v>387</v>
      </c>
      <c r="M65" s="55" t="s">
        <v>231</v>
      </c>
      <c r="N65" s="55"/>
      <c r="O65" s="56" t="s">
        <v>232</v>
      </c>
      <c r="P65" s="56" t="s">
        <v>401</v>
      </c>
    </row>
    <row r="66" spans="1:16" x14ac:dyDescent="0.2">
      <c r="A66" s="24" t="str">
        <f t="shared" si="0"/>
        <v> BBS 28 </v>
      </c>
      <c r="B66" s="15" t="str">
        <f t="shared" si="1"/>
        <v>I</v>
      </c>
      <c r="C66" s="24">
        <f t="shared" si="2"/>
        <v>42920.466</v>
      </c>
      <c r="D66" t="str">
        <f t="shared" si="3"/>
        <v>vis</v>
      </c>
      <c r="E66">
        <f>VLOOKUP(C66,Active!C$21:E$969,3,FALSE)</f>
        <v>-11.003033758129241</v>
      </c>
      <c r="F66" s="15" t="s">
        <v>227</v>
      </c>
      <c r="G66" t="str">
        <f t="shared" si="4"/>
        <v>42920.466</v>
      </c>
      <c r="H66" s="24">
        <f t="shared" si="5"/>
        <v>-11</v>
      </c>
      <c r="I66" s="54" t="s">
        <v>402</v>
      </c>
      <c r="J66" s="55" t="s">
        <v>403</v>
      </c>
      <c r="K66" s="54">
        <v>-11</v>
      </c>
      <c r="L66" s="54" t="s">
        <v>245</v>
      </c>
      <c r="M66" s="55" t="s">
        <v>231</v>
      </c>
      <c r="N66" s="55"/>
      <c r="O66" s="56" t="s">
        <v>404</v>
      </c>
      <c r="P66" s="56" t="s">
        <v>405</v>
      </c>
    </row>
    <row r="67" spans="1:16" x14ac:dyDescent="0.2">
      <c r="A67" s="24" t="str">
        <f t="shared" si="0"/>
        <v>IBVS 1358 </v>
      </c>
      <c r="B67" s="15" t="str">
        <f t="shared" si="1"/>
        <v>I</v>
      </c>
      <c r="C67" s="24">
        <f t="shared" si="2"/>
        <v>42947.477700000003</v>
      </c>
      <c r="D67" t="str">
        <f t="shared" si="3"/>
        <v>vis</v>
      </c>
      <c r="E67">
        <f>VLOOKUP(C67,Active!C$21:E$969,3,FALSE)</f>
        <v>0</v>
      </c>
      <c r="F67" s="15" t="s">
        <v>227</v>
      </c>
      <c r="G67" t="str">
        <f t="shared" si="4"/>
        <v>42947.4777</v>
      </c>
      <c r="H67" s="24">
        <f t="shared" si="5"/>
        <v>0</v>
      </c>
      <c r="I67" s="54" t="s">
        <v>406</v>
      </c>
      <c r="J67" s="55" t="s">
        <v>407</v>
      </c>
      <c r="K67" s="54">
        <v>0</v>
      </c>
      <c r="L67" s="54" t="s">
        <v>408</v>
      </c>
      <c r="M67" s="55" t="s">
        <v>283</v>
      </c>
      <c r="N67" s="55" t="s">
        <v>284</v>
      </c>
      <c r="O67" s="56" t="s">
        <v>409</v>
      </c>
      <c r="P67" s="57" t="s">
        <v>410</v>
      </c>
    </row>
    <row r="68" spans="1:16" x14ac:dyDescent="0.2">
      <c r="A68" s="24" t="str">
        <f t="shared" si="0"/>
        <v> BBS 28 </v>
      </c>
      <c r="B68" s="15" t="str">
        <f t="shared" si="1"/>
        <v>I</v>
      </c>
      <c r="C68" s="24">
        <f t="shared" si="2"/>
        <v>42947.478000000003</v>
      </c>
      <c r="D68" t="str">
        <f t="shared" si="3"/>
        <v>vis</v>
      </c>
      <c r="E68">
        <f>VLOOKUP(C68,Active!C$21:E$969,3,FALSE)</f>
        <v>1.2220297589963017E-4</v>
      </c>
      <c r="F68" s="15" t="s">
        <v>227</v>
      </c>
      <c r="G68" t="str">
        <f t="shared" si="4"/>
        <v>42947.478</v>
      </c>
      <c r="H68" s="24">
        <f t="shared" si="5"/>
        <v>0</v>
      </c>
      <c r="I68" s="54" t="s">
        <v>411</v>
      </c>
      <c r="J68" s="55" t="s">
        <v>412</v>
      </c>
      <c r="K68" s="54">
        <v>0</v>
      </c>
      <c r="L68" s="54" t="s">
        <v>301</v>
      </c>
      <c r="M68" s="55" t="s">
        <v>231</v>
      </c>
      <c r="N68" s="55"/>
      <c r="O68" s="56" t="s">
        <v>232</v>
      </c>
      <c r="P68" s="56" t="s">
        <v>405</v>
      </c>
    </row>
    <row r="69" spans="1:16" x14ac:dyDescent="0.2">
      <c r="A69" s="24" t="str">
        <f t="shared" si="0"/>
        <v> BBS 30 </v>
      </c>
      <c r="B69" s="15" t="str">
        <f t="shared" si="1"/>
        <v>I</v>
      </c>
      <c r="C69" s="24">
        <f t="shared" si="2"/>
        <v>43060.394999999997</v>
      </c>
      <c r="D69" t="str">
        <f t="shared" si="3"/>
        <v>vis</v>
      </c>
      <c r="E69">
        <f>VLOOKUP(C69,Active!C$21:E$969,3,FALSE)</f>
        <v>45.996100348242102</v>
      </c>
      <c r="F69" s="15" t="s">
        <v>227</v>
      </c>
      <c r="G69" t="str">
        <f t="shared" si="4"/>
        <v>43060.395</v>
      </c>
      <c r="H69" s="24">
        <f t="shared" si="5"/>
        <v>46</v>
      </c>
      <c r="I69" s="54" t="s">
        <v>413</v>
      </c>
      <c r="J69" s="55" t="s">
        <v>414</v>
      </c>
      <c r="K69" s="54">
        <v>46</v>
      </c>
      <c r="L69" s="54" t="s">
        <v>415</v>
      </c>
      <c r="M69" s="55" t="s">
        <v>231</v>
      </c>
      <c r="N69" s="55"/>
      <c r="O69" s="56" t="s">
        <v>398</v>
      </c>
      <c r="P69" s="56" t="s">
        <v>416</v>
      </c>
    </row>
    <row r="70" spans="1:16" x14ac:dyDescent="0.2">
      <c r="A70" s="24" t="str">
        <f t="shared" si="0"/>
        <v> BBS 31 </v>
      </c>
      <c r="B70" s="15" t="str">
        <f t="shared" si="1"/>
        <v>I</v>
      </c>
      <c r="C70" s="24">
        <f t="shared" si="2"/>
        <v>43092.298999999999</v>
      </c>
      <c r="D70" t="str">
        <f t="shared" si="3"/>
        <v>vis</v>
      </c>
      <c r="E70">
        <f>VLOOKUP(C70,Active!C$21:E$969,3,FALSE)</f>
        <v>58.991979505027665</v>
      </c>
      <c r="F70" s="15" t="s">
        <v>227</v>
      </c>
      <c r="G70" t="str">
        <f t="shared" si="4"/>
        <v>43092.299</v>
      </c>
      <c r="H70" s="24">
        <f t="shared" si="5"/>
        <v>59</v>
      </c>
      <c r="I70" s="54" t="s">
        <v>417</v>
      </c>
      <c r="J70" s="55" t="s">
        <v>418</v>
      </c>
      <c r="K70" s="54">
        <v>59</v>
      </c>
      <c r="L70" s="54" t="s">
        <v>419</v>
      </c>
      <c r="M70" s="55" t="s">
        <v>231</v>
      </c>
      <c r="N70" s="55"/>
      <c r="O70" s="56" t="s">
        <v>420</v>
      </c>
      <c r="P70" s="56" t="s">
        <v>421</v>
      </c>
    </row>
    <row r="71" spans="1:16" x14ac:dyDescent="0.2">
      <c r="A71" s="24" t="str">
        <f t="shared" si="0"/>
        <v> BBS 33 </v>
      </c>
      <c r="B71" s="15" t="str">
        <f t="shared" si="1"/>
        <v>I</v>
      </c>
      <c r="C71" s="24">
        <f t="shared" si="2"/>
        <v>43266.608999999997</v>
      </c>
      <c r="D71" t="str">
        <f t="shared" si="3"/>
        <v>vis</v>
      </c>
      <c r="E71">
        <f>VLOOKUP(C71,Active!C$21:E$969,3,FALSE)</f>
        <v>129.9959820068801</v>
      </c>
      <c r="F71" s="15" t="s">
        <v>227</v>
      </c>
      <c r="G71" t="str">
        <f t="shared" si="4"/>
        <v>43266.609</v>
      </c>
      <c r="H71" s="24">
        <f t="shared" si="5"/>
        <v>130</v>
      </c>
      <c r="I71" s="54" t="s">
        <v>422</v>
      </c>
      <c r="J71" s="55" t="s">
        <v>423</v>
      </c>
      <c r="K71" s="54">
        <v>130</v>
      </c>
      <c r="L71" s="54" t="s">
        <v>415</v>
      </c>
      <c r="M71" s="55" t="s">
        <v>231</v>
      </c>
      <c r="N71" s="55"/>
      <c r="O71" s="56" t="s">
        <v>235</v>
      </c>
      <c r="P71" s="56" t="s">
        <v>424</v>
      </c>
    </row>
    <row r="72" spans="1:16" x14ac:dyDescent="0.2">
      <c r="A72" s="24" t="str">
        <f t="shared" si="0"/>
        <v>BAVM 31 </v>
      </c>
      <c r="B72" s="15" t="str">
        <f t="shared" si="1"/>
        <v>I</v>
      </c>
      <c r="C72" s="24">
        <f t="shared" si="2"/>
        <v>43379.553</v>
      </c>
      <c r="D72" t="str">
        <f t="shared" si="3"/>
        <v>vis</v>
      </c>
      <c r="E72">
        <f>VLOOKUP(C72,Active!C$21:E$969,3,FALSE)</f>
        <v>176.0029584199921</v>
      </c>
      <c r="F72" s="15" t="s">
        <v>227</v>
      </c>
      <c r="G72" t="str">
        <f t="shared" si="4"/>
        <v>43379.553</v>
      </c>
      <c r="H72" s="24">
        <f t="shared" si="5"/>
        <v>176</v>
      </c>
      <c r="I72" s="54" t="s">
        <v>425</v>
      </c>
      <c r="J72" s="55" t="s">
        <v>426</v>
      </c>
      <c r="K72" s="54">
        <v>176</v>
      </c>
      <c r="L72" s="54" t="s">
        <v>272</v>
      </c>
      <c r="M72" s="55" t="s">
        <v>231</v>
      </c>
      <c r="N72" s="55"/>
      <c r="O72" s="56" t="s">
        <v>427</v>
      </c>
      <c r="P72" s="57" t="s">
        <v>428</v>
      </c>
    </row>
    <row r="73" spans="1:16" x14ac:dyDescent="0.2">
      <c r="A73" s="24" t="str">
        <f t="shared" si="0"/>
        <v> BBS 37 </v>
      </c>
      <c r="B73" s="15" t="str">
        <f t="shared" si="1"/>
        <v>I</v>
      </c>
      <c r="C73" s="24">
        <f t="shared" si="2"/>
        <v>43659.392</v>
      </c>
      <c r="D73" t="str">
        <f t="shared" si="3"/>
        <v>vis</v>
      </c>
      <c r="E73">
        <f>VLOOKUP(C73,Active!C$21:E$969,3,FALSE)</f>
        <v>289.99348711092284</v>
      </c>
      <c r="F73" s="15" t="s">
        <v>227</v>
      </c>
      <c r="G73" t="str">
        <f t="shared" si="4"/>
        <v>43659.392</v>
      </c>
      <c r="H73" s="24">
        <f t="shared" si="5"/>
        <v>290</v>
      </c>
      <c r="I73" s="54" t="s">
        <v>429</v>
      </c>
      <c r="J73" s="55" t="s">
        <v>430</v>
      </c>
      <c r="K73" s="54">
        <v>290</v>
      </c>
      <c r="L73" s="54" t="s">
        <v>431</v>
      </c>
      <c r="M73" s="55" t="s">
        <v>231</v>
      </c>
      <c r="N73" s="55"/>
      <c r="O73" s="56" t="s">
        <v>420</v>
      </c>
      <c r="P73" s="56" t="s">
        <v>432</v>
      </c>
    </row>
    <row r="74" spans="1:16" x14ac:dyDescent="0.2">
      <c r="A74" s="24" t="str">
        <f t="shared" si="0"/>
        <v> BBS 38 </v>
      </c>
      <c r="B74" s="15" t="str">
        <f t="shared" si="1"/>
        <v>I</v>
      </c>
      <c r="C74" s="24">
        <f t="shared" si="2"/>
        <v>43730.588000000003</v>
      </c>
      <c r="D74" t="str">
        <f t="shared" si="3"/>
        <v>vis</v>
      </c>
      <c r="E74">
        <f>VLOOKUP(C74,Active!C$21:E$969,3,FALSE)</f>
        <v>318.99469738068478</v>
      </c>
      <c r="F74" s="15" t="s">
        <v>227</v>
      </c>
      <c r="G74" t="str">
        <f t="shared" si="4"/>
        <v>43730.588</v>
      </c>
      <c r="H74" s="24">
        <f t="shared" si="5"/>
        <v>319</v>
      </c>
      <c r="I74" s="54" t="s">
        <v>433</v>
      </c>
      <c r="J74" s="55" t="s">
        <v>434</v>
      </c>
      <c r="K74" s="54">
        <v>319</v>
      </c>
      <c r="L74" s="54" t="s">
        <v>435</v>
      </c>
      <c r="M74" s="55" t="s">
        <v>231</v>
      </c>
      <c r="N74" s="55"/>
      <c r="O74" s="56" t="s">
        <v>404</v>
      </c>
      <c r="P74" s="56" t="s">
        <v>436</v>
      </c>
    </row>
    <row r="75" spans="1:16" x14ac:dyDescent="0.2">
      <c r="A75" s="24" t="str">
        <f t="shared" ref="A75:A138" si="6">P75</f>
        <v> BBS 38 </v>
      </c>
      <c r="B75" s="15" t="str">
        <f t="shared" ref="B75:B138" si="7">IF(H75=INT(H75),"I","II")</f>
        <v>I</v>
      </c>
      <c r="C75" s="24">
        <f t="shared" ref="C75:C138" si="8">1*G75</f>
        <v>43735.500999999997</v>
      </c>
      <c r="D75" t="str">
        <f t="shared" ref="D75:D138" si="9">VLOOKUP(F75,I$1:J$5,2,FALSE)</f>
        <v>vis</v>
      </c>
      <c r="E75">
        <f>VLOOKUP(C75,Active!C$21:E$969,3,FALSE)</f>
        <v>320.99597478468411</v>
      </c>
      <c r="F75" s="15" t="s">
        <v>227</v>
      </c>
      <c r="G75" t="str">
        <f t="shared" ref="G75:G138" si="10">MID(I75,3,LEN(I75)-3)</f>
        <v>43735.501</v>
      </c>
      <c r="H75" s="24">
        <f t="shared" ref="H75:H138" si="11">1*K75</f>
        <v>321</v>
      </c>
      <c r="I75" s="54" t="s">
        <v>437</v>
      </c>
      <c r="J75" s="55" t="s">
        <v>438</v>
      </c>
      <c r="K75" s="54">
        <v>321</v>
      </c>
      <c r="L75" s="54" t="s">
        <v>309</v>
      </c>
      <c r="M75" s="55" t="s">
        <v>231</v>
      </c>
      <c r="N75" s="55"/>
      <c r="O75" s="56" t="s">
        <v>232</v>
      </c>
      <c r="P75" s="56" t="s">
        <v>436</v>
      </c>
    </row>
    <row r="76" spans="1:16" x14ac:dyDescent="0.2">
      <c r="A76" s="24" t="str">
        <f t="shared" si="6"/>
        <v> BBS 38 </v>
      </c>
      <c r="B76" s="15" t="str">
        <f t="shared" si="7"/>
        <v>I</v>
      </c>
      <c r="C76" s="24">
        <f t="shared" si="8"/>
        <v>43740.419000000002</v>
      </c>
      <c r="D76" t="str">
        <f t="shared" si="9"/>
        <v>vis</v>
      </c>
      <c r="E76">
        <f>VLOOKUP(C76,Active!C$21:E$969,3,FALSE)</f>
        <v>322.99928890495534</v>
      </c>
      <c r="F76" s="15" t="s">
        <v>227</v>
      </c>
      <c r="G76" t="str">
        <f t="shared" si="10"/>
        <v>43740.419</v>
      </c>
      <c r="H76" s="24">
        <f t="shared" si="11"/>
        <v>323</v>
      </c>
      <c r="I76" s="54" t="s">
        <v>439</v>
      </c>
      <c r="J76" s="55" t="s">
        <v>440</v>
      </c>
      <c r="K76" s="54">
        <v>323</v>
      </c>
      <c r="L76" s="54" t="s">
        <v>279</v>
      </c>
      <c r="M76" s="55" t="s">
        <v>231</v>
      </c>
      <c r="N76" s="55"/>
      <c r="O76" s="56" t="s">
        <v>232</v>
      </c>
      <c r="P76" s="56" t="s">
        <v>436</v>
      </c>
    </row>
    <row r="77" spans="1:16" x14ac:dyDescent="0.2">
      <c r="A77" s="24" t="str">
        <f t="shared" si="6"/>
        <v> BBS 39 </v>
      </c>
      <c r="B77" s="15" t="str">
        <f t="shared" si="7"/>
        <v>I</v>
      </c>
      <c r="C77" s="24">
        <f t="shared" si="8"/>
        <v>43767.415999999997</v>
      </c>
      <c r="D77" t="str">
        <f t="shared" si="9"/>
        <v>vis</v>
      </c>
      <c r="E77">
        <f>VLOOKUP(C77,Active!C$21:E$969,3,FALSE)</f>
        <v>333.99633471725662</v>
      </c>
      <c r="F77" s="15" t="s">
        <v>227</v>
      </c>
      <c r="G77" t="str">
        <f t="shared" si="10"/>
        <v>43767.416</v>
      </c>
      <c r="H77" s="24">
        <f t="shared" si="11"/>
        <v>334</v>
      </c>
      <c r="I77" s="54" t="s">
        <v>441</v>
      </c>
      <c r="J77" s="55" t="s">
        <v>442</v>
      </c>
      <c r="K77" s="54">
        <v>334</v>
      </c>
      <c r="L77" s="54" t="s">
        <v>415</v>
      </c>
      <c r="M77" s="55" t="s">
        <v>231</v>
      </c>
      <c r="N77" s="55"/>
      <c r="O77" s="56" t="s">
        <v>232</v>
      </c>
      <c r="P77" s="56" t="s">
        <v>443</v>
      </c>
    </row>
    <row r="78" spans="1:16" x14ac:dyDescent="0.2">
      <c r="A78" s="24" t="str">
        <f t="shared" si="6"/>
        <v> BBS 40 </v>
      </c>
      <c r="B78" s="15" t="str">
        <f t="shared" si="7"/>
        <v>I</v>
      </c>
      <c r="C78" s="24">
        <f t="shared" si="8"/>
        <v>43772.328999999998</v>
      </c>
      <c r="D78" t="str">
        <f t="shared" si="9"/>
        <v>vis</v>
      </c>
      <c r="E78">
        <f>VLOOKUP(C78,Active!C$21:E$969,3,FALSE)</f>
        <v>335.9976121212589</v>
      </c>
      <c r="F78" s="15" t="s">
        <v>227</v>
      </c>
      <c r="G78" t="str">
        <f t="shared" si="10"/>
        <v>43772.329</v>
      </c>
      <c r="H78" s="24">
        <f t="shared" si="11"/>
        <v>336</v>
      </c>
      <c r="I78" s="54" t="s">
        <v>444</v>
      </c>
      <c r="J78" s="55" t="s">
        <v>445</v>
      </c>
      <c r="K78" s="54">
        <v>336</v>
      </c>
      <c r="L78" s="54" t="s">
        <v>245</v>
      </c>
      <c r="M78" s="55" t="s">
        <v>231</v>
      </c>
      <c r="N78" s="55"/>
      <c r="O78" s="56" t="s">
        <v>232</v>
      </c>
      <c r="P78" s="56" t="s">
        <v>446</v>
      </c>
    </row>
    <row r="79" spans="1:16" x14ac:dyDescent="0.2">
      <c r="A79" s="24" t="str">
        <f t="shared" si="6"/>
        <v> VSSC 58.20 </v>
      </c>
      <c r="B79" s="15" t="str">
        <f t="shared" si="7"/>
        <v>I</v>
      </c>
      <c r="C79" s="24">
        <f t="shared" si="8"/>
        <v>43772.334999999999</v>
      </c>
      <c r="D79" t="str">
        <f t="shared" si="9"/>
        <v>vis</v>
      </c>
      <c r="E79">
        <f>VLOOKUP(C79,Active!C$21:E$969,3,FALSE)</f>
        <v>336.00005618077989</v>
      </c>
      <c r="F79" s="15" t="s">
        <v>227</v>
      </c>
      <c r="G79" t="str">
        <f t="shared" si="10"/>
        <v>43772.335</v>
      </c>
      <c r="H79" s="24">
        <f t="shared" si="11"/>
        <v>336</v>
      </c>
      <c r="I79" s="54" t="s">
        <v>447</v>
      </c>
      <c r="J79" s="55" t="s">
        <v>448</v>
      </c>
      <c r="K79" s="54">
        <v>336</v>
      </c>
      <c r="L79" s="54" t="s">
        <v>313</v>
      </c>
      <c r="M79" s="55" t="s">
        <v>231</v>
      </c>
      <c r="N79" s="55"/>
      <c r="O79" s="56" t="s">
        <v>449</v>
      </c>
      <c r="P79" s="56" t="s">
        <v>141</v>
      </c>
    </row>
    <row r="80" spans="1:16" x14ac:dyDescent="0.2">
      <c r="A80" s="24" t="str">
        <f t="shared" si="6"/>
        <v> BBS 39 </v>
      </c>
      <c r="B80" s="15" t="str">
        <f t="shared" si="7"/>
        <v>I</v>
      </c>
      <c r="C80" s="24">
        <f t="shared" si="8"/>
        <v>43794.428</v>
      </c>
      <c r="D80" t="str">
        <f t="shared" si="9"/>
        <v>vis</v>
      </c>
      <c r="E80">
        <f>VLOOKUP(C80,Active!C$21:E$969,3,FALSE)</f>
        <v>344.99949067836178</v>
      </c>
      <c r="F80" s="15" t="s">
        <v>227</v>
      </c>
      <c r="G80" t="str">
        <f t="shared" si="10"/>
        <v>43794.428</v>
      </c>
      <c r="H80" s="24">
        <f t="shared" si="11"/>
        <v>345</v>
      </c>
      <c r="I80" s="54" t="s">
        <v>450</v>
      </c>
      <c r="J80" s="55" t="s">
        <v>451</v>
      </c>
      <c r="K80" s="54">
        <v>345</v>
      </c>
      <c r="L80" s="54" t="s">
        <v>279</v>
      </c>
      <c r="M80" s="55" t="s">
        <v>231</v>
      </c>
      <c r="N80" s="55"/>
      <c r="O80" s="56" t="s">
        <v>232</v>
      </c>
      <c r="P80" s="56" t="s">
        <v>443</v>
      </c>
    </row>
    <row r="81" spans="1:16" x14ac:dyDescent="0.2">
      <c r="A81" s="24" t="str">
        <f t="shared" si="6"/>
        <v> BBS 40 </v>
      </c>
      <c r="B81" s="15" t="str">
        <f t="shared" si="7"/>
        <v>I</v>
      </c>
      <c r="C81" s="24">
        <f t="shared" si="8"/>
        <v>43831.249000000003</v>
      </c>
      <c r="D81" t="str">
        <f t="shared" si="9"/>
        <v>vis</v>
      </c>
      <c r="E81">
        <f>VLOOKUP(C81,Active!C$21:E$969,3,FALSE)</f>
        <v>359.99827661216358</v>
      </c>
      <c r="F81" s="15" t="s">
        <v>227</v>
      </c>
      <c r="G81" t="str">
        <f t="shared" si="10"/>
        <v>43831.249</v>
      </c>
      <c r="H81" s="24">
        <f t="shared" si="11"/>
        <v>360</v>
      </c>
      <c r="I81" s="54" t="s">
        <v>452</v>
      </c>
      <c r="J81" s="55" t="s">
        <v>453</v>
      </c>
      <c r="K81" s="54">
        <v>360</v>
      </c>
      <c r="L81" s="54" t="s">
        <v>340</v>
      </c>
      <c r="M81" s="55" t="s">
        <v>231</v>
      </c>
      <c r="N81" s="55"/>
      <c r="O81" s="56" t="s">
        <v>420</v>
      </c>
      <c r="P81" s="56" t="s">
        <v>446</v>
      </c>
    </row>
    <row r="82" spans="1:16" x14ac:dyDescent="0.2">
      <c r="A82" s="24" t="str">
        <f t="shared" si="6"/>
        <v> BBS 40 </v>
      </c>
      <c r="B82" s="15" t="str">
        <f t="shared" si="7"/>
        <v>I</v>
      </c>
      <c r="C82" s="24">
        <f t="shared" si="8"/>
        <v>43831.250999999997</v>
      </c>
      <c r="D82" t="str">
        <f t="shared" si="9"/>
        <v>vis</v>
      </c>
      <c r="E82">
        <f>VLOOKUP(C82,Active!C$21:E$969,3,FALSE)</f>
        <v>359.99909129866762</v>
      </c>
      <c r="F82" s="15" t="s">
        <v>227</v>
      </c>
      <c r="G82" t="str">
        <f t="shared" si="10"/>
        <v>43831.251</v>
      </c>
      <c r="H82" s="24">
        <f t="shared" si="11"/>
        <v>360</v>
      </c>
      <c r="I82" s="54" t="s">
        <v>454</v>
      </c>
      <c r="J82" s="55" t="s">
        <v>455</v>
      </c>
      <c r="K82" s="54">
        <v>360</v>
      </c>
      <c r="L82" s="54" t="s">
        <v>275</v>
      </c>
      <c r="M82" s="55" t="s">
        <v>231</v>
      </c>
      <c r="N82" s="55"/>
      <c r="O82" s="56" t="s">
        <v>232</v>
      </c>
      <c r="P82" s="56" t="s">
        <v>446</v>
      </c>
    </row>
    <row r="83" spans="1:16" x14ac:dyDescent="0.2">
      <c r="A83" s="24" t="str">
        <f t="shared" si="6"/>
        <v> BBS 44 </v>
      </c>
      <c r="B83" s="15" t="str">
        <f t="shared" si="7"/>
        <v>I</v>
      </c>
      <c r="C83" s="24">
        <f t="shared" si="8"/>
        <v>44069.385000000002</v>
      </c>
      <c r="D83" t="str">
        <f t="shared" si="9"/>
        <v>vis</v>
      </c>
      <c r="E83">
        <f>VLOOKUP(C83,Active!C$21:E$969,3,FALSE)</f>
        <v>457.00136960614702</v>
      </c>
      <c r="F83" s="15" t="s">
        <v>227</v>
      </c>
      <c r="G83" t="str">
        <f t="shared" si="10"/>
        <v>44069.385</v>
      </c>
      <c r="H83" s="24">
        <f t="shared" si="11"/>
        <v>457</v>
      </c>
      <c r="I83" s="54" t="s">
        <v>456</v>
      </c>
      <c r="J83" s="55" t="s">
        <v>457</v>
      </c>
      <c r="K83" s="54">
        <v>457</v>
      </c>
      <c r="L83" s="54" t="s">
        <v>331</v>
      </c>
      <c r="M83" s="55" t="s">
        <v>231</v>
      </c>
      <c r="N83" s="55"/>
      <c r="O83" s="56" t="s">
        <v>404</v>
      </c>
      <c r="P83" s="56" t="s">
        <v>458</v>
      </c>
    </row>
    <row r="84" spans="1:16" x14ac:dyDescent="0.2">
      <c r="A84" s="24" t="str">
        <f t="shared" si="6"/>
        <v> BBS 45 </v>
      </c>
      <c r="B84" s="15" t="str">
        <f t="shared" si="7"/>
        <v>I</v>
      </c>
      <c r="C84" s="24">
        <f t="shared" si="8"/>
        <v>44118.48</v>
      </c>
      <c r="D84" t="str">
        <f t="shared" si="9"/>
        <v>vis</v>
      </c>
      <c r="E84">
        <f>VLOOKUP(C84,Active!C$21:E$969,3,FALSE)</f>
        <v>476.99988663229914</v>
      </c>
      <c r="F84" s="15" t="s">
        <v>227</v>
      </c>
      <c r="G84" t="str">
        <f t="shared" si="10"/>
        <v>44118.480</v>
      </c>
      <c r="H84" s="24">
        <f t="shared" si="11"/>
        <v>477</v>
      </c>
      <c r="I84" s="54" t="s">
        <v>459</v>
      </c>
      <c r="J84" s="55" t="s">
        <v>460</v>
      </c>
      <c r="K84" s="54">
        <v>477</v>
      </c>
      <c r="L84" s="54" t="s">
        <v>313</v>
      </c>
      <c r="M84" s="55" t="s">
        <v>231</v>
      </c>
      <c r="N84" s="55"/>
      <c r="O84" s="56" t="s">
        <v>232</v>
      </c>
      <c r="P84" s="56" t="s">
        <v>461</v>
      </c>
    </row>
    <row r="85" spans="1:16" x14ac:dyDescent="0.2">
      <c r="A85" s="24" t="str">
        <f t="shared" si="6"/>
        <v> BBS 45 </v>
      </c>
      <c r="B85" s="15" t="str">
        <f t="shared" si="7"/>
        <v>I</v>
      </c>
      <c r="C85" s="24">
        <f t="shared" si="8"/>
        <v>44123.385999999999</v>
      </c>
      <c r="D85" t="str">
        <f t="shared" si="9"/>
        <v>vis</v>
      </c>
      <c r="E85">
        <f>VLOOKUP(C85,Active!C$21:E$969,3,FALSE)</f>
        <v>478.99831263352553</v>
      </c>
      <c r="F85" s="15" t="s">
        <v>227</v>
      </c>
      <c r="G85" t="str">
        <f t="shared" si="10"/>
        <v>44123.386</v>
      </c>
      <c r="H85" s="24">
        <f t="shared" si="11"/>
        <v>479</v>
      </c>
      <c r="I85" s="54" t="s">
        <v>462</v>
      </c>
      <c r="J85" s="55" t="s">
        <v>463</v>
      </c>
      <c r="K85" s="54">
        <v>479</v>
      </c>
      <c r="L85" s="54" t="s">
        <v>340</v>
      </c>
      <c r="M85" s="55" t="s">
        <v>231</v>
      </c>
      <c r="N85" s="55"/>
      <c r="O85" s="56" t="s">
        <v>232</v>
      </c>
      <c r="P85" s="56" t="s">
        <v>461</v>
      </c>
    </row>
    <row r="86" spans="1:16" x14ac:dyDescent="0.2">
      <c r="A86" s="24" t="str">
        <f t="shared" si="6"/>
        <v> MVS 8.193 </v>
      </c>
      <c r="B86" s="15" t="str">
        <f t="shared" si="7"/>
        <v>I</v>
      </c>
      <c r="C86" s="24">
        <f t="shared" si="8"/>
        <v>44123.392</v>
      </c>
      <c r="D86" t="str">
        <f t="shared" si="9"/>
        <v>vis</v>
      </c>
      <c r="E86">
        <f>VLOOKUP(C86,Active!C$21:E$969,3,FALSE)</f>
        <v>479.00075669304647</v>
      </c>
      <c r="F86" s="15" t="s">
        <v>227</v>
      </c>
      <c r="G86" t="str">
        <f t="shared" si="10"/>
        <v>44123.392</v>
      </c>
      <c r="H86" s="24">
        <f t="shared" si="11"/>
        <v>479</v>
      </c>
      <c r="I86" s="54" t="s">
        <v>464</v>
      </c>
      <c r="J86" s="55" t="s">
        <v>465</v>
      </c>
      <c r="K86" s="54">
        <v>479</v>
      </c>
      <c r="L86" s="54" t="s">
        <v>328</v>
      </c>
      <c r="M86" s="55" t="s">
        <v>231</v>
      </c>
      <c r="N86" s="55"/>
      <c r="O86" s="56" t="s">
        <v>466</v>
      </c>
      <c r="P86" s="56" t="s">
        <v>467</v>
      </c>
    </row>
    <row r="87" spans="1:16" x14ac:dyDescent="0.2">
      <c r="A87" s="24" t="str">
        <f t="shared" si="6"/>
        <v> BBS 45 </v>
      </c>
      <c r="B87" s="15" t="str">
        <f t="shared" si="7"/>
        <v>I</v>
      </c>
      <c r="C87" s="24">
        <f t="shared" si="8"/>
        <v>44155.303999999996</v>
      </c>
      <c r="D87" t="str">
        <f t="shared" si="9"/>
        <v>vis</v>
      </c>
      <c r="E87">
        <f>VLOOKUP(C87,Active!C$21:E$969,3,FALSE)</f>
        <v>491.99989459585703</v>
      </c>
      <c r="F87" s="15" t="s">
        <v>227</v>
      </c>
      <c r="G87" t="str">
        <f t="shared" si="10"/>
        <v>44155.304</v>
      </c>
      <c r="H87" s="24">
        <f t="shared" si="11"/>
        <v>492</v>
      </c>
      <c r="I87" s="54" t="s">
        <v>468</v>
      </c>
      <c r="J87" s="55" t="s">
        <v>469</v>
      </c>
      <c r="K87" s="54">
        <v>492</v>
      </c>
      <c r="L87" s="54" t="s">
        <v>313</v>
      </c>
      <c r="M87" s="55" t="s">
        <v>231</v>
      </c>
      <c r="N87" s="55"/>
      <c r="O87" s="56" t="s">
        <v>420</v>
      </c>
      <c r="P87" s="56" t="s">
        <v>461</v>
      </c>
    </row>
    <row r="88" spans="1:16" x14ac:dyDescent="0.2">
      <c r="A88" s="24" t="str">
        <f t="shared" si="6"/>
        <v> AVSJ 11.60 </v>
      </c>
      <c r="B88" s="15" t="str">
        <f t="shared" si="7"/>
        <v>I</v>
      </c>
      <c r="C88" s="24">
        <f t="shared" si="8"/>
        <v>44405.840799999998</v>
      </c>
      <c r="D88" t="str">
        <f t="shared" si="9"/>
        <v>vis</v>
      </c>
      <c r="E88">
        <f>VLOOKUP(C88,Active!C$21:E$969,3,FALSE)</f>
        <v>594.05436980672539</v>
      </c>
      <c r="F88" s="15" t="s">
        <v>227</v>
      </c>
      <c r="G88" t="str">
        <f t="shared" si="10"/>
        <v>44405.8408</v>
      </c>
      <c r="H88" s="24">
        <f t="shared" si="11"/>
        <v>594</v>
      </c>
      <c r="I88" s="54" t="s">
        <v>470</v>
      </c>
      <c r="J88" s="55" t="s">
        <v>471</v>
      </c>
      <c r="K88" s="54">
        <v>594</v>
      </c>
      <c r="L88" s="54" t="s">
        <v>472</v>
      </c>
      <c r="M88" s="55" t="s">
        <v>283</v>
      </c>
      <c r="N88" s="55" t="s">
        <v>284</v>
      </c>
      <c r="O88" s="56" t="s">
        <v>473</v>
      </c>
      <c r="P88" s="56" t="s">
        <v>474</v>
      </c>
    </row>
    <row r="89" spans="1:16" x14ac:dyDescent="0.2">
      <c r="A89" s="24" t="str">
        <f t="shared" si="6"/>
        <v> BBS 49 </v>
      </c>
      <c r="B89" s="15" t="str">
        <f t="shared" si="7"/>
        <v>I</v>
      </c>
      <c r="C89" s="24">
        <f t="shared" si="8"/>
        <v>44442.517999999996</v>
      </c>
      <c r="D89" t="str">
        <f t="shared" si="9"/>
        <v>vis</v>
      </c>
      <c r="E89">
        <f>VLOOKUP(C89,Active!C$21:E$969,3,FALSE)</f>
        <v>608.99457978068472</v>
      </c>
      <c r="F89" s="15" t="s">
        <v>227</v>
      </c>
      <c r="G89" t="str">
        <f t="shared" si="10"/>
        <v>44442.518</v>
      </c>
      <c r="H89" s="24">
        <f t="shared" si="11"/>
        <v>609</v>
      </c>
      <c r="I89" s="54" t="s">
        <v>475</v>
      </c>
      <c r="J89" s="55" t="s">
        <v>476</v>
      </c>
      <c r="K89" s="54">
        <v>609</v>
      </c>
      <c r="L89" s="54" t="s">
        <v>477</v>
      </c>
      <c r="M89" s="55" t="s">
        <v>231</v>
      </c>
      <c r="N89" s="55"/>
      <c r="O89" s="56" t="s">
        <v>232</v>
      </c>
      <c r="P89" s="56" t="s">
        <v>478</v>
      </c>
    </row>
    <row r="90" spans="1:16" x14ac:dyDescent="0.2">
      <c r="A90" s="24" t="str">
        <f t="shared" si="6"/>
        <v> BBS 49 </v>
      </c>
      <c r="B90" s="15" t="str">
        <f t="shared" si="7"/>
        <v>I</v>
      </c>
      <c r="C90" s="24">
        <f t="shared" si="8"/>
        <v>44447.432999999997</v>
      </c>
      <c r="D90" t="str">
        <f t="shared" si="9"/>
        <v>vis</v>
      </c>
      <c r="E90">
        <f>VLOOKUP(C90,Active!C$21:E$969,3,FALSE)</f>
        <v>610.99667187119394</v>
      </c>
      <c r="F90" s="15" t="s">
        <v>227</v>
      </c>
      <c r="G90" t="str">
        <f t="shared" si="10"/>
        <v>44447.433</v>
      </c>
      <c r="H90" s="24">
        <f t="shared" si="11"/>
        <v>611</v>
      </c>
      <c r="I90" s="54" t="s">
        <v>479</v>
      </c>
      <c r="J90" s="55" t="s">
        <v>480</v>
      </c>
      <c r="K90" s="54">
        <v>611</v>
      </c>
      <c r="L90" s="54" t="s">
        <v>242</v>
      </c>
      <c r="M90" s="55" t="s">
        <v>231</v>
      </c>
      <c r="N90" s="55"/>
      <c r="O90" s="56" t="s">
        <v>232</v>
      </c>
      <c r="P90" s="56" t="s">
        <v>478</v>
      </c>
    </row>
    <row r="91" spans="1:16" x14ac:dyDescent="0.2">
      <c r="A91" s="24" t="str">
        <f t="shared" si="6"/>
        <v> BBS 49 </v>
      </c>
      <c r="B91" s="15" t="str">
        <f t="shared" si="7"/>
        <v>I</v>
      </c>
      <c r="C91" s="24">
        <f t="shared" si="8"/>
        <v>44452.364000000001</v>
      </c>
      <c r="D91" t="str">
        <f t="shared" si="9"/>
        <v>vis</v>
      </c>
      <c r="E91">
        <f>VLOOKUP(C91,Active!C$21:E$969,3,FALSE)</f>
        <v>613.00528145375915</v>
      </c>
      <c r="F91" s="15" t="s">
        <v>227</v>
      </c>
      <c r="G91" t="str">
        <f t="shared" si="10"/>
        <v>44452.364</v>
      </c>
      <c r="H91" s="24">
        <f t="shared" si="11"/>
        <v>613</v>
      </c>
      <c r="I91" s="54" t="s">
        <v>481</v>
      </c>
      <c r="J91" s="55" t="s">
        <v>482</v>
      </c>
      <c r="K91" s="54">
        <v>613</v>
      </c>
      <c r="L91" s="54" t="s">
        <v>384</v>
      </c>
      <c r="M91" s="55" t="s">
        <v>231</v>
      </c>
      <c r="N91" s="55"/>
      <c r="O91" s="56" t="s">
        <v>420</v>
      </c>
      <c r="P91" s="56" t="s">
        <v>478</v>
      </c>
    </row>
    <row r="92" spans="1:16" x14ac:dyDescent="0.2">
      <c r="A92" s="24" t="str">
        <f t="shared" si="6"/>
        <v> BRNO 23 </v>
      </c>
      <c r="B92" s="15" t="str">
        <f t="shared" si="7"/>
        <v>I</v>
      </c>
      <c r="C92" s="24">
        <f t="shared" si="8"/>
        <v>44474.468999999997</v>
      </c>
      <c r="D92" t="str">
        <f t="shared" si="9"/>
        <v>vis</v>
      </c>
      <c r="E92">
        <f>VLOOKUP(C92,Active!C$21:E$969,3,FALSE)</f>
        <v>622.00960407037996</v>
      </c>
      <c r="F92" s="15" t="s">
        <v>227</v>
      </c>
      <c r="G92" t="str">
        <f t="shared" si="10"/>
        <v>44474.469</v>
      </c>
      <c r="H92" s="24">
        <f t="shared" si="11"/>
        <v>622</v>
      </c>
      <c r="I92" s="54" t="s">
        <v>483</v>
      </c>
      <c r="J92" s="55" t="s">
        <v>484</v>
      </c>
      <c r="K92" s="54">
        <v>622</v>
      </c>
      <c r="L92" s="54" t="s">
        <v>485</v>
      </c>
      <c r="M92" s="55" t="s">
        <v>231</v>
      </c>
      <c r="N92" s="55"/>
      <c r="O92" s="56" t="s">
        <v>486</v>
      </c>
      <c r="P92" s="56" t="s">
        <v>487</v>
      </c>
    </row>
    <row r="93" spans="1:16" x14ac:dyDescent="0.2">
      <c r="A93" s="24" t="str">
        <f t="shared" si="6"/>
        <v> BBS 51 </v>
      </c>
      <c r="B93" s="15" t="str">
        <f t="shared" si="7"/>
        <v>I</v>
      </c>
      <c r="C93" s="24">
        <f t="shared" si="8"/>
        <v>44501.455999999998</v>
      </c>
      <c r="D93" t="str">
        <f t="shared" si="9"/>
        <v>vis</v>
      </c>
      <c r="E93">
        <f>VLOOKUP(C93,Active!C$21:E$969,3,FALSE)</f>
        <v>633.00257645014926</v>
      </c>
      <c r="F93" s="15" t="s">
        <v>227</v>
      </c>
      <c r="G93" t="str">
        <f t="shared" si="10"/>
        <v>44501.456</v>
      </c>
      <c r="H93" s="24">
        <f t="shared" si="11"/>
        <v>633</v>
      </c>
      <c r="I93" s="54" t="s">
        <v>488</v>
      </c>
      <c r="J93" s="55" t="s">
        <v>489</v>
      </c>
      <c r="K93" s="54">
        <v>633</v>
      </c>
      <c r="L93" s="54" t="s">
        <v>249</v>
      </c>
      <c r="M93" s="55" t="s">
        <v>231</v>
      </c>
      <c r="N93" s="55"/>
      <c r="O93" s="56" t="s">
        <v>490</v>
      </c>
      <c r="P93" s="56" t="s">
        <v>491</v>
      </c>
    </row>
    <row r="94" spans="1:16" x14ac:dyDescent="0.2">
      <c r="A94" s="24" t="str">
        <f t="shared" si="6"/>
        <v> BBS 51 </v>
      </c>
      <c r="B94" s="15" t="str">
        <f t="shared" si="7"/>
        <v>I</v>
      </c>
      <c r="C94" s="24">
        <f t="shared" si="8"/>
        <v>44511.273999999998</v>
      </c>
      <c r="D94" t="str">
        <f t="shared" si="9"/>
        <v>vis</v>
      </c>
      <c r="E94">
        <f>VLOOKUP(C94,Active!C$21:E$969,3,FALSE)</f>
        <v>637.00187251212594</v>
      </c>
      <c r="F94" s="15" t="s">
        <v>227</v>
      </c>
      <c r="G94" t="str">
        <f t="shared" si="10"/>
        <v>44511.274</v>
      </c>
      <c r="H94" s="24">
        <f t="shared" si="11"/>
        <v>637</v>
      </c>
      <c r="I94" s="54" t="s">
        <v>492</v>
      </c>
      <c r="J94" s="55" t="s">
        <v>493</v>
      </c>
      <c r="K94" s="54">
        <v>637</v>
      </c>
      <c r="L94" s="54" t="s">
        <v>351</v>
      </c>
      <c r="M94" s="55" t="s">
        <v>231</v>
      </c>
      <c r="N94" s="55"/>
      <c r="O94" s="56" t="s">
        <v>490</v>
      </c>
      <c r="P94" s="56" t="s">
        <v>491</v>
      </c>
    </row>
    <row r="95" spans="1:16" x14ac:dyDescent="0.2">
      <c r="A95" s="24" t="str">
        <f t="shared" si="6"/>
        <v> BBS 51 </v>
      </c>
      <c r="B95" s="15" t="str">
        <f t="shared" si="7"/>
        <v>I</v>
      </c>
      <c r="C95" s="24">
        <f t="shared" si="8"/>
        <v>44533.36</v>
      </c>
      <c r="D95" t="str">
        <f t="shared" si="9"/>
        <v>vis</v>
      </c>
      <c r="E95">
        <f>VLOOKUP(C95,Active!C$21:E$969,3,FALSE)</f>
        <v>645.99845560693484</v>
      </c>
      <c r="F95" s="15" t="s">
        <v>227</v>
      </c>
      <c r="G95" t="str">
        <f t="shared" si="10"/>
        <v>44533.360</v>
      </c>
      <c r="H95" s="24">
        <f t="shared" si="11"/>
        <v>646</v>
      </c>
      <c r="I95" s="54" t="s">
        <v>494</v>
      </c>
      <c r="J95" s="55" t="s">
        <v>495</v>
      </c>
      <c r="K95" s="54">
        <v>646</v>
      </c>
      <c r="L95" s="54" t="s">
        <v>340</v>
      </c>
      <c r="M95" s="55" t="s">
        <v>231</v>
      </c>
      <c r="N95" s="55"/>
      <c r="O95" s="56" t="s">
        <v>232</v>
      </c>
      <c r="P95" s="56" t="s">
        <v>491</v>
      </c>
    </row>
    <row r="96" spans="1:16" x14ac:dyDescent="0.2">
      <c r="A96" s="24" t="str">
        <f t="shared" si="6"/>
        <v> BBS 51 </v>
      </c>
      <c r="B96" s="15" t="str">
        <f t="shared" si="7"/>
        <v>I</v>
      </c>
      <c r="C96" s="24">
        <f t="shared" si="8"/>
        <v>44565.271999999997</v>
      </c>
      <c r="D96" t="str">
        <f t="shared" si="9"/>
        <v>vis</v>
      </c>
      <c r="E96">
        <f>VLOOKUP(C96,Active!C$21:E$969,3,FALSE)</f>
        <v>658.99759350974534</v>
      </c>
      <c r="F96" s="15" t="s">
        <v>227</v>
      </c>
      <c r="G96" t="str">
        <f t="shared" si="10"/>
        <v>44565.272</v>
      </c>
      <c r="H96" s="24">
        <f t="shared" si="11"/>
        <v>659</v>
      </c>
      <c r="I96" s="54" t="s">
        <v>496</v>
      </c>
      <c r="J96" s="55" t="s">
        <v>497</v>
      </c>
      <c r="K96" s="54">
        <v>659</v>
      </c>
      <c r="L96" s="54" t="s">
        <v>245</v>
      </c>
      <c r="M96" s="55" t="s">
        <v>231</v>
      </c>
      <c r="N96" s="55"/>
      <c r="O96" s="56" t="s">
        <v>232</v>
      </c>
      <c r="P96" s="56" t="s">
        <v>491</v>
      </c>
    </row>
    <row r="97" spans="1:16" x14ac:dyDescent="0.2">
      <c r="A97" s="24" t="str">
        <f t="shared" si="6"/>
        <v> VSSC 58.20 </v>
      </c>
      <c r="B97" s="15" t="str">
        <f t="shared" si="7"/>
        <v>I</v>
      </c>
      <c r="C97" s="24">
        <f t="shared" si="8"/>
        <v>44749.468000000001</v>
      </c>
      <c r="D97" t="str">
        <f t="shared" si="9"/>
        <v>vis</v>
      </c>
      <c r="E97">
        <f>VLOOKUP(C97,Active!C$21:E$969,3,FALSE)</f>
        <v>734.02859141480894</v>
      </c>
      <c r="F97" s="15" t="s">
        <v>227</v>
      </c>
      <c r="G97" t="str">
        <f t="shared" si="10"/>
        <v>44749.468</v>
      </c>
      <c r="H97" s="24">
        <f t="shared" si="11"/>
        <v>734</v>
      </c>
      <c r="I97" s="54" t="s">
        <v>498</v>
      </c>
      <c r="J97" s="55" t="s">
        <v>499</v>
      </c>
      <c r="K97" s="54">
        <v>734</v>
      </c>
      <c r="L97" s="54" t="s">
        <v>500</v>
      </c>
      <c r="M97" s="55" t="s">
        <v>231</v>
      </c>
      <c r="N97" s="55"/>
      <c r="O97" s="56" t="s">
        <v>449</v>
      </c>
      <c r="P97" s="56" t="s">
        <v>141</v>
      </c>
    </row>
    <row r="98" spans="1:16" x14ac:dyDescent="0.2">
      <c r="A98" s="24" t="str">
        <f t="shared" si="6"/>
        <v> AVSJ 11.60 </v>
      </c>
      <c r="B98" s="15" t="str">
        <f t="shared" si="7"/>
        <v>I</v>
      </c>
      <c r="C98" s="24">
        <f t="shared" si="8"/>
        <v>44783.765700000004</v>
      </c>
      <c r="D98" t="str">
        <f t="shared" si="9"/>
        <v>vis</v>
      </c>
      <c r="E98">
        <f>VLOOKUP(C98,Active!C$21:E$969,3,FALSE)</f>
        <v>747.99952811728167</v>
      </c>
      <c r="F98" s="15" t="s">
        <v>227</v>
      </c>
      <c r="G98" t="str">
        <f t="shared" si="10"/>
        <v>44783.7657</v>
      </c>
      <c r="H98" s="24">
        <f t="shared" si="11"/>
        <v>748</v>
      </c>
      <c r="I98" s="54" t="s">
        <v>501</v>
      </c>
      <c r="J98" s="55" t="s">
        <v>502</v>
      </c>
      <c r="K98" s="54">
        <v>748</v>
      </c>
      <c r="L98" s="54" t="s">
        <v>503</v>
      </c>
      <c r="M98" s="55" t="s">
        <v>283</v>
      </c>
      <c r="N98" s="55" t="s">
        <v>284</v>
      </c>
      <c r="O98" s="56" t="s">
        <v>473</v>
      </c>
      <c r="P98" s="56" t="s">
        <v>474</v>
      </c>
    </row>
    <row r="99" spans="1:16" x14ac:dyDescent="0.2">
      <c r="A99" s="24" t="str">
        <f t="shared" si="6"/>
        <v>IBVS 2189 </v>
      </c>
      <c r="B99" s="15" t="str">
        <f t="shared" si="7"/>
        <v>I</v>
      </c>
      <c r="C99" s="24">
        <f t="shared" si="8"/>
        <v>44852.504399999998</v>
      </c>
      <c r="D99" t="str">
        <f t="shared" si="9"/>
        <v>vis</v>
      </c>
      <c r="E99">
        <f>VLOOKUP(C99,Active!C$21:E$969,3,FALSE)</f>
        <v>775.99977381043607</v>
      </c>
      <c r="F99" s="15" t="s">
        <v>227</v>
      </c>
      <c r="G99" t="str">
        <f t="shared" si="10"/>
        <v>44852.5044</v>
      </c>
      <c r="H99" s="24">
        <f t="shared" si="11"/>
        <v>776</v>
      </c>
      <c r="I99" s="54" t="s">
        <v>504</v>
      </c>
      <c r="J99" s="55" t="s">
        <v>505</v>
      </c>
      <c r="K99" s="54">
        <v>776</v>
      </c>
      <c r="L99" s="54" t="s">
        <v>506</v>
      </c>
      <c r="M99" s="55" t="s">
        <v>283</v>
      </c>
      <c r="N99" s="55" t="s">
        <v>284</v>
      </c>
      <c r="O99" s="56" t="s">
        <v>507</v>
      </c>
      <c r="P99" s="57" t="s">
        <v>508</v>
      </c>
    </row>
    <row r="100" spans="1:16" x14ac:dyDescent="0.2">
      <c r="A100" s="24" t="str">
        <f t="shared" si="6"/>
        <v>BAVM 34 </v>
      </c>
      <c r="B100" s="15" t="str">
        <f t="shared" si="7"/>
        <v>I</v>
      </c>
      <c r="C100" s="24">
        <f t="shared" si="8"/>
        <v>44889.329100000003</v>
      </c>
      <c r="D100" t="str">
        <f t="shared" si="9"/>
        <v>vis</v>
      </c>
      <c r="E100">
        <f>VLOOKUP(C100,Active!C$21:E$969,3,FALSE)</f>
        <v>791.00006691427598</v>
      </c>
      <c r="F100" s="15" t="s">
        <v>227</v>
      </c>
      <c r="G100" t="str">
        <f t="shared" si="10"/>
        <v>44889.3291</v>
      </c>
      <c r="H100" s="24">
        <f t="shared" si="11"/>
        <v>791</v>
      </c>
      <c r="I100" s="54" t="s">
        <v>509</v>
      </c>
      <c r="J100" s="55" t="s">
        <v>510</v>
      </c>
      <c r="K100" s="54">
        <v>791</v>
      </c>
      <c r="L100" s="54" t="s">
        <v>511</v>
      </c>
      <c r="M100" s="55" t="s">
        <v>283</v>
      </c>
      <c r="N100" s="55" t="s">
        <v>512</v>
      </c>
      <c r="O100" s="56" t="s">
        <v>513</v>
      </c>
      <c r="P100" s="57" t="s">
        <v>514</v>
      </c>
    </row>
    <row r="101" spans="1:16" x14ac:dyDescent="0.2">
      <c r="A101" s="24" t="str">
        <f t="shared" si="6"/>
        <v> BBS 57 </v>
      </c>
      <c r="B101" s="15" t="str">
        <f t="shared" si="7"/>
        <v>I</v>
      </c>
      <c r="C101" s="24">
        <f t="shared" si="8"/>
        <v>44889.339</v>
      </c>
      <c r="D101" t="str">
        <f t="shared" si="9"/>
        <v>vis</v>
      </c>
      <c r="E101">
        <f>VLOOKUP(C101,Active!C$21:E$969,3,FALSE)</f>
        <v>791.00409961248363</v>
      </c>
      <c r="F101" s="15" t="s">
        <v>227</v>
      </c>
      <c r="G101" t="str">
        <f t="shared" si="10"/>
        <v>44889.339</v>
      </c>
      <c r="H101" s="24">
        <f t="shared" si="11"/>
        <v>791</v>
      </c>
      <c r="I101" s="54" t="s">
        <v>515</v>
      </c>
      <c r="J101" s="55" t="s">
        <v>516</v>
      </c>
      <c r="K101" s="54">
        <v>791</v>
      </c>
      <c r="L101" s="54" t="s">
        <v>517</v>
      </c>
      <c r="M101" s="55" t="s">
        <v>231</v>
      </c>
      <c r="N101" s="55"/>
      <c r="O101" s="56" t="s">
        <v>232</v>
      </c>
      <c r="P101" s="56" t="s">
        <v>518</v>
      </c>
    </row>
    <row r="102" spans="1:16" x14ac:dyDescent="0.2">
      <c r="A102" s="24" t="str">
        <f t="shared" si="6"/>
        <v> BBS 57 </v>
      </c>
      <c r="B102" s="15" t="str">
        <f t="shared" si="7"/>
        <v>I</v>
      </c>
      <c r="C102" s="24">
        <f t="shared" si="8"/>
        <v>44911.415999999997</v>
      </c>
      <c r="D102" t="str">
        <f t="shared" si="9"/>
        <v>vis</v>
      </c>
      <c r="E102">
        <f>VLOOKUP(C102,Active!C$21:E$969,3,FALSE)</f>
        <v>799.99701661800964</v>
      </c>
      <c r="F102" s="15" t="s">
        <v>227</v>
      </c>
      <c r="G102" t="str">
        <f t="shared" si="10"/>
        <v>44911.416</v>
      </c>
      <c r="H102" s="24">
        <f t="shared" si="11"/>
        <v>800</v>
      </c>
      <c r="I102" s="54" t="s">
        <v>519</v>
      </c>
      <c r="J102" s="55" t="s">
        <v>520</v>
      </c>
      <c r="K102" s="54">
        <v>800</v>
      </c>
      <c r="L102" s="54" t="s">
        <v>242</v>
      </c>
      <c r="M102" s="55" t="s">
        <v>231</v>
      </c>
      <c r="N102" s="55"/>
      <c r="O102" s="56" t="s">
        <v>232</v>
      </c>
      <c r="P102" s="56" t="s">
        <v>518</v>
      </c>
    </row>
    <row r="103" spans="1:16" x14ac:dyDescent="0.2">
      <c r="A103" s="24" t="str">
        <f t="shared" si="6"/>
        <v> MVS 10.43 </v>
      </c>
      <c r="B103" s="15" t="str">
        <f t="shared" si="7"/>
        <v>I</v>
      </c>
      <c r="C103" s="24">
        <f t="shared" si="8"/>
        <v>45181.464</v>
      </c>
      <c r="D103" t="str">
        <f t="shared" si="9"/>
        <v>vis</v>
      </c>
      <c r="E103">
        <f>VLOOKUP(C103,Active!C$21:E$969,3,FALSE)</f>
        <v>909.9992475148066</v>
      </c>
      <c r="F103" s="15" t="s">
        <v>227</v>
      </c>
      <c r="G103" t="str">
        <f t="shared" si="10"/>
        <v>45181.464</v>
      </c>
      <c r="H103" s="24">
        <f t="shared" si="11"/>
        <v>910</v>
      </c>
      <c r="I103" s="54" t="s">
        <v>521</v>
      </c>
      <c r="J103" s="55" t="s">
        <v>522</v>
      </c>
      <c r="K103" s="54">
        <v>910</v>
      </c>
      <c r="L103" s="54" t="s">
        <v>255</v>
      </c>
      <c r="M103" s="55" t="s">
        <v>523</v>
      </c>
      <c r="N103" s="55"/>
      <c r="O103" s="56" t="s">
        <v>524</v>
      </c>
      <c r="P103" s="56" t="s">
        <v>525</v>
      </c>
    </row>
    <row r="104" spans="1:16" x14ac:dyDescent="0.2">
      <c r="A104" s="24" t="str">
        <f t="shared" si="6"/>
        <v> BBS 62 </v>
      </c>
      <c r="B104" s="15" t="str">
        <f t="shared" si="7"/>
        <v>I</v>
      </c>
      <c r="C104" s="24">
        <f t="shared" si="8"/>
        <v>45186.381999999998</v>
      </c>
      <c r="D104" t="str">
        <f t="shared" si="9"/>
        <v>vis</v>
      </c>
      <c r="E104">
        <f>VLOOKUP(C104,Active!C$21:E$969,3,FALSE)</f>
        <v>912.00256163507493</v>
      </c>
      <c r="F104" s="15" t="s">
        <v>227</v>
      </c>
      <c r="G104" t="str">
        <f t="shared" si="10"/>
        <v>45186.382</v>
      </c>
      <c r="H104" s="24">
        <f t="shared" si="11"/>
        <v>912</v>
      </c>
      <c r="I104" s="54" t="s">
        <v>526</v>
      </c>
      <c r="J104" s="55" t="s">
        <v>527</v>
      </c>
      <c r="K104" s="54">
        <v>912</v>
      </c>
      <c r="L104" s="54" t="s">
        <v>239</v>
      </c>
      <c r="M104" s="55" t="s">
        <v>231</v>
      </c>
      <c r="N104" s="55"/>
      <c r="O104" s="56" t="s">
        <v>232</v>
      </c>
      <c r="P104" s="56" t="s">
        <v>528</v>
      </c>
    </row>
    <row r="105" spans="1:16" x14ac:dyDescent="0.2">
      <c r="A105" s="24" t="str">
        <f t="shared" si="6"/>
        <v> BBS 67 </v>
      </c>
      <c r="B105" s="15" t="str">
        <f t="shared" si="7"/>
        <v>I</v>
      </c>
      <c r="C105" s="24">
        <f t="shared" si="8"/>
        <v>45532.525000000001</v>
      </c>
      <c r="D105" t="str">
        <f t="shared" si="9"/>
        <v>vis</v>
      </c>
      <c r="E105">
        <f>VLOOKUP(C105,Active!C$21:E$969,3,FALSE)</f>
        <v>1053.0015774000872</v>
      </c>
      <c r="F105" s="15" t="s">
        <v>227</v>
      </c>
      <c r="G105" t="str">
        <f t="shared" si="10"/>
        <v>45532.525</v>
      </c>
      <c r="H105" s="24">
        <f t="shared" si="11"/>
        <v>1053</v>
      </c>
      <c r="I105" s="54" t="s">
        <v>529</v>
      </c>
      <c r="J105" s="55" t="s">
        <v>530</v>
      </c>
      <c r="K105" s="54">
        <v>1053</v>
      </c>
      <c r="L105" s="54" t="s">
        <v>331</v>
      </c>
      <c r="M105" s="55" t="s">
        <v>231</v>
      </c>
      <c r="N105" s="55"/>
      <c r="O105" s="56" t="s">
        <v>420</v>
      </c>
      <c r="P105" s="56" t="s">
        <v>531</v>
      </c>
    </row>
    <row r="106" spans="1:16" x14ac:dyDescent="0.2">
      <c r="A106" s="24" t="str">
        <f t="shared" si="6"/>
        <v>BAVM 38 </v>
      </c>
      <c r="B106" s="15" t="str">
        <f t="shared" si="7"/>
        <v>I</v>
      </c>
      <c r="C106" s="24">
        <f t="shared" si="8"/>
        <v>45537.432999999997</v>
      </c>
      <c r="D106" t="str">
        <f t="shared" si="9"/>
        <v>vis</v>
      </c>
      <c r="E106">
        <f>VLOOKUP(C106,Active!C$21:E$969,3,FALSE)</f>
        <v>1055.0008180878206</v>
      </c>
      <c r="F106" s="15" t="s">
        <v>227</v>
      </c>
      <c r="G106" t="str">
        <f t="shared" si="10"/>
        <v>45537.433</v>
      </c>
      <c r="H106" s="24">
        <f t="shared" si="11"/>
        <v>1055</v>
      </c>
      <c r="I106" s="54" t="s">
        <v>532</v>
      </c>
      <c r="J106" s="55" t="s">
        <v>533</v>
      </c>
      <c r="K106" s="54">
        <v>1055</v>
      </c>
      <c r="L106" s="54" t="s">
        <v>397</v>
      </c>
      <c r="M106" s="55" t="s">
        <v>231</v>
      </c>
      <c r="N106" s="55"/>
      <c r="O106" s="56" t="s">
        <v>534</v>
      </c>
      <c r="P106" s="57" t="s">
        <v>535</v>
      </c>
    </row>
    <row r="107" spans="1:16" x14ac:dyDescent="0.2">
      <c r="A107" s="24" t="str">
        <f t="shared" si="6"/>
        <v> BBS 67 </v>
      </c>
      <c r="B107" s="15" t="str">
        <f t="shared" si="7"/>
        <v>I</v>
      </c>
      <c r="C107" s="24">
        <f t="shared" si="8"/>
        <v>45537.434000000001</v>
      </c>
      <c r="D107" t="str">
        <f t="shared" si="9"/>
        <v>vis</v>
      </c>
      <c r="E107">
        <f>VLOOKUP(C107,Active!C$21:E$969,3,FALSE)</f>
        <v>1055.0012254310755</v>
      </c>
      <c r="F107" s="15" t="s">
        <v>227</v>
      </c>
      <c r="G107" t="str">
        <f t="shared" si="10"/>
        <v>45537.434</v>
      </c>
      <c r="H107" s="24">
        <f t="shared" si="11"/>
        <v>1055</v>
      </c>
      <c r="I107" s="54" t="s">
        <v>536</v>
      </c>
      <c r="J107" s="55" t="s">
        <v>537</v>
      </c>
      <c r="K107" s="54">
        <v>1055</v>
      </c>
      <c r="L107" s="54" t="s">
        <v>328</v>
      </c>
      <c r="M107" s="55" t="s">
        <v>231</v>
      </c>
      <c r="N107" s="55"/>
      <c r="O107" s="56" t="s">
        <v>420</v>
      </c>
      <c r="P107" s="56" t="s">
        <v>531</v>
      </c>
    </row>
    <row r="108" spans="1:16" x14ac:dyDescent="0.2">
      <c r="A108" s="24" t="str">
        <f t="shared" si="6"/>
        <v> AOEB 5 </v>
      </c>
      <c r="B108" s="15" t="str">
        <f t="shared" si="7"/>
        <v>I</v>
      </c>
      <c r="C108" s="24">
        <f t="shared" si="8"/>
        <v>45895.85</v>
      </c>
      <c r="D108" t="str">
        <f t="shared" si="9"/>
        <v>vis</v>
      </c>
      <c r="E108">
        <f>VLOOKUP(C108,Active!C$21:E$969,3,FALSE)</f>
        <v>1200.9995649451832</v>
      </c>
      <c r="F108" s="15" t="s">
        <v>227</v>
      </c>
      <c r="G108" t="str">
        <f t="shared" si="10"/>
        <v>45895.850</v>
      </c>
      <c r="H108" s="24">
        <f t="shared" si="11"/>
        <v>1201</v>
      </c>
      <c r="I108" s="54" t="s">
        <v>538</v>
      </c>
      <c r="J108" s="55" t="s">
        <v>539</v>
      </c>
      <c r="K108" s="54">
        <v>1201</v>
      </c>
      <c r="L108" s="54" t="s">
        <v>275</v>
      </c>
      <c r="M108" s="55" t="s">
        <v>231</v>
      </c>
      <c r="N108" s="55"/>
      <c r="O108" s="56" t="s">
        <v>540</v>
      </c>
      <c r="P108" s="56" t="s">
        <v>541</v>
      </c>
    </row>
    <row r="109" spans="1:16" x14ac:dyDescent="0.2">
      <c r="A109" s="24" t="str">
        <f t="shared" si="6"/>
        <v> AOEB 5 </v>
      </c>
      <c r="B109" s="15" t="str">
        <f t="shared" si="7"/>
        <v>I</v>
      </c>
      <c r="C109" s="24">
        <f t="shared" si="8"/>
        <v>45900.767</v>
      </c>
      <c r="D109" t="str">
        <f t="shared" si="9"/>
        <v>vis</v>
      </c>
      <c r="E109">
        <f>VLOOKUP(C109,Active!C$21:E$969,3,FALSE)</f>
        <v>1203.0024717221993</v>
      </c>
      <c r="F109" s="15" t="s">
        <v>227</v>
      </c>
      <c r="G109" t="str">
        <f t="shared" si="10"/>
        <v>45900.767</v>
      </c>
      <c r="H109" s="24">
        <f t="shared" si="11"/>
        <v>1203</v>
      </c>
      <c r="I109" s="54" t="s">
        <v>542</v>
      </c>
      <c r="J109" s="55" t="s">
        <v>543</v>
      </c>
      <c r="K109" s="54">
        <v>1203</v>
      </c>
      <c r="L109" s="54" t="s">
        <v>239</v>
      </c>
      <c r="M109" s="55" t="s">
        <v>231</v>
      </c>
      <c r="N109" s="55"/>
      <c r="O109" s="56" t="s">
        <v>540</v>
      </c>
      <c r="P109" s="56" t="s">
        <v>541</v>
      </c>
    </row>
    <row r="110" spans="1:16" x14ac:dyDescent="0.2">
      <c r="A110" s="24" t="str">
        <f t="shared" si="6"/>
        <v> AOEB 5 </v>
      </c>
      <c r="B110" s="15" t="str">
        <f t="shared" si="7"/>
        <v>I</v>
      </c>
      <c r="C110" s="24">
        <f t="shared" si="8"/>
        <v>45905.678</v>
      </c>
      <c r="D110" t="str">
        <f t="shared" si="9"/>
        <v>vis</v>
      </c>
      <c r="E110">
        <f>VLOOKUP(C110,Active!C$21:E$969,3,FALSE)</f>
        <v>1205.0029344396946</v>
      </c>
      <c r="F110" s="15" t="s">
        <v>227</v>
      </c>
      <c r="G110" t="str">
        <f t="shared" si="10"/>
        <v>45905.678</v>
      </c>
      <c r="H110" s="24">
        <f t="shared" si="11"/>
        <v>1205</v>
      </c>
      <c r="I110" s="54" t="s">
        <v>544</v>
      </c>
      <c r="J110" s="55" t="s">
        <v>545</v>
      </c>
      <c r="K110" s="54">
        <v>1205</v>
      </c>
      <c r="L110" s="54" t="s">
        <v>249</v>
      </c>
      <c r="M110" s="55" t="s">
        <v>231</v>
      </c>
      <c r="N110" s="55"/>
      <c r="O110" s="56" t="s">
        <v>540</v>
      </c>
      <c r="P110" s="56" t="s">
        <v>541</v>
      </c>
    </row>
    <row r="111" spans="1:16" x14ac:dyDescent="0.2">
      <c r="A111" s="24" t="str">
        <f t="shared" si="6"/>
        <v> BRNO 27 </v>
      </c>
      <c r="B111" s="15" t="str">
        <f t="shared" si="7"/>
        <v>I</v>
      </c>
      <c r="C111" s="24">
        <f t="shared" si="8"/>
        <v>45915.483999999997</v>
      </c>
      <c r="D111" t="str">
        <f t="shared" si="9"/>
        <v>vis</v>
      </c>
      <c r="E111">
        <f>VLOOKUP(C111,Active!C$21:E$969,3,FALSE)</f>
        <v>1208.9973423826293</v>
      </c>
      <c r="F111" s="15" t="s">
        <v>227</v>
      </c>
      <c r="G111" t="str">
        <f t="shared" si="10"/>
        <v>45915.484</v>
      </c>
      <c r="H111" s="24">
        <f t="shared" si="11"/>
        <v>1209</v>
      </c>
      <c r="I111" s="54" t="s">
        <v>546</v>
      </c>
      <c r="J111" s="55" t="s">
        <v>547</v>
      </c>
      <c r="K111" s="54">
        <v>1209</v>
      </c>
      <c r="L111" s="54" t="s">
        <v>242</v>
      </c>
      <c r="M111" s="55" t="s">
        <v>231</v>
      </c>
      <c r="N111" s="55"/>
      <c r="O111" s="56" t="s">
        <v>548</v>
      </c>
      <c r="P111" s="56" t="s">
        <v>549</v>
      </c>
    </row>
    <row r="112" spans="1:16" x14ac:dyDescent="0.2">
      <c r="A112" s="24" t="str">
        <f t="shared" si="6"/>
        <v> BRNO 27 </v>
      </c>
      <c r="B112" s="15" t="str">
        <f t="shared" si="7"/>
        <v>I</v>
      </c>
      <c r="C112" s="24">
        <f t="shared" si="8"/>
        <v>45915.487000000001</v>
      </c>
      <c r="D112" t="str">
        <f t="shared" si="9"/>
        <v>vis</v>
      </c>
      <c r="E112">
        <f>VLOOKUP(C112,Active!C$21:E$969,3,FALSE)</f>
        <v>1208.9985644123913</v>
      </c>
      <c r="F112" s="15" t="s">
        <v>227</v>
      </c>
      <c r="G112" t="str">
        <f t="shared" si="10"/>
        <v>45915.487</v>
      </c>
      <c r="H112" s="24">
        <f t="shared" si="11"/>
        <v>1209</v>
      </c>
      <c r="I112" s="54" t="s">
        <v>550</v>
      </c>
      <c r="J112" s="55" t="s">
        <v>551</v>
      </c>
      <c r="K112" s="54">
        <v>1209</v>
      </c>
      <c r="L112" s="54" t="s">
        <v>552</v>
      </c>
      <c r="M112" s="55" t="s">
        <v>231</v>
      </c>
      <c r="N112" s="55"/>
      <c r="O112" s="56" t="s">
        <v>553</v>
      </c>
      <c r="P112" s="56" t="s">
        <v>549</v>
      </c>
    </row>
    <row r="113" spans="1:16" x14ac:dyDescent="0.2">
      <c r="A113" s="24" t="str">
        <f t="shared" si="6"/>
        <v> BRNO 27 </v>
      </c>
      <c r="B113" s="15" t="str">
        <f t="shared" si="7"/>
        <v>I</v>
      </c>
      <c r="C113" s="24">
        <f t="shared" si="8"/>
        <v>45915.487999999998</v>
      </c>
      <c r="D113" t="str">
        <f t="shared" si="9"/>
        <v>vis</v>
      </c>
      <c r="E113">
        <f>VLOOKUP(C113,Active!C$21:E$969,3,FALSE)</f>
        <v>1208.9989717556434</v>
      </c>
      <c r="F113" s="15" t="s">
        <v>227</v>
      </c>
      <c r="G113" t="str">
        <f t="shared" si="10"/>
        <v>45915.488</v>
      </c>
      <c r="H113" s="24">
        <f t="shared" si="11"/>
        <v>1209</v>
      </c>
      <c r="I113" s="54" t="s">
        <v>554</v>
      </c>
      <c r="J113" s="55" t="s">
        <v>555</v>
      </c>
      <c r="K113" s="54">
        <v>1209</v>
      </c>
      <c r="L113" s="54" t="s">
        <v>340</v>
      </c>
      <c r="M113" s="55" t="s">
        <v>231</v>
      </c>
      <c r="N113" s="55"/>
      <c r="O113" s="56" t="s">
        <v>556</v>
      </c>
      <c r="P113" s="56" t="s">
        <v>549</v>
      </c>
    </row>
    <row r="114" spans="1:16" x14ac:dyDescent="0.2">
      <c r="A114" s="24" t="str">
        <f t="shared" si="6"/>
        <v> BRNO 27 </v>
      </c>
      <c r="B114" s="15" t="str">
        <f t="shared" si="7"/>
        <v>I</v>
      </c>
      <c r="C114" s="24">
        <f t="shared" si="8"/>
        <v>45915.493000000002</v>
      </c>
      <c r="D114" t="str">
        <f t="shared" si="9"/>
        <v>vis</v>
      </c>
      <c r="E114">
        <f>VLOOKUP(C114,Active!C$21:E$969,3,FALSE)</f>
        <v>1209.0010084719124</v>
      </c>
      <c r="F114" s="15" t="s">
        <v>227</v>
      </c>
      <c r="G114" t="str">
        <f t="shared" si="10"/>
        <v>45915.493</v>
      </c>
      <c r="H114" s="24">
        <f t="shared" si="11"/>
        <v>1209</v>
      </c>
      <c r="I114" s="54" t="s">
        <v>557</v>
      </c>
      <c r="J114" s="55" t="s">
        <v>558</v>
      </c>
      <c r="K114" s="54">
        <v>1209</v>
      </c>
      <c r="L114" s="54" t="s">
        <v>301</v>
      </c>
      <c r="M114" s="55" t="s">
        <v>231</v>
      </c>
      <c r="N114" s="55"/>
      <c r="O114" s="56" t="s">
        <v>559</v>
      </c>
      <c r="P114" s="56" t="s">
        <v>549</v>
      </c>
    </row>
    <row r="115" spans="1:16" x14ac:dyDescent="0.2">
      <c r="A115" s="24" t="str">
        <f t="shared" si="6"/>
        <v> BRNO 27 </v>
      </c>
      <c r="B115" s="15" t="str">
        <f t="shared" si="7"/>
        <v>I</v>
      </c>
      <c r="C115" s="24">
        <f t="shared" si="8"/>
        <v>45915.493000000002</v>
      </c>
      <c r="D115" t="str">
        <f t="shared" si="9"/>
        <v>vis</v>
      </c>
      <c r="E115">
        <f>VLOOKUP(C115,Active!C$21:E$969,3,FALSE)</f>
        <v>1209.0010084719124</v>
      </c>
      <c r="F115" s="15" t="s">
        <v>227</v>
      </c>
      <c r="G115" t="str">
        <f t="shared" si="10"/>
        <v>45915.493</v>
      </c>
      <c r="H115" s="24">
        <f t="shared" si="11"/>
        <v>1209</v>
      </c>
      <c r="I115" s="54" t="s">
        <v>557</v>
      </c>
      <c r="J115" s="55" t="s">
        <v>558</v>
      </c>
      <c r="K115" s="54">
        <v>1209</v>
      </c>
      <c r="L115" s="54" t="s">
        <v>301</v>
      </c>
      <c r="M115" s="55" t="s">
        <v>231</v>
      </c>
      <c r="N115" s="55"/>
      <c r="O115" s="56" t="s">
        <v>560</v>
      </c>
      <c r="P115" s="56" t="s">
        <v>549</v>
      </c>
    </row>
    <row r="116" spans="1:16" x14ac:dyDescent="0.2">
      <c r="A116" s="24" t="str">
        <f t="shared" si="6"/>
        <v> BRNO 27 </v>
      </c>
      <c r="B116" s="15" t="str">
        <f t="shared" si="7"/>
        <v>I</v>
      </c>
      <c r="C116" s="24">
        <f t="shared" si="8"/>
        <v>45915.495000000003</v>
      </c>
      <c r="D116" t="str">
        <f t="shared" si="9"/>
        <v>vis</v>
      </c>
      <c r="E116">
        <f>VLOOKUP(C116,Active!C$21:E$969,3,FALSE)</f>
        <v>1209.0018231584193</v>
      </c>
      <c r="F116" s="15" t="s">
        <v>227</v>
      </c>
      <c r="G116" t="str">
        <f t="shared" si="10"/>
        <v>45915.495</v>
      </c>
      <c r="H116" s="24">
        <f t="shared" si="11"/>
        <v>1209</v>
      </c>
      <c r="I116" s="54" t="s">
        <v>561</v>
      </c>
      <c r="J116" s="55" t="s">
        <v>562</v>
      </c>
      <c r="K116" s="54">
        <v>1209</v>
      </c>
      <c r="L116" s="54" t="s">
        <v>331</v>
      </c>
      <c r="M116" s="55" t="s">
        <v>231</v>
      </c>
      <c r="N116" s="55"/>
      <c r="O116" s="56" t="s">
        <v>563</v>
      </c>
      <c r="P116" s="56" t="s">
        <v>549</v>
      </c>
    </row>
    <row r="117" spans="1:16" x14ac:dyDescent="0.2">
      <c r="A117" s="24" t="str">
        <f t="shared" si="6"/>
        <v> BRNO 27 </v>
      </c>
      <c r="B117" s="15" t="str">
        <f t="shared" si="7"/>
        <v>I</v>
      </c>
      <c r="C117" s="24">
        <f t="shared" si="8"/>
        <v>45915.495999999999</v>
      </c>
      <c r="D117" t="str">
        <f t="shared" si="9"/>
        <v>vis</v>
      </c>
      <c r="E117">
        <f>VLOOKUP(C117,Active!C$21:E$969,3,FALSE)</f>
        <v>1209.0022305016714</v>
      </c>
      <c r="F117" s="15" t="s">
        <v>227</v>
      </c>
      <c r="G117" t="str">
        <f t="shared" si="10"/>
        <v>45915.496</v>
      </c>
      <c r="H117" s="24">
        <f t="shared" si="11"/>
        <v>1209</v>
      </c>
      <c r="I117" s="54" t="s">
        <v>564</v>
      </c>
      <c r="J117" s="55" t="s">
        <v>565</v>
      </c>
      <c r="K117" s="54">
        <v>1209</v>
      </c>
      <c r="L117" s="54" t="s">
        <v>351</v>
      </c>
      <c r="M117" s="55" t="s">
        <v>231</v>
      </c>
      <c r="N117" s="55"/>
      <c r="O117" s="56" t="s">
        <v>566</v>
      </c>
      <c r="P117" s="56" t="s">
        <v>549</v>
      </c>
    </row>
    <row r="118" spans="1:16" x14ac:dyDescent="0.2">
      <c r="A118" s="24" t="str">
        <f t="shared" si="6"/>
        <v> BRNO 27 </v>
      </c>
      <c r="B118" s="15" t="str">
        <f t="shared" si="7"/>
        <v>I</v>
      </c>
      <c r="C118" s="24">
        <f t="shared" si="8"/>
        <v>45915.495999999999</v>
      </c>
      <c r="D118" t="str">
        <f t="shared" si="9"/>
        <v>vis</v>
      </c>
      <c r="E118">
        <f>VLOOKUP(C118,Active!C$21:E$969,3,FALSE)</f>
        <v>1209.0022305016714</v>
      </c>
      <c r="F118" s="15" t="s">
        <v>227</v>
      </c>
      <c r="G118" t="str">
        <f t="shared" si="10"/>
        <v>45915.496</v>
      </c>
      <c r="H118" s="24">
        <f t="shared" si="11"/>
        <v>1209</v>
      </c>
      <c r="I118" s="54" t="s">
        <v>564</v>
      </c>
      <c r="J118" s="55" t="s">
        <v>565</v>
      </c>
      <c r="K118" s="54">
        <v>1209</v>
      </c>
      <c r="L118" s="54" t="s">
        <v>351</v>
      </c>
      <c r="M118" s="55" t="s">
        <v>231</v>
      </c>
      <c r="N118" s="55"/>
      <c r="O118" s="56" t="s">
        <v>567</v>
      </c>
      <c r="P118" s="56" t="s">
        <v>549</v>
      </c>
    </row>
    <row r="119" spans="1:16" x14ac:dyDescent="0.2">
      <c r="A119" s="24" t="str">
        <f t="shared" si="6"/>
        <v> BRNO 27 </v>
      </c>
      <c r="B119" s="15" t="str">
        <f t="shared" si="7"/>
        <v>I</v>
      </c>
      <c r="C119" s="24">
        <f t="shared" si="8"/>
        <v>45915.497000000003</v>
      </c>
      <c r="D119" t="str">
        <f t="shared" si="9"/>
        <v>vis</v>
      </c>
      <c r="E119">
        <f>VLOOKUP(C119,Active!C$21:E$969,3,FALSE)</f>
        <v>1209.0026378449263</v>
      </c>
      <c r="F119" s="15" t="s">
        <v>227</v>
      </c>
      <c r="G119" t="str">
        <f t="shared" si="10"/>
        <v>45915.497</v>
      </c>
      <c r="H119" s="24">
        <f t="shared" si="11"/>
        <v>1209</v>
      </c>
      <c r="I119" s="54" t="s">
        <v>568</v>
      </c>
      <c r="J119" s="55" t="s">
        <v>569</v>
      </c>
      <c r="K119" s="54">
        <v>1209</v>
      </c>
      <c r="L119" s="54" t="s">
        <v>239</v>
      </c>
      <c r="M119" s="55" t="s">
        <v>231</v>
      </c>
      <c r="N119" s="55"/>
      <c r="O119" s="56" t="s">
        <v>570</v>
      </c>
      <c r="P119" s="56" t="s">
        <v>549</v>
      </c>
    </row>
    <row r="120" spans="1:16" x14ac:dyDescent="0.2">
      <c r="A120" s="24" t="str">
        <f t="shared" si="6"/>
        <v> BRNO 27 </v>
      </c>
      <c r="B120" s="15" t="str">
        <f t="shared" si="7"/>
        <v>I</v>
      </c>
      <c r="C120" s="24">
        <f t="shared" si="8"/>
        <v>45915.498</v>
      </c>
      <c r="D120" t="str">
        <f t="shared" si="9"/>
        <v>vis</v>
      </c>
      <c r="E120">
        <f>VLOOKUP(C120,Active!C$21:E$969,3,FALSE)</f>
        <v>1209.0030451881782</v>
      </c>
      <c r="F120" s="15" t="s">
        <v>227</v>
      </c>
      <c r="G120" t="str">
        <f t="shared" si="10"/>
        <v>45915.498</v>
      </c>
      <c r="H120" s="24">
        <f t="shared" si="11"/>
        <v>1209</v>
      </c>
      <c r="I120" s="54" t="s">
        <v>571</v>
      </c>
      <c r="J120" s="55" t="s">
        <v>572</v>
      </c>
      <c r="K120" s="54">
        <v>1209</v>
      </c>
      <c r="L120" s="54" t="s">
        <v>249</v>
      </c>
      <c r="M120" s="55" t="s">
        <v>231</v>
      </c>
      <c r="N120" s="55"/>
      <c r="O120" s="56" t="s">
        <v>573</v>
      </c>
      <c r="P120" s="56" t="s">
        <v>549</v>
      </c>
    </row>
    <row r="121" spans="1:16" x14ac:dyDescent="0.2">
      <c r="A121" s="24" t="str">
        <f t="shared" si="6"/>
        <v> BRNO 27 </v>
      </c>
      <c r="B121" s="15" t="str">
        <f t="shared" si="7"/>
        <v>I</v>
      </c>
      <c r="C121" s="24">
        <f t="shared" si="8"/>
        <v>45915.5</v>
      </c>
      <c r="D121" t="str">
        <f t="shared" si="9"/>
        <v>vis</v>
      </c>
      <c r="E121">
        <f>VLOOKUP(C121,Active!C$21:E$969,3,FALSE)</f>
        <v>1209.0038598746853</v>
      </c>
      <c r="F121" s="15" t="s">
        <v>227</v>
      </c>
      <c r="G121" t="str">
        <f t="shared" si="10"/>
        <v>45915.500</v>
      </c>
      <c r="H121" s="24">
        <f t="shared" si="11"/>
        <v>1209</v>
      </c>
      <c r="I121" s="54" t="s">
        <v>574</v>
      </c>
      <c r="J121" s="55" t="s">
        <v>575</v>
      </c>
      <c r="K121" s="54">
        <v>1209</v>
      </c>
      <c r="L121" s="54" t="s">
        <v>272</v>
      </c>
      <c r="M121" s="55" t="s">
        <v>231</v>
      </c>
      <c r="N121" s="55"/>
      <c r="O121" s="56" t="s">
        <v>576</v>
      </c>
      <c r="P121" s="56" t="s">
        <v>549</v>
      </c>
    </row>
    <row r="122" spans="1:16" x14ac:dyDescent="0.2">
      <c r="A122" s="24" t="str">
        <f t="shared" si="6"/>
        <v> BRNO 27 </v>
      </c>
      <c r="B122" s="15" t="str">
        <f t="shared" si="7"/>
        <v>I</v>
      </c>
      <c r="C122" s="24">
        <f t="shared" si="8"/>
        <v>45915.5</v>
      </c>
      <c r="D122" t="str">
        <f t="shared" si="9"/>
        <v>vis</v>
      </c>
      <c r="E122">
        <f>VLOOKUP(C122,Active!C$21:E$969,3,FALSE)</f>
        <v>1209.0038598746853</v>
      </c>
      <c r="F122" s="15" t="s">
        <v>227</v>
      </c>
      <c r="G122" t="str">
        <f t="shared" si="10"/>
        <v>45915.500</v>
      </c>
      <c r="H122" s="24">
        <f t="shared" si="11"/>
        <v>1209</v>
      </c>
      <c r="I122" s="54" t="s">
        <v>574</v>
      </c>
      <c r="J122" s="55" t="s">
        <v>575</v>
      </c>
      <c r="K122" s="54">
        <v>1209</v>
      </c>
      <c r="L122" s="54" t="s">
        <v>272</v>
      </c>
      <c r="M122" s="55" t="s">
        <v>231</v>
      </c>
      <c r="N122" s="55"/>
      <c r="O122" s="56" t="s">
        <v>577</v>
      </c>
      <c r="P122" s="56" t="s">
        <v>549</v>
      </c>
    </row>
    <row r="123" spans="1:16" x14ac:dyDescent="0.2">
      <c r="A123" s="24" t="str">
        <f t="shared" si="6"/>
        <v> BRNO 27 </v>
      </c>
      <c r="B123" s="15" t="str">
        <f t="shared" si="7"/>
        <v>I</v>
      </c>
      <c r="C123" s="24">
        <f t="shared" si="8"/>
        <v>45915.500999999997</v>
      </c>
      <c r="D123" t="str">
        <f t="shared" si="9"/>
        <v>vis</v>
      </c>
      <c r="E123">
        <f>VLOOKUP(C123,Active!C$21:E$969,3,FALSE)</f>
        <v>1209.0042672179372</v>
      </c>
      <c r="F123" s="15" t="s">
        <v>227</v>
      </c>
      <c r="G123" t="str">
        <f t="shared" si="10"/>
        <v>45915.501</v>
      </c>
      <c r="H123" s="24">
        <f t="shared" si="11"/>
        <v>1209</v>
      </c>
      <c r="I123" s="54" t="s">
        <v>578</v>
      </c>
      <c r="J123" s="55" t="s">
        <v>579</v>
      </c>
      <c r="K123" s="54">
        <v>1209</v>
      </c>
      <c r="L123" s="54" t="s">
        <v>297</v>
      </c>
      <c r="M123" s="55" t="s">
        <v>231</v>
      </c>
      <c r="N123" s="55"/>
      <c r="O123" s="56" t="s">
        <v>580</v>
      </c>
      <c r="P123" s="56" t="s">
        <v>549</v>
      </c>
    </row>
    <row r="124" spans="1:16" x14ac:dyDescent="0.2">
      <c r="A124" s="24" t="str">
        <f t="shared" si="6"/>
        <v> BRNO 27 </v>
      </c>
      <c r="B124" s="15" t="str">
        <f t="shared" si="7"/>
        <v>I</v>
      </c>
      <c r="C124" s="24">
        <f t="shared" si="8"/>
        <v>45915.500999999997</v>
      </c>
      <c r="D124" t="str">
        <f t="shared" si="9"/>
        <v>vis</v>
      </c>
      <c r="E124">
        <f>VLOOKUP(C124,Active!C$21:E$969,3,FALSE)</f>
        <v>1209.0042672179372</v>
      </c>
      <c r="F124" s="15" t="s">
        <v>227</v>
      </c>
      <c r="G124" t="str">
        <f t="shared" si="10"/>
        <v>45915.501</v>
      </c>
      <c r="H124" s="24">
        <f t="shared" si="11"/>
        <v>1209</v>
      </c>
      <c r="I124" s="54" t="s">
        <v>578</v>
      </c>
      <c r="J124" s="55" t="s">
        <v>579</v>
      </c>
      <c r="K124" s="54">
        <v>1209</v>
      </c>
      <c r="L124" s="54" t="s">
        <v>297</v>
      </c>
      <c r="M124" s="55" t="s">
        <v>231</v>
      </c>
      <c r="N124" s="55"/>
      <c r="O124" s="56" t="s">
        <v>581</v>
      </c>
      <c r="P124" s="56" t="s">
        <v>549</v>
      </c>
    </row>
    <row r="125" spans="1:16" x14ac:dyDescent="0.2">
      <c r="A125" s="24" t="str">
        <f t="shared" si="6"/>
        <v> BRNO 27 </v>
      </c>
      <c r="B125" s="15" t="str">
        <f t="shared" si="7"/>
        <v>I</v>
      </c>
      <c r="C125" s="24">
        <f t="shared" si="8"/>
        <v>45915.502</v>
      </c>
      <c r="D125" t="str">
        <f t="shared" si="9"/>
        <v>vis</v>
      </c>
      <c r="E125">
        <f>VLOOKUP(C125,Active!C$21:E$969,3,FALSE)</f>
        <v>1209.0046745611924</v>
      </c>
      <c r="F125" s="15" t="s">
        <v>227</v>
      </c>
      <c r="G125" t="str">
        <f t="shared" si="10"/>
        <v>45915.502</v>
      </c>
      <c r="H125" s="24">
        <f t="shared" si="11"/>
        <v>1209</v>
      </c>
      <c r="I125" s="54" t="s">
        <v>582</v>
      </c>
      <c r="J125" s="55" t="s">
        <v>583</v>
      </c>
      <c r="K125" s="54">
        <v>1209</v>
      </c>
      <c r="L125" s="54" t="s">
        <v>517</v>
      </c>
      <c r="M125" s="55" t="s">
        <v>231</v>
      </c>
      <c r="N125" s="55"/>
      <c r="O125" s="56" t="s">
        <v>584</v>
      </c>
      <c r="P125" s="56" t="s">
        <v>549</v>
      </c>
    </row>
    <row r="126" spans="1:16" x14ac:dyDescent="0.2">
      <c r="A126" s="24" t="str">
        <f t="shared" si="6"/>
        <v> BRNO 27 </v>
      </c>
      <c r="B126" s="15" t="str">
        <f t="shared" si="7"/>
        <v>I</v>
      </c>
      <c r="C126" s="24">
        <f t="shared" si="8"/>
        <v>45915.502</v>
      </c>
      <c r="D126" t="str">
        <f t="shared" si="9"/>
        <v>vis</v>
      </c>
      <c r="E126">
        <f>VLOOKUP(C126,Active!C$21:E$969,3,FALSE)</f>
        <v>1209.0046745611924</v>
      </c>
      <c r="F126" s="15" t="s">
        <v>227</v>
      </c>
      <c r="G126" t="str">
        <f t="shared" si="10"/>
        <v>45915.502</v>
      </c>
      <c r="H126" s="24">
        <f t="shared" si="11"/>
        <v>1209</v>
      </c>
      <c r="I126" s="54" t="s">
        <v>582</v>
      </c>
      <c r="J126" s="55" t="s">
        <v>583</v>
      </c>
      <c r="K126" s="54">
        <v>1209</v>
      </c>
      <c r="L126" s="54" t="s">
        <v>517</v>
      </c>
      <c r="M126" s="55" t="s">
        <v>231</v>
      </c>
      <c r="N126" s="55"/>
      <c r="O126" s="56" t="s">
        <v>585</v>
      </c>
      <c r="P126" s="56" t="s">
        <v>549</v>
      </c>
    </row>
    <row r="127" spans="1:16" x14ac:dyDescent="0.2">
      <c r="A127" s="24" t="str">
        <f t="shared" si="6"/>
        <v> BRNO 27 </v>
      </c>
      <c r="B127" s="15" t="str">
        <f t="shared" si="7"/>
        <v>I</v>
      </c>
      <c r="C127" s="24">
        <f t="shared" si="8"/>
        <v>45915.504999999997</v>
      </c>
      <c r="D127" t="str">
        <f t="shared" si="9"/>
        <v>vis</v>
      </c>
      <c r="E127">
        <f>VLOOKUP(C127,Active!C$21:E$969,3,FALSE)</f>
        <v>1209.0058965909514</v>
      </c>
      <c r="F127" s="15" t="s">
        <v>227</v>
      </c>
      <c r="G127" t="str">
        <f t="shared" si="10"/>
        <v>45915.505</v>
      </c>
      <c r="H127" s="24">
        <f t="shared" si="11"/>
        <v>1209</v>
      </c>
      <c r="I127" s="54" t="s">
        <v>586</v>
      </c>
      <c r="J127" s="55" t="s">
        <v>587</v>
      </c>
      <c r="K127" s="54">
        <v>1209</v>
      </c>
      <c r="L127" s="54" t="s">
        <v>384</v>
      </c>
      <c r="M127" s="55" t="s">
        <v>231</v>
      </c>
      <c r="N127" s="55"/>
      <c r="O127" s="56" t="s">
        <v>588</v>
      </c>
      <c r="P127" s="56" t="s">
        <v>549</v>
      </c>
    </row>
    <row r="128" spans="1:16" x14ac:dyDescent="0.2">
      <c r="A128" s="24" t="str">
        <f t="shared" si="6"/>
        <v> BRNO 27 </v>
      </c>
      <c r="B128" s="15" t="str">
        <f t="shared" si="7"/>
        <v>I</v>
      </c>
      <c r="C128" s="24">
        <f t="shared" si="8"/>
        <v>45915.506000000001</v>
      </c>
      <c r="D128" t="str">
        <f t="shared" si="9"/>
        <v>vis</v>
      </c>
      <c r="E128">
        <f>VLOOKUP(C128,Active!C$21:E$969,3,FALSE)</f>
        <v>1209.0063039342062</v>
      </c>
      <c r="F128" s="15" t="s">
        <v>227</v>
      </c>
      <c r="G128" t="str">
        <f t="shared" si="10"/>
        <v>45915.506</v>
      </c>
      <c r="H128" s="24">
        <f t="shared" si="11"/>
        <v>1209</v>
      </c>
      <c r="I128" s="54" t="s">
        <v>589</v>
      </c>
      <c r="J128" s="55" t="s">
        <v>590</v>
      </c>
      <c r="K128" s="54">
        <v>1209</v>
      </c>
      <c r="L128" s="54" t="s">
        <v>591</v>
      </c>
      <c r="M128" s="55" t="s">
        <v>231</v>
      </c>
      <c r="N128" s="55"/>
      <c r="O128" s="56" t="s">
        <v>592</v>
      </c>
      <c r="P128" s="56" t="s">
        <v>549</v>
      </c>
    </row>
    <row r="129" spans="1:16" x14ac:dyDescent="0.2">
      <c r="A129" s="24" t="str">
        <f t="shared" si="6"/>
        <v> BRNO 27 </v>
      </c>
      <c r="B129" s="15" t="str">
        <f t="shared" si="7"/>
        <v>I</v>
      </c>
      <c r="C129" s="24">
        <f t="shared" si="8"/>
        <v>45915.508999999998</v>
      </c>
      <c r="D129" t="str">
        <f t="shared" si="9"/>
        <v>vis</v>
      </c>
      <c r="E129">
        <f>VLOOKUP(C129,Active!C$21:E$969,3,FALSE)</f>
        <v>1209.0075259639652</v>
      </c>
      <c r="F129" s="15" t="s">
        <v>227</v>
      </c>
      <c r="G129" t="str">
        <f t="shared" si="10"/>
        <v>45915.509</v>
      </c>
      <c r="H129" s="24">
        <f t="shared" si="11"/>
        <v>1209</v>
      </c>
      <c r="I129" s="54" t="s">
        <v>593</v>
      </c>
      <c r="J129" s="55" t="s">
        <v>594</v>
      </c>
      <c r="K129" s="54">
        <v>1209</v>
      </c>
      <c r="L129" s="54" t="s">
        <v>595</v>
      </c>
      <c r="M129" s="55" t="s">
        <v>231</v>
      </c>
      <c r="N129" s="55"/>
      <c r="O129" s="56" t="s">
        <v>596</v>
      </c>
      <c r="P129" s="56" t="s">
        <v>549</v>
      </c>
    </row>
    <row r="130" spans="1:16" x14ac:dyDescent="0.2">
      <c r="A130" s="24" t="str">
        <f t="shared" si="6"/>
        <v> BRNO 27 </v>
      </c>
      <c r="B130" s="15" t="str">
        <f t="shared" si="7"/>
        <v>I</v>
      </c>
      <c r="C130" s="24">
        <f t="shared" si="8"/>
        <v>45915.510999999999</v>
      </c>
      <c r="D130" t="str">
        <f t="shared" si="9"/>
        <v>vis</v>
      </c>
      <c r="E130">
        <f>VLOOKUP(C130,Active!C$21:E$969,3,FALSE)</f>
        <v>1209.0083406504723</v>
      </c>
      <c r="F130" s="15" t="s">
        <v>227</v>
      </c>
      <c r="G130" t="str">
        <f t="shared" si="10"/>
        <v>45915.511</v>
      </c>
      <c r="H130" s="24">
        <f t="shared" si="11"/>
        <v>1209</v>
      </c>
      <c r="I130" s="54" t="s">
        <v>597</v>
      </c>
      <c r="J130" s="55" t="s">
        <v>598</v>
      </c>
      <c r="K130" s="54">
        <v>1209</v>
      </c>
      <c r="L130" s="54" t="s">
        <v>230</v>
      </c>
      <c r="M130" s="55" t="s">
        <v>231</v>
      </c>
      <c r="N130" s="55"/>
      <c r="O130" s="56" t="s">
        <v>599</v>
      </c>
      <c r="P130" s="56" t="s">
        <v>549</v>
      </c>
    </row>
    <row r="131" spans="1:16" x14ac:dyDescent="0.2">
      <c r="A131" s="24" t="str">
        <f t="shared" si="6"/>
        <v> BRNO 27 </v>
      </c>
      <c r="B131" s="15" t="str">
        <f t="shared" si="7"/>
        <v>I</v>
      </c>
      <c r="C131" s="24">
        <f t="shared" si="8"/>
        <v>45915.512000000002</v>
      </c>
      <c r="D131" t="str">
        <f t="shared" si="9"/>
        <v>vis</v>
      </c>
      <c r="E131">
        <f>VLOOKUP(C131,Active!C$21:E$969,3,FALSE)</f>
        <v>1209.0087479937272</v>
      </c>
      <c r="F131" s="15" t="s">
        <v>227</v>
      </c>
      <c r="G131" t="str">
        <f t="shared" si="10"/>
        <v>45915.512</v>
      </c>
      <c r="H131" s="24">
        <f t="shared" si="11"/>
        <v>1209</v>
      </c>
      <c r="I131" s="54" t="s">
        <v>600</v>
      </c>
      <c r="J131" s="55" t="s">
        <v>601</v>
      </c>
      <c r="K131" s="54">
        <v>1209</v>
      </c>
      <c r="L131" s="54" t="s">
        <v>602</v>
      </c>
      <c r="M131" s="55" t="s">
        <v>231</v>
      </c>
      <c r="N131" s="55"/>
      <c r="O131" s="56" t="s">
        <v>603</v>
      </c>
      <c r="P131" s="56" t="s">
        <v>549</v>
      </c>
    </row>
    <row r="132" spans="1:16" x14ac:dyDescent="0.2">
      <c r="A132" s="24" t="str">
        <f t="shared" si="6"/>
        <v> BRNO 27 </v>
      </c>
      <c r="B132" s="15" t="str">
        <f t="shared" si="7"/>
        <v>I</v>
      </c>
      <c r="C132" s="24">
        <f t="shared" si="8"/>
        <v>45915.514000000003</v>
      </c>
      <c r="D132" t="str">
        <f t="shared" si="9"/>
        <v>vis</v>
      </c>
      <c r="E132">
        <f>VLOOKUP(C132,Active!C$21:E$969,3,FALSE)</f>
        <v>1209.0095626802342</v>
      </c>
      <c r="F132" s="15" t="s">
        <v>227</v>
      </c>
      <c r="G132" t="str">
        <f t="shared" si="10"/>
        <v>45915.514</v>
      </c>
      <c r="H132" s="24">
        <f t="shared" si="11"/>
        <v>1209</v>
      </c>
      <c r="I132" s="54" t="s">
        <v>604</v>
      </c>
      <c r="J132" s="55" t="s">
        <v>605</v>
      </c>
      <c r="K132" s="54">
        <v>1209</v>
      </c>
      <c r="L132" s="54" t="s">
        <v>606</v>
      </c>
      <c r="M132" s="55" t="s">
        <v>231</v>
      </c>
      <c r="N132" s="55"/>
      <c r="O132" s="56" t="s">
        <v>607</v>
      </c>
      <c r="P132" s="56" t="s">
        <v>549</v>
      </c>
    </row>
    <row r="133" spans="1:16" x14ac:dyDescent="0.2">
      <c r="A133" s="24" t="str">
        <f t="shared" si="6"/>
        <v> AOEB 5 </v>
      </c>
      <c r="B133" s="15" t="str">
        <f t="shared" si="7"/>
        <v>I</v>
      </c>
      <c r="C133" s="24">
        <f t="shared" si="8"/>
        <v>45932.652999999998</v>
      </c>
      <c r="D133" t="str">
        <f t="shared" si="9"/>
        <v>vis</v>
      </c>
      <c r="E133">
        <f>VLOOKUP(C133,Active!C$21:E$969,3,FALSE)</f>
        <v>1215.991018700422</v>
      </c>
      <c r="F133" s="15" t="s">
        <v>227</v>
      </c>
      <c r="G133" t="str">
        <f t="shared" si="10"/>
        <v>45932.653</v>
      </c>
      <c r="H133" s="24">
        <f t="shared" si="11"/>
        <v>1216</v>
      </c>
      <c r="I133" s="54" t="s">
        <v>608</v>
      </c>
      <c r="J133" s="55" t="s">
        <v>609</v>
      </c>
      <c r="K133" s="54">
        <v>1216</v>
      </c>
      <c r="L133" s="54" t="s">
        <v>610</v>
      </c>
      <c r="M133" s="55" t="s">
        <v>231</v>
      </c>
      <c r="N133" s="55"/>
      <c r="O133" s="56" t="s">
        <v>611</v>
      </c>
      <c r="P133" s="56" t="s">
        <v>541</v>
      </c>
    </row>
    <row r="134" spans="1:16" x14ac:dyDescent="0.2">
      <c r="A134" s="24" t="str">
        <f t="shared" si="6"/>
        <v> AOEB 5 </v>
      </c>
      <c r="B134" s="15" t="str">
        <f t="shared" si="7"/>
        <v>I</v>
      </c>
      <c r="C134" s="24">
        <f t="shared" si="8"/>
        <v>45959.680999999997</v>
      </c>
      <c r="D134" t="str">
        <f t="shared" si="9"/>
        <v>vis</v>
      </c>
      <c r="E134">
        <f>VLOOKUP(C134,Active!C$21:E$969,3,FALSE)</f>
        <v>1227.0006921535801</v>
      </c>
      <c r="F134" s="15" t="s">
        <v>227</v>
      </c>
      <c r="G134" t="str">
        <f t="shared" si="10"/>
        <v>45959.681</v>
      </c>
      <c r="H134" s="24">
        <f t="shared" si="11"/>
        <v>1227</v>
      </c>
      <c r="I134" s="54" t="s">
        <v>612</v>
      </c>
      <c r="J134" s="55" t="s">
        <v>613</v>
      </c>
      <c r="K134" s="54">
        <v>1227</v>
      </c>
      <c r="L134" s="54" t="s">
        <v>313</v>
      </c>
      <c r="M134" s="55" t="s">
        <v>231</v>
      </c>
      <c r="N134" s="55"/>
      <c r="O134" s="56" t="s">
        <v>540</v>
      </c>
      <c r="P134" s="56" t="s">
        <v>541</v>
      </c>
    </row>
    <row r="135" spans="1:16" x14ac:dyDescent="0.2">
      <c r="A135" s="24" t="str">
        <f t="shared" si="6"/>
        <v> BBS 74 </v>
      </c>
      <c r="B135" s="15" t="str">
        <f t="shared" si="7"/>
        <v>I</v>
      </c>
      <c r="C135" s="24">
        <f t="shared" si="8"/>
        <v>46033.245000000003</v>
      </c>
      <c r="D135" t="str">
        <f t="shared" si="9"/>
        <v>vis</v>
      </c>
      <c r="E135">
        <f>VLOOKUP(C135,Active!C$21:E$969,3,FALSE)</f>
        <v>1256.9664912474173</v>
      </c>
      <c r="F135" s="15" t="s">
        <v>227</v>
      </c>
      <c r="G135" t="str">
        <f t="shared" si="10"/>
        <v>46033.245</v>
      </c>
      <c r="H135" s="24">
        <f t="shared" si="11"/>
        <v>1257</v>
      </c>
      <c r="I135" s="54" t="s">
        <v>614</v>
      </c>
      <c r="J135" s="55" t="s">
        <v>615</v>
      </c>
      <c r="K135" s="54">
        <v>1257</v>
      </c>
      <c r="L135" s="54" t="s">
        <v>616</v>
      </c>
      <c r="M135" s="55" t="s">
        <v>231</v>
      </c>
      <c r="N135" s="55"/>
      <c r="O135" s="56" t="s">
        <v>617</v>
      </c>
      <c r="P135" s="56" t="s">
        <v>618</v>
      </c>
    </row>
    <row r="136" spans="1:16" x14ac:dyDescent="0.2">
      <c r="A136" s="24" t="str">
        <f t="shared" si="6"/>
        <v>BAVM 43 </v>
      </c>
      <c r="B136" s="15" t="str">
        <f t="shared" si="7"/>
        <v>I</v>
      </c>
      <c r="C136" s="24">
        <f t="shared" si="8"/>
        <v>46271.446000000004</v>
      </c>
      <c r="D136" t="str">
        <f t="shared" si="9"/>
        <v>vis</v>
      </c>
      <c r="E136">
        <f>VLOOKUP(C136,Active!C$21:E$969,3,FALSE)</f>
        <v>1353.9960615528732</v>
      </c>
      <c r="F136" s="15" t="s">
        <v>227</v>
      </c>
      <c r="G136" t="str">
        <f t="shared" si="10"/>
        <v>46271.446</v>
      </c>
      <c r="H136" s="24">
        <f t="shared" si="11"/>
        <v>1354</v>
      </c>
      <c r="I136" s="54" t="s">
        <v>619</v>
      </c>
      <c r="J136" s="55" t="s">
        <v>620</v>
      </c>
      <c r="K136" s="54">
        <v>1354</v>
      </c>
      <c r="L136" s="54" t="s">
        <v>621</v>
      </c>
      <c r="M136" s="55" t="s">
        <v>231</v>
      </c>
      <c r="N136" s="55"/>
      <c r="O136" s="56" t="s">
        <v>622</v>
      </c>
      <c r="P136" s="57" t="s">
        <v>623</v>
      </c>
    </row>
    <row r="137" spans="1:16" x14ac:dyDescent="0.2">
      <c r="A137" s="24" t="str">
        <f t="shared" si="6"/>
        <v> BRNO 27 </v>
      </c>
      <c r="B137" s="15" t="str">
        <f t="shared" si="7"/>
        <v>I</v>
      </c>
      <c r="C137" s="24">
        <f t="shared" si="8"/>
        <v>46271.455000000002</v>
      </c>
      <c r="D137" t="str">
        <f t="shared" si="9"/>
        <v>vis</v>
      </c>
      <c r="E137">
        <f>VLOOKUP(C137,Active!C$21:E$969,3,FALSE)</f>
        <v>1353.9997276421532</v>
      </c>
      <c r="F137" s="15" t="s">
        <v>227</v>
      </c>
      <c r="G137" t="str">
        <f t="shared" si="10"/>
        <v>46271.455</v>
      </c>
      <c r="H137" s="24">
        <f t="shared" si="11"/>
        <v>1354</v>
      </c>
      <c r="I137" s="54" t="s">
        <v>624</v>
      </c>
      <c r="J137" s="55" t="s">
        <v>625</v>
      </c>
      <c r="K137" s="54">
        <v>1354</v>
      </c>
      <c r="L137" s="54" t="s">
        <v>275</v>
      </c>
      <c r="M137" s="55" t="s">
        <v>231</v>
      </c>
      <c r="N137" s="55"/>
      <c r="O137" s="56" t="s">
        <v>576</v>
      </c>
      <c r="P137" s="56" t="s">
        <v>549</v>
      </c>
    </row>
    <row r="138" spans="1:16" x14ac:dyDescent="0.2">
      <c r="A138" s="24" t="str">
        <f t="shared" si="6"/>
        <v> BRNO 27 </v>
      </c>
      <c r="B138" s="15" t="str">
        <f t="shared" si="7"/>
        <v>I</v>
      </c>
      <c r="C138" s="24">
        <f t="shared" si="8"/>
        <v>46293.546999999999</v>
      </c>
      <c r="D138" t="str">
        <f t="shared" si="9"/>
        <v>vis</v>
      </c>
      <c r="E138">
        <f>VLOOKUP(C138,Active!C$21:E$969,3,FALSE)</f>
        <v>1362.9987547964802</v>
      </c>
      <c r="F138" s="15" t="s">
        <v>227</v>
      </c>
      <c r="G138" t="str">
        <f t="shared" si="10"/>
        <v>46293.547</v>
      </c>
      <c r="H138" s="24">
        <f t="shared" si="11"/>
        <v>1363</v>
      </c>
      <c r="I138" s="54" t="s">
        <v>626</v>
      </c>
      <c r="J138" s="55" t="s">
        <v>627</v>
      </c>
      <c r="K138" s="54">
        <v>1363</v>
      </c>
      <c r="L138" s="54" t="s">
        <v>552</v>
      </c>
      <c r="M138" s="55" t="s">
        <v>231</v>
      </c>
      <c r="N138" s="55"/>
      <c r="O138" s="56" t="s">
        <v>576</v>
      </c>
      <c r="P138" s="56" t="s">
        <v>549</v>
      </c>
    </row>
    <row r="139" spans="1:16" x14ac:dyDescent="0.2">
      <c r="A139" s="24" t="str">
        <f t="shared" ref="A139:A202" si="12">P139</f>
        <v> BRNO 27 </v>
      </c>
      <c r="B139" s="15" t="str">
        <f t="shared" ref="B139:B202" si="13">IF(H139=INT(H139),"I","II")</f>
        <v>I</v>
      </c>
      <c r="C139" s="24">
        <f t="shared" ref="C139:C202" si="14">1*G139</f>
        <v>46293.546999999999</v>
      </c>
      <c r="D139" t="str">
        <f t="shared" ref="D139:D202" si="15">VLOOKUP(F139,I$1:J$5,2,FALSE)</f>
        <v>vis</v>
      </c>
      <c r="E139">
        <f>VLOOKUP(C139,Active!C$21:E$969,3,FALSE)</f>
        <v>1362.9987547964802</v>
      </c>
      <c r="F139" s="15" t="s">
        <v>227</v>
      </c>
      <c r="G139" t="str">
        <f t="shared" ref="G139:G202" si="16">MID(I139,3,LEN(I139)-3)</f>
        <v>46293.547</v>
      </c>
      <c r="H139" s="24">
        <f t="shared" ref="H139:H202" si="17">1*K139</f>
        <v>1363</v>
      </c>
      <c r="I139" s="54" t="s">
        <v>626</v>
      </c>
      <c r="J139" s="55" t="s">
        <v>627</v>
      </c>
      <c r="K139" s="54">
        <v>1363</v>
      </c>
      <c r="L139" s="54" t="s">
        <v>552</v>
      </c>
      <c r="M139" s="55" t="s">
        <v>231</v>
      </c>
      <c r="N139" s="55"/>
      <c r="O139" s="56" t="s">
        <v>567</v>
      </c>
      <c r="P139" s="56" t="s">
        <v>549</v>
      </c>
    </row>
    <row r="140" spans="1:16" x14ac:dyDescent="0.2">
      <c r="A140" s="24" t="str">
        <f t="shared" si="12"/>
        <v> BRNO 27 </v>
      </c>
      <c r="B140" s="15" t="str">
        <f t="shared" si="13"/>
        <v>I</v>
      </c>
      <c r="C140" s="24">
        <f t="shared" si="14"/>
        <v>46298.449000000001</v>
      </c>
      <c r="D140" t="str">
        <f t="shared" si="15"/>
        <v>vis</v>
      </c>
      <c r="E140">
        <f>VLOOKUP(C140,Active!C$21:E$969,3,FALSE)</f>
        <v>1364.9955514246956</v>
      </c>
      <c r="F140" s="15" t="s">
        <v>227</v>
      </c>
      <c r="G140" t="str">
        <f t="shared" si="16"/>
        <v>46298.449</v>
      </c>
      <c r="H140" s="24">
        <f t="shared" si="17"/>
        <v>1365</v>
      </c>
      <c r="I140" s="54" t="s">
        <v>628</v>
      </c>
      <c r="J140" s="55" t="s">
        <v>629</v>
      </c>
      <c r="K140" s="54">
        <v>1365</v>
      </c>
      <c r="L140" s="54" t="s">
        <v>435</v>
      </c>
      <c r="M140" s="55" t="s">
        <v>231</v>
      </c>
      <c r="N140" s="55"/>
      <c r="O140" s="56" t="s">
        <v>630</v>
      </c>
      <c r="P140" s="56" t="s">
        <v>549</v>
      </c>
    </row>
    <row r="141" spans="1:16" x14ac:dyDescent="0.2">
      <c r="A141" s="24" t="str">
        <f t="shared" si="12"/>
        <v> BRNO 27 </v>
      </c>
      <c r="B141" s="15" t="str">
        <f t="shared" si="13"/>
        <v>I</v>
      </c>
      <c r="C141" s="24">
        <f t="shared" si="14"/>
        <v>46298.45</v>
      </c>
      <c r="D141" t="str">
        <f t="shared" si="15"/>
        <v>vis</v>
      </c>
      <c r="E141">
        <f>VLOOKUP(C141,Active!C$21:E$969,3,FALSE)</f>
        <v>1364.9959587679475</v>
      </c>
      <c r="F141" s="15" t="s">
        <v>227</v>
      </c>
      <c r="G141" t="str">
        <f t="shared" si="16"/>
        <v>46298.450</v>
      </c>
      <c r="H141" s="24">
        <f t="shared" si="17"/>
        <v>1365</v>
      </c>
      <c r="I141" s="54" t="s">
        <v>631</v>
      </c>
      <c r="J141" s="55" t="s">
        <v>632</v>
      </c>
      <c r="K141" s="54">
        <v>1365</v>
      </c>
      <c r="L141" s="54" t="s">
        <v>633</v>
      </c>
      <c r="M141" s="55" t="s">
        <v>231</v>
      </c>
      <c r="N141" s="55"/>
      <c r="O141" s="56" t="s">
        <v>634</v>
      </c>
      <c r="P141" s="56" t="s">
        <v>549</v>
      </c>
    </row>
    <row r="142" spans="1:16" x14ac:dyDescent="0.2">
      <c r="A142" s="24" t="str">
        <f t="shared" si="12"/>
        <v> BRNO 27 </v>
      </c>
      <c r="B142" s="15" t="str">
        <f t="shared" si="13"/>
        <v>I</v>
      </c>
      <c r="C142" s="24">
        <f t="shared" si="14"/>
        <v>46298.451999999997</v>
      </c>
      <c r="D142" t="str">
        <f t="shared" si="15"/>
        <v>vis</v>
      </c>
      <c r="E142">
        <f>VLOOKUP(C142,Active!C$21:E$969,3,FALSE)</f>
        <v>1364.9967734544546</v>
      </c>
      <c r="F142" s="15" t="s">
        <v>227</v>
      </c>
      <c r="G142" t="str">
        <f t="shared" si="16"/>
        <v>46298.452</v>
      </c>
      <c r="H142" s="24">
        <f t="shared" si="17"/>
        <v>1365</v>
      </c>
      <c r="I142" s="54" t="s">
        <v>635</v>
      </c>
      <c r="J142" s="55" t="s">
        <v>636</v>
      </c>
      <c r="K142" s="54">
        <v>1365</v>
      </c>
      <c r="L142" s="54" t="s">
        <v>309</v>
      </c>
      <c r="M142" s="55" t="s">
        <v>231</v>
      </c>
      <c r="N142" s="55"/>
      <c r="O142" s="56" t="s">
        <v>563</v>
      </c>
      <c r="P142" s="56" t="s">
        <v>549</v>
      </c>
    </row>
    <row r="143" spans="1:16" x14ac:dyDescent="0.2">
      <c r="A143" s="24" t="str">
        <f t="shared" si="12"/>
        <v> BRNO 27 </v>
      </c>
      <c r="B143" s="15" t="str">
        <f t="shared" si="13"/>
        <v>I</v>
      </c>
      <c r="C143" s="24">
        <f t="shared" si="14"/>
        <v>46298.455000000002</v>
      </c>
      <c r="D143" t="str">
        <f t="shared" si="15"/>
        <v>vis</v>
      </c>
      <c r="E143">
        <f>VLOOKUP(C143,Active!C$21:E$969,3,FALSE)</f>
        <v>1364.9979954842165</v>
      </c>
      <c r="F143" s="15" t="s">
        <v>227</v>
      </c>
      <c r="G143" t="str">
        <f t="shared" si="16"/>
        <v>46298.455</v>
      </c>
      <c r="H143" s="24">
        <f t="shared" si="17"/>
        <v>1365</v>
      </c>
      <c r="I143" s="54" t="s">
        <v>637</v>
      </c>
      <c r="J143" s="55" t="s">
        <v>638</v>
      </c>
      <c r="K143" s="54">
        <v>1365</v>
      </c>
      <c r="L143" s="54" t="s">
        <v>387</v>
      </c>
      <c r="M143" s="55" t="s">
        <v>231</v>
      </c>
      <c r="N143" s="55"/>
      <c r="O143" s="56" t="s">
        <v>607</v>
      </c>
      <c r="P143" s="56" t="s">
        <v>549</v>
      </c>
    </row>
    <row r="144" spans="1:16" x14ac:dyDescent="0.2">
      <c r="A144" s="24" t="str">
        <f t="shared" si="12"/>
        <v> BRNO 27 </v>
      </c>
      <c r="B144" s="15" t="str">
        <f t="shared" si="13"/>
        <v>I</v>
      </c>
      <c r="C144" s="24">
        <f t="shared" si="14"/>
        <v>46298.457999999999</v>
      </c>
      <c r="D144" t="str">
        <f t="shared" si="15"/>
        <v>vis</v>
      </c>
      <c r="E144">
        <f>VLOOKUP(C144,Active!C$21:E$969,3,FALSE)</f>
        <v>1364.9992175139755</v>
      </c>
      <c r="F144" s="15" t="s">
        <v>227</v>
      </c>
      <c r="G144" t="str">
        <f t="shared" si="16"/>
        <v>46298.458</v>
      </c>
      <c r="H144" s="24">
        <f t="shared" si="17"/>
        <v>1365</v>
      </c>
      <c r="I144" s="54" t="s">
        <v>639</v>
      </c>
      <c r="J144" s="55" t="s">
        <v>640</v>
      </c>
      <c r="K144" s="54">
        <v>1365</v>
      </c>
      <c r="L144" s="54" t="s">
        <v>340</v>
      </c>
      <c r="M144" s="55" t="s">
        <v>231</v>
      </c>
      <c r="N144" s="55"/>
      <c r="O144" s="56" t="s">
        <v>581</v>
      </c>
      <c r="P144" s="56" t="s">
        <v>549</v>
      </c>
    </row>
    <row r="145" spans="1:16" x14ac:dyDescent="0.2">
      <c r="A145" s="24" t="str">
        <f t="shared" si="12"/>
        <v> BRNO 27 </v>
      </c>
      <c r="B145" s="15" t="str">
        <f t="shared" si="13"/>
        <v>I</v>
      </c>
      <c r="C145" s="24">
        <f t="shared" si="14"/>
        <v>46298.459000000003</v>
      </c>
      <c r="D145" t="str">
        <f t="shared" si="15"/>
        <v>vis</v>
      </c>
      <c r="E145">
        <f>VLOOKUP(C145,Active!C$21:E$969,3,FALSE)</f>
        <v>1364.9996248572304</v>
      </c>
      <c r="F145" s="15" t="s">
        <v>227</v>
      </c>
      <c r="G145" t="str">
        <f t="shared" si="16"/>
        <v>46298.459</v>
      </c>
      <c r="H145" s="24">
        <f t="shared" si="17"/>
        <v>1365</v>
      </c>
      <c r="I145" s="54" t="s">
        <v>641</v>
      </c>
      <c r="J145" s="55" t="s">
        <v>642</v>
      </c>
      <c r="K145" s="54">
        <v>1365</v>
      </c>
      <c r="L145" s="54" t="s">
        <v>255</v>
      </c>
      <c r="M145" s="55" t="s">
        <v>231</v>
      </c>
      <c r="N145" s="55"/>
      <c r="O145" s="56" t="s">
        <v>643</v>
      </c>
      <c r="P145" s="56" t="s">
        <v>549</v>
      </c>
    </row>
    <row r="146" spans="1:16" x14ac:dyDescent="0.2">
      <c r="A146" s="24" t="str">
        <f t="shared" si="12"/>
        <v> BRNO 27 </v>
      </c>
      <c r="B146" s="15" t="str">
        <f t="shared" si="13"/>
        <v>I</v>
      </c>
      <c r="C146" s="24">
        <f t="shared" si="14"/>
        <v>46298.462</v>
      </c>
      <c r="D146" t="str">
        <f t="shared" si="15"/>
        <v>vis</v>
      </c>
      <c r="E146">
        <f>VLOOKUP(C146,Active!C$21:E$969,3,FALSE)</f>
        <v>1365.0008468869894</v>
      </c>
      <c r="F146" s="15" t="s">
        <v>227</v>
      </c>
      <c r="G146" t="str">
        <f t="shared" si="16"/>
        <v>46298.462</v>
      </c>
      <c r="H146" s="24">
        <f t="shared" si="17"/>
        <v>1365</v>
      </c>
      <c r="I146" s="54" t="s">
        <v>644</v>
      </c>
      <c r="J146" s="55" t="s">
        <v>645</v>
      </c>
      <c r="K146" s="54">
        <v>1365</v>
      </c>
      <c r="L146" s="54" t="s">
        <v>313</v>
      </c>
      <c r="M146" s="55" t="s">
        <v>231</v>
      </c>
      <c r="N146" s="55"/>
      <c r="O146" s="56" t="s">
        <v>584</v>
      </c>
      <c r="P146" s="56" t="s">
        <v>549</v>
      </c>
    </row>
    <row r="147" spans="1:16" x14ac:dyDescent="0.2">
      <c r="A147" s="24" t="str">
        <f t="shared" si="12"/>
        <v> BRNO 27 </v>
      </c>
      <c r="B147" s="15" t="str">
        <f t="shared" si="13"/>
        <v>I</v>
      </c>
      <c r="C147" s="24">
        <f t="shared" si="14"/>
        <v>46298.462</v>
      </c>
      <c r="D147" t="str">
        <f t="shared" si="15"/>
        <v>vis</v>
      </c>
      <c r="E147">
        <f>VLOOKUP(C147,Active!C$21:E$969,3,FALSE)</f>
        <v>1365.0008468869894</v>
      </c>
      <c r="F147" s="15" t="s">
        <v>227</v>
      </c>
      <c r="G147" t="str">
        <f t="shared" si="16"/>
        <v>46298.462</v>
      </c>
      <c r="H147" s="24">
        <f t="shared" si="17"/>
        <v>1365</v>
      </c>
      <c r="I147" s="54" t="s">
        <v>644</v>
      </c>
      <c r="J147" s="55" t="s">
        <v>645</v>
      </c>
      <c r="K147" s="54">
        <v>1365</v>
      </c>
      <c r="L147" s="54" t="s">
        <v>313</v>
      </c>
      <c r="M147" s="55" t="s">
        <v>231</v>
      </c>
      <c r="N147" s="55"/>
      <c r="O147" s="56" t="s">
        <v>592</v>
      </c>
      <c r="P147" s="56" t="s">
        <v>549</v>
      </c>
    </row>
    <row r="148" spans="1:16" x14ac:dyDescent="0.2">
      <c r="A148" s="24" t="str">
        <f t="shared" si="12"/>
        <v> BRNO 27 </v>
      </c>
      <c r="B148" s="15" t="str">
        <f t="shared" si="13"/>
        <v>I</v>
      </c>
      <c r="C148" s="24">
        <f t="shared" si="14"/>
        <v>46298.462</v>
      </c>
      <c r="D148" t="str">
        <f t="shared" si="15"/>
        <v>vis</v>
      </c>
      <c r="E148">
        <f>VLOOKUP(C148,Active!C$21:E$969,3,FALSE)</f>
        <v>1365.0008468869894</v>
      </c>
      <c r="F148" s="15" t="s">
        <v>227</v>
      </c>
      <c r="G148" t="str">
        <f t="shared" si="16"/>
        <v>46298.462</v>
      </c>
      <c r="H148" s="24">
        <f t="shared" si="17"/>
        <v>1365</v>
      </c>
      <c r="I148" s="54" t="s">
        <v>644</v>
      </c>
      <c r="J148" s="55" t="s">
        <v>645</v>
      </c>
      <c r="K148" s="54">
        <v>1365</v>
      </c>
      <c r="L148" s="54" t="s">
        <v>313</v>
      </c>
      <c r="M148" s="55" t="s">
        <v>231</v>
      </c>
      <c r="N148" s="55"/>
      <c r="O148" s="56" t="s">
        <v>646</v>
      </c>
      <c r="P148" s="56" t="s">
        <v>549</v>
      </c>
    </row>
    <row r="149" spans="1:16" x14ac:dyDescent="0.2">
      <c r="A149" s="24" t="str">
        <f t="shared" si="12"/>
        <v> BRNO 27 </v>
      </c>
      <c r="B149" s="15" t="str">
        <f t="shared" si="13"/>
        <v>I</v>
      </c>
      <c r="C149" s="24">
        <f t="shared" si="14"/>
        <v>46298.464999999997</v>
      </c>
      <c r="D149" t="str">
        <f t="shared" si="15"/>
        <v>vis</v>
      </c>
      <c r="E149">
        <f>VLOOKUP(C149,Active!C$21:E$969,3,FALSE)</f>
        <v>1365.0020689167484</v>
      </c>
      <c r="F149" s="15" t="s">
        <v>227</v>
      </c>
      <c r="G149" t="str">
        <f t="shared" si="16"/>
        <v>46298.465</v>
      </c>
      <c r="H149" s="24">
        <f t="shared" si="17"/>
        <v>1365</v>
      </c>
      <c r="I149" s="54" t="s">
        <v>647</v>
      </c>
      <c r="J149" s="55" t="s">
        <v>648</v>
      </c>
      <c r="K149" s="54">
        <v>1365</v>
      </c>
      <c r="L149" s="54" t="s">
        <v>331</v>
      </c>
      <c r="M149" s="55" t="s">
        <v>231</v>
      </c>
      <c r="N149" s="55"/>
      <c r="O149" s="56" t="s">
        <v>548</v>
      </c>
      <c r="P149" s="56" t="s">
        <v>549</v>
      </c>
    </row>
    <row r="150" spans="1:16" x14ac:dyDescent="0.2">
      <c r="A150" s="24" t="str">
        <f t="shared" si="12"/>
        <v> BRNO 27 </v>
      </c>
      <c r="B150" s="15" t="str">
        <f t="shared" si="13"/>
        <v>I</v>
      </c>
      <c r="C150" s="24">
        <f t="shared" si="14"/>
        <v>46298.468999999997</v>
      </c>
      <c r="D150" t="str">
        <f t="shared" si="15"/>
        <v>vis</v>
      </c>
      <c r="E150">
        <f>VLOOKUP(C150,Active!C$21:E$969,3,FALSE)</f>
        <v>1365.0036982897625</v>
      </c>
      <c r="F150" s="15" t="s">
        <v>227</v>
      </c>
      <c r="G150" t="str">
        <f t="shared" si="16"/>
        <v>46298.469</v>
      </c>
      <c r="H150" s="24">
        <f t="shared" si="17"/>
        <v>1365</v>
      </c>
      <c r="I150" s="54" t="s">
        <v>649</v>
      </c>
      <c r="J150" s="55" t="s">
        <v>650</v>
      </c>
      <c r="K150" s="54">
        <v>1365</v>
      </c>
      <c r="L150" s="54" t="s">
        <v>651</v>
      </c>
      <c r="M150" s="55" t="s">
        <v>231</v>
      </c>
      <c r="N150" s="55"/>
      <c r="O150" s="56" t="s">
        <v>603</v>
      </c>
      <c r="P150" s="56" t="s">
        <v>549</v>
      </c>
    </row>
    <row r="151" spans="1:16" x14ac:dyDescent="0.2">
      <c r="A151" s="24" t="str">
        <f t="shared" si="12"/>
        <v> BRNO 27 </v>
      </c>
      <c r="B151" s="15" t="str">
        <f t="shared" si="13"/>
        <v>I</v>
      </c>
      <c r="C151" s="24">
        <f t="shared" si="14"/>
        <v>46298.470999999998</v>
      </c>
      <c r="D151" t="str">
        <f t="shared" si="15"/>
        <v>vis</v>
      </c>
      <c r="E151">
        <f>VLOOKUP(C151,Active!C$21:E$969,3,FALSE)</f>
        <v>1365.0045129762693</v>
      </c>
      <c r="F151" s="15" t="s">
        <v>227</v>
      </c>
      <c r="G151" t="str">
        <f t="shared" si="16"/>
        <v>46298.471</v>
      </c>
      <c r="H151" s="24">
        <f t="shared" si="17"/>
        <v>1365</v>
      </c>
      <c r="I151" s="54" t="s">
        <v>652</v>
      </c>
      <c r="J151" s="55" t="s">
        <v>653</v>
      </c>
      <c r="K151" s="54">
        <v>1365</v>
      </c>
      <c r="L151" s="54" t="s">
        <v>297</v>
      </c>
      <c r="M151" s="55" t="s">
        <v>231</v>
      </c>
      <c r="N151" s="55"/>
      <c r="O151" s="56" t="s">
        <v>559</v>
      </c>
      <c r="P151" s="56" t="s">
        <v>549</v>
      </c>
    </row>
    <row r="152" spans="1:16" x14ac:dyDescent="0.2">
      <c r="A152" s="24" t="str">
        <f t="shared" si="12"/>
        <v> BRNO 27 </v>
      </c>
      <c r="B152" s="15" t="str">
        <f t="shared" si="13"/>
        <v>I</v>
      </c>
      <c r="C152" s="24">
        <f t="shared" si="14"/>
        <v>46298.476999999999</v>
      </c>
      <c r="D152" t="str">
        <f t="shared" si="15"/>
        <v>vis</v>
      </c>
      <c r="E152">
        <f>VLOOKUP(C152,Active!C$21:E$969,3,FALSE)</f>
        <v>1365.0069570357903</v>
      </c>
      <c r="F152" s="15" t="s">
        <v>227</v>
      </c>
      <c r="G152" t="str">
        <f t="shared" si="16"/>
        <v>46298.477</v>
      </c>
      <c r="H152" s="24">
        <f t="shared" si="17"/>
        <v>1365</v>
      </c>
      <c r="I152" s="54" t="s">
        <v>654</v>
      </c>
      <c r="J152" s="55" t="s">
        <v>655</v>
      </c>
      <c r="K152" s="54">
        <v>1365</v>
      </c>
      <c r="L152" s="54" t="s">
        <v>656</v>
      </c>
      <c r="M152" s="55" t="s">
        <v>231</v>
      </c>
      <c r="N152" s="55"/>
      <c r="O152" s="56" t="s">
        <v>657</v>
      </c>
      <c r="P152" s="56" t="s">
        <v>549</v>
      </c>
    </row>
    <row r="153" spans="1:16" x14ac:dyDescent="0.2">
      <c r="A153" s="24" t="str">
        <f t="shared" si="12"/>
        <v> BRNO 27 </v>
      </c>
      <c r="B153" s="15" t="str">
        <f t="shared" si="13"/>
        <v>I</v>
      </c>
      <c r="C153" s="24">
        <f t="shared" si="14"/>
        <v>46298.487000000001</v>
      </c>
      <c r="D153" t="str">
        <f t="shared" si="15"/>
        <v>vis</v>
      </c>
      <c r="E153">
        <f>VLOOKUP(C153,Active!C$21:E$969,3,FALSE)</f>
        <v>1365.0110304683253</v>
      </c>
      <c r="F153" s="15" t="s">
        <v>227</v>
      </c>
      <c r="G153" t="str">
        <f t="shared" si="16"/>
        <v>46298.487</v>
      </c>
      <c r="H153" s="24">
        <f t="shared" si="17"/>
        <v>1365</v>
      </c>
      <c r="I153" s="54" t="s">
        <v>658</v>
      </c>
      <c r="J153" s="55" t="s">
        <v>659</v>
      </c>
      <c r="K153" s="54">
        <v>1365</v>
      </c>
      <c r="L153" s="54" t="s">
        <v>660</v>
      </c>
      <c r="M153" s="55" t="s">
        <v>231</v>
      </c>
      <c r="N153" s="55"/>
      <c r="O153" s="56" t="s">
        <v>661</v>
      </c>
      <c r="P153" s="56" t="s">
        <v>549</v>
      </c>
    </row>
    <row r="154" spans="1:16" x14ac:dyDescent="0.2">
      <c r="A154" s="24" t="str">
        <f t="shared" si="12"/>
        <v> BRNO 28 </v>
      </c>
      <c r="B154" s="15" t="str">
        <f t="shared" si="13"/>
        <v>I</v>
      </c>
      <c r="C154" s="24">
        <f t="shared" si="14"/>
        <v>46622.491999999998</v>
      </c>
      <c r="D154" t="str">
        <f t="shared" si="15"/>
        <v>vis</v>
      </c>
      <c r="E154">
        <f>VLOOKUP(C154,Active!C$21:E$969,3,FALSE)</f>
        <v>1496.9922812893501</v>
      </c>
      <c r="F154" s="15" t="s">
        <v>227</v>
      </c>
      <c r="G154" t="str">
        <f t="shared" si="16"/>
        <v>46622.492</v>
      </c>
      <c r="H154" s="24">
        <f t="shared" si="17"/>
        <v>1497</v>
      </c>
      <c r="I154" s="54" t="s">
        <v>662</v>
      </c>
      <c r="J154" s="55" t="s">
        <v>663</v>
      </c>
      <c r="K154" s="54">
        <v>1497</v>
      </c>
      <c r="L154" s="54" t="s">
        <v>664</v>
      </c>
      <c r="M154" s="55" t="s">
        <v>231</v>
      </c>
      <c r="N154" s="55"/>
      <c r="O154" s="56" t="s">
        <v>607</v>
      </c>
      <c r="P154" s="56" t="s">
        <v>665</v>
      </c>
    </row>
    <row r="155" spans="1:16" x14ac:dyDescent="0.2">
      <c r="A155" s="24" t="str">
        <f t="shared" si="12"/>
        <v> BRNO 28 </v>
      </c>
      <c r="B155" s="15" t="str">
        <f t="shared" si="13"/>
        <v>I</v>
      </c>
      <c r="C155" s="24">
        <f t="shared" si="14"/>
        <v>46622.499000000003</v>
      </c>
      <c r="D155" t="str">
        <f t="shared" si="15"/>
        <v>vis</v>
      </c>
      <c r="E155">
        <f>VLOOKUP(C155,Active!C$21:E$969,3,FALSE)</f>
        <v>1496.9951326921259</v>
      </c>
      <c r="F155" s="15" t="s">
        <v>227</v>
      </c>
      <c r="G155" t="str">
        <f t="shared" si="16"/>
        <v>46622.499</v>
      </c>
      <c r="H155" s="24">
        <f t="shared" si="17"/>
        <v>1497</v>
      </c>
      <c r="I155" s="54" t="s">
        <v>666</v>
      </c>
      <c r="J155" s="55" t="s">
        <v>667</v>
      </c>
      <c r="K155" s="54">
        <v>1497</v>
      </c>
      <c r="L155" s="54" t="s">
        <v>477</v>
      </c>
      <c r="M155" s="55" t="s">
        <v>231</v>
      </c>
      <c r="N155" s="55"/>
      <c r="O155" s="56" t="s">
        <v>668</v>
      </c>
      <c r="P155" s="56" t="s">
        <v>665</v>
      </c>
    </row>
    <row r="156" spans="1:16" x14ac:dyDescent="0.2">
      <c r="A156" s="24" t="str">
        <f t="shared" si="12"/>
        <v> BRNO 28 </v>
      </c>
      <c r="B156" s="15" t="str">
        <f t="shared" si="13"/>
        <v>I</v>
      </c>
      <c r="C156" s="24">
        <f t="shared" si="14"/>
        <v>46622.500999999997</v>
      </c>
      <c r="D156" t="str">
        <f t="shared" si="15"/>
        <v>vis</v>
      </c>
      <c r="E156">
        <f>VLOOKUP(C156,Active!C$21:E$969,3,FALSE)</f>
        <v>1496.99594737863</v>
      </c>
      <c r="F156" s="15" t="s">
        <v>227</v>
      </c>
      <c r="G156" t="str">
        <f t="shared" si="16"/>
        <v>46622.501</v>
      </c>
      <c r="H156" s="24">
        <f t="shared" si="17"/>
        <v>1497</v>
      </c>
      <c r="I156" s="54" t="s">
        <v>669</v>
      </c>
      <c r="J156" s="55" t="s">
        <v>670</v>
      </c>
      <c r="K156" s="54">
        <v>1497</v>
      </c>
      <c r="L156" s="54" t="s">
        <v>633</v>
      </c>
      <c r="M156" s="55" t="s">
        <v>231</v>
      </c>
      <c r="N156" s="55"/>
      <c r="O156" s="56" t="s">
        <v>671</v>
      </c>
      <c r="P156" s="56" t="s">
        <v>665</v>
      </c>
    </row>
    <row r="157" spans="1:16" x14ac:dyDescent="0.2">
      <c r="A157" s="24" t="str">
        <f t="shared" si="12"/>
        <v>BAVM 46 </v>
      </c>
      <c r="B157" s="15" t="str">
        <f t="shared" si="13"/>
        <v>I</v>
      </c>
      <c r="C157" s="24">
        <f t="shared" si="14"/>
        <v>46627.415000000001</v>
      </c>
      <c r="D157" t="str">
        <f t="shared" si="15"/>
        <v>vis</v>
      </c>
      <c r="E157">
        <f>VLOOKUP(C157,Active!C$21:E$969,3,FALSE)</f>
        <v>1498.9976321258873</v>
      </c>
      <c r="F157" s="15" t="s">
        <v>227</v>
      </c>
      <c r="G157" t="str">
        <f t="shared" si="16"/>
        <v>46627.415</v>
      </c>
      <c r="H157" s="24">
        <f t="shared" si="17"/>
        <v>1499</v>
      </c>
      <c r="I157" s="54" t="s">
        <v>672</v>
      </c>
      <c r="J157" s="55" t="s">
        <v>673</v>
      </c>
      <c r="K157" s="54">
        <v>1499</v>
      </c>
      <c r="L157" s="54" t="s">
        <v>242</v>
      </c>
      <c r="M157" s="55" t="s">
        <v>231</v>
      </c>
      <c r="N157" s="55"/>
      <c r="O157" s="56" t="s">
        <v>622</v>
      </c>
      <c r="P157" s="57" t="s">
        <v>674</v>
      </c>
    </row>
    <row r="158" spans="1:16" x14ac:dyDescent="0.2">
      <c r="A158" s="24" t="str">
        <f t="shared" si="12"/>
        <v> BRNO 28 </v>
      </c>
      <c r="B158" s="15" t="str">
        <f t="shared" si="13"/>
        <v>I</v>
      </c>
      <c r="C158" s="24">
        <f t="shared" si="14"/>
        <v>46649.508999999998</v>
      </c>
      <c r="D158" t="str">
        <f t="shared" si="15"/>
        <v>vis</v>
      </c>
      <c r="E158">
        <f>VLOOKUP(C158,Active!C$21:E$969,3,FALSE)</f>
        <v>1507.9974739667211</v>
      </c>
      <c r="F158" s="15" t="s">
        <v>227</v>
      </c>
      <c r="G158" t="str">
        <f t="shared" si="16"/>
        <v>46649.509</v>
      </c>
      <c r="H158" s="24">
        <f t="shared" si="17"/>
        <v>1508</v>
      </c>
      <c r="I158" s="54" t="s">
        <v>675</v>
      </c>
      <c r="J158" s="55" t="s">
        <v>676</v>
      </c>
      <c r="K158" s="54">
        <v>1508</v>
      </c>
      <c r="L158" s="54" t="s">
        <v>242</v>
      </c>
      <c r="M158" s="55" t="s">
        <v>231</v>
      </c>
      <c r="N158" s="55"/>
      <c r="O158" s="56" t="s">
        <v>576</v>
      </c>
      <c r="P158" s="56" t="s">
        <v>665</v>
      </c>
    </row>
    <row r="159" spans="1:16" x14ac:dyDescent="0.2">
      <c r="A159" s="24" t="str">
        <f t="shared" si="12"/>
        <v> BRNO 30 </v>
      </c>
      <c r="B159" s="15" t="str">
        <f t="shared" si="13"/>
        <v>I</v>
      </c>
      <c r="C159" s="24">
        <f t="shared" si="14"/>
        <v>47032.468999999997</v>
      </c>
      <c r="D159" t="str">
        <f t="shared" si="15"/>
        <v>vis</v>
      </c>
      <c r="E159">
        <f>VLOOKUP(C159,Active!C$21:E$969,3,FALSE)</f>
        <v>1663.9936462925184</v>
      </c>
      <c r="F159" s="15" t="s">
        <v>227</v>
      </c>
      <c r="G159" t="str">
        <f t="shared" si="16"/>
        <v>47032.469</v>
      </c>
      <c r="H159" s="24">
        <f t="shared" si="17"/>
        <v>1664</v>
      </c>
      <c r="I159" s="54" t="s">
        <v>677</v>
      </c>
      <c r="J159" s="55" t="s">
        <v>678</v>
      </c>
      <c r="K159" s="54">
        <v>1664</v>
      </c>
      <c r="L159" s="54" t="s">
        <v>679</v>
      </c>
      <c r="M159" s="55" t="s">
        <v>231</v>
      </c>
      <c r="N159" s="55"/>
      <c r="O159" s="56" t="s">
        <v>680</v>
      </c>
      <c r="P159" s="56" t="s">
        <v>681</v>
      </c>
    </row>
    <row r="160" spans="1:16" x14ac:dyDescent="0.2">
      <c r="A160" s="24" t="str">
        <f t="shared" si="12"/>
        <v> BRNO 30 </v>
      </c>
      <c r="B160" s="15" t="str">
        <f t="shared" si="13"/>
        <v>I</v>
      </c>
      <c r="C160" s="24">
        <f t="shared" si="14"/>
        <v>47032.476999999999</v>
      </c>
      <c r="D160" t="str">
        <f t="shared" si="15"/>
        <v>vis</v>
      </c>
      <c r="E160">
        <f>VLOOKUP(C160,Active!C$21:E$969,3,FALSE)</f>
        <v>1663.9969050385462</v>
      </c>
      <c r="F160" s="15" t="s">
        <v>227</v>
      </c>
      <c r="G160" t="str">
        <f t="shared" si="16"/>
        <v>47032.477</v>
      </c>
      <c r="H160" s="24">
        <f t="shared" si="17"/>
        <v>1664</v>
      </c>
      <c r="I160" s="54" t="s">
        <v>682</v>
      </c>
      <c r="J160" s="55" t="s">
        <v>683</v>
      </c>
      <c r="K160" s="54">
        <v>1664</v>
      </c>
      <c r="L160" s="54" t="s">
        <v>309</v>
      </c>
      <c r="M160" s="55" t="s">
        <v>231</v>
      </c>
      <c r="N160" s="55"/>
      <c r="O160" s="56" t="s">
        <v>684</v>
      </c>
      <c r="P160" s="56" t="s">
        <v>681</v>
      </c>
    </row>
    <row r="161" spans="1:16" x14ac:dyDescent="0.2">
      <c r="A161" s="24" t="str">
        <f t="shared" si="12"/>
        <v> BRNO 30 </v>
      </c>
      <c r="B161" s="15" t="str">
        <f t="shared" si="13"/>
        <v>I</v>
      </c>
      <c r="C161" s="24">
        <f t="shared" si="14"/>
        <v>47032.489000000001</v>
      </c>
      <c r="D161" t="str">
        <f t="shared" si="15"/>
        <v>vis</v>
      </c>
      <c r="E161">
        <f>VLOOKUP(C161,Active!C$21:E$969,3,FALSE)</f>
        <v>1664.0017931575883</v>
      </c>
      <c r="F161" s="15" t="s">
        <v>227</v>
      </c>
      <c r="G161" t="str">
        <f t="shared" si="16"/>
        <v>47032.489</v>
      </c>
      <c r="H161" s="24">
        <f t="shared" si="17"/>
        <v>1664</v>
      </c>
      <c r="I161" s="54" t="s">
        <v>685</v>
      </c>
      <c r="J161" s="55" t="s">
        <v>686</v>
      </c>
      <c r="K161" s="54">
        <v>1664</v>
      </c>
      <c r="L161" s="54" t="s">
        <v>328</v>
      </c>
      <c r="M161" s="55" t="s">
        <v>231</v>
      </c>
      <c r="N161" s="55"/>
      <c r="O161" s="56" t="s">
        <v>687</v>
      </c>
      <c r="P161" s="56" t="s">
        <v>681</v>
      </c>
    </row>
    <row r="162" spans="1:16" x14ac:dyDescent="0.2">
      <c r="A162" s="24" t="str">
        <f t="shared" si="12"/>
        <v> BRNO 30 </v>
      </c>
      <c r="B162" s="15" t="str">
        <f t="shared" si="13"/>
        <v>I</v>
      </c>
      <c r="C162" s="24">
        <f t="shared" si="14"/>
        <v>47388.44</v>
      </c>
      <c r="D162" t="str">
        <f t="shared" si="15"/>
        <v>vis</v>
      </c>
      <c r="E162">
        <f>VLOOKUP(C162,Active!C$21:E$969,3,FALSE)</f>
        <v>1808.9960315520423</v>
      </c>
      <c r="F162" s="15" t="s">
        <v>227</v>
      </c>
      <c r="G162" t="str">
        <f t="shared" si="16"/>
        <v>47388.440</v>
      </c>
      <c r="H162" s="24">
        <f t="shared" si="17"/>
        <v>1809</v>
      </c>
      <c r="I162" s="54" t="s">
        <v>688</v>
      </c>
      <c r="J162" s="55" t="s">
        <v>689</v>
      </c>
      <c r="K162" s="54">
        <v>1809</v>
      </c>
      <c r="L162" s="54" t="s">
        <v>633</v>
      </c>
      <c r="M162" s="55" t="s">
        <v>231</v>
      </c>
      <c r="N162" s="55"/>
      <c r="O162" s="56" t="s">
        <v>690</v>
      </c>
      <c r="P162" s="56" t="s">
        <v>681</v>
      </c>
    </row>
    <row r="163" spans="1:16" x14ac:dyDescent="0.2">
      <c r="A163" s="24" t="str">
        <f t="shared" si="12"/>
        <v>BAVM 52 </v>
      </c>
      <c r="B163" s="15" t="str">
        <f t="shared" si="13"/>
        <v>I</v>
      </c>
      <c r="C163" s="24">
        <f t="shared" si="14"/>
        <v>47388.447999999997</v>
      </c>
      <c r="D163" t="str">
        <f t="shared" si="15"/>
        <v>vis</v>
      </c>
      <c r="E163">
        <f>VLOOKUP(C163,Active!C$21:E$969,3,FALSE)</f>
        <v>1808.9992902980671</v>
      </c>
      <c r="F163" s="15" t="s">
        <v>227</v>
      </c>
      <c r="G163" t="str">
        <f t="shared" si="16"/>
        <v>47388.448</v>
      </c>
      <c r="H163" s="24">
        <f t="shared" si="17"/>
        <v>1809</v>
      </c>
      <c r="I163" s="54" t="s">
        <v>691</v>
      </c>
      <c r="J163" s="55" t="s">
        <v>692</v>
      </c>
      <c r="K163" s="54">
        <v>1809</v>
      </c>
      <c r="L163" s="54" t="s">
        <v>340</v>
      </c>
      <c r="M163" s="55" t="s">
        <v>231</v>
      </c>
      <c r="N163" s="55"/>
      <c r="O163" s="56" t="s">
        <v>693</v>
      </c>
      <c r="P163" s="57" t="s">
        <v>694</v>
      </c>
    </row>
    <row r="164" spans="1:16" x14ac:dyDescent="0.2">
      <c r="A164" s="24" t="str">
        <f t="shared" si="12"/>
        <v>BAVM 52 </v>
      </c>
      <c r="B164" s="15" t="str">
        <f t="shared" si="13"/>
        <v>I</v>
      </c>
      <c r="C164" s="24">
        <f t="shared" si="14"/>
        <v>47388.447999999997</v>
      </c>
      <c r="D164" t="str">
        <f t="shared" si="15"/>
        <v>vis</v>
      </c>
      <c r="E164">
        <f>VLOOKUP(C164,Active!C$21:E$969,3,FALSE)</f>
        <v>1808.9992902980671</v>
      </c>
      <c r="F164" s="15" t="s">
        <v>227</v>
      </c>
      <c r="G164" t="str">
        <f t="shared" si="16"/>
        <v>47388.448</v>
      </c>
      <c r="H164" s="24">
        <f t="shared" si="17"/>
        <v>1809</v>
      </c>
      <c r="I164" s="54" t="s">
        <v>691</v>
      </c>
      <c r="J164" s="55" t="s">
        <v>692</v>
      </c>
      <c r="K164" s="54">
        <v>1809</v>
      </c>
      <c r="L164" s="54" t="s">
        <v>340</v>
      </c>
      <c r="M164" s="55" t="s">
        <v>231</v>
      </c>
      <c r="N164" s="55"/>
      <c r="O164" s="56" t="s">
        <v>695</v>
      </c>
      <c r="P164" s="57" t="s">
        <v>694</v>
      </c>
    </row>
    <row r="165" spans="1:16" x14ac:dyDescent="0.2">
      <c r="A165" s="24" t="str">
        <f t="shared" si="12"/>
        <v> BRNO 30 </v>
      </c>
      <c r="B165" s="15" t="str">
        <f t="shared" si="13"/>
        <v>I</v>
      </c>
      <c r="C165" s="24">
        <f t="shared" si="14"/>
        <v>47388.449000000001</v>
      </c>
      <c r="D165" t="str">
        <f t="shared" si="15"/>
        <v>vis</v>
      </c>
      <c r="E165">
        <f>VLOOKUP(C165,Active!C$21:E$969,3,FALSE)</f>
        <v>1808.9996976413222</v>
      </c>
      <c r="F165" s="15" t="s">
        <v>227</v>
      </c>
      <c r="G165" t="str">
        <f t="shared" si="16"/>
        <v>47388.449</v>
      </c>
      <c r="H165" s="24">
        <f t="shared" si="17"/>
        <v>1809</v>
      </c>
      <c r="I165" s="54" t="s">
        <v>696</v>
      </c>
      <c r="J165" s="55" t="s">
        <v>697</v>
      </c>
      <c r="K165" s="54">
        <v>1809</v>
      </c>
      <c r="L165" s="54" t="s">
        <v>255</v>
      </c>
      <c r="M165" s="55" t="s">
        <v>231</v>
      </c>
      <c r="N165" s="55"/>
      <c r="O165" s="56" t="s">
        <v>607</v>
      </c>
      <c r="P165" s="56" t="s">
        <v>681</v>
      </c>
    </row>
    <row r="166" spans="1:16" x14ac:dyDescent="0.2">
      <c r="A166" s="24" t="str">
        <f t="shared" si="12"/>
        <v> BRNO 30 </v>
      </c>
      <c r="B166" s="15" t="str">
        <f t="shared" si="13"/>
        <v>I</v>
      </c>
      <c r="C166" s="24">
        <f t="shared" si="14"/>
        <v>47388.451999999997</v>
      </c>
      <c r="D166" t="str">
        <f t="shared" si="15"/>
        <v>vis</v>
      </c>
      <c r="E166">
        <f>VLOOKUP(C166,Active!C$21:E$969,3,FALSE)</f>
        <v>1809.0009196710812</v>
      </c>
      <c r="F166" s="15" t="s">
        <v>227</v>
      </c>
      <c r="G166" t="str">
        <f t="shared" si="16"/>
        <v>47388.452</v>
      </c>
      <c r="H166" s="24">
        <f t="shared" si="17"/>
        <v>1809</v>
      </c>
      <c r="I166" s="54" t="s">
        <v>698</v>
      </c>
      <c r="J166" s="55" t="s">
        <v>699</v>
      </c>
      <c r="K166" s="54">
        <v>1809</v>
      </c>
      <c r="L166" s="54" t="s">
        <v>313</v>
      </c>
      <c r="M166" s="55" t="s">
        <v>231</v>
      </c>
      <c r="N166" s="55"/>
      <c r="O166" s="56" t="s">
        <v>700</v>
      </c>
      <c r="P166" s="56" t="s">
        <v>681</v>
      </c>
    </row>
    <row r="167" spans="1:16" x14ac:dyDescent="0.2">
      <c r="A167" s="24" t="str">
        <f t="shared" si="12"/>
        <v> BRNO 30 </v>
      </c>
      <c r="B167" s="15" t="str">
        <f t="shared" si="13"/>
        <v>I</v>
      </c>
      <c r="C167" s="24">
        <f t="shared" si="14"/>
        <v>47388.455000000002</v>
      </c>
      <c r="D167" t="str">
        <f t="shared" si="15"/>
        <v>vis</v>
      </c>
      <c r="E167">
        <f>VLOOKUP(C167,Active!C$21:E$969,3,FALSE)</f>
        <v>1809.0021417008431</v>
      </c>
      <c r="F167" s="15" t="s">
        <v>227</v>
      </c>
      <c r="G167" t="str">
        <f t="shared" si="16"/>
        <v>47388.455</v>
      </c>
      <c r="H167" s="24">
        <f t="shared" si="17"/>
        <v>1809</v>
      </c>
      <c r="I167" s="54" t="s">
        <v>701</v>
      </c>
      <c r="J167" s="55" t="s">
        <v>702</v>
      </c>
      <c r="K167" s="54">
        <v>1809</v>
      </c>
      <c r="L167" s="54" t="s">
        <v>331</v>
      </c>
      <c r="M167" s="55" t="s">
        <v>231</v>
      </c>
      <c r="N167" s="55"/>
      <c r="O167" s="56" t="s">
        <v>703</v>
      </c>
      <c r="P167" s="56" t="s">
        <v>681</v>
      </c>
    </row>
    <row r="168" spans="1:16" x14ac:dyDescent="0.2">
      <c r="A168" s="24" t="str">
        <f t="shared" si="12"/>
        <v> BRNO 30 </v>
      </c>
      <c r="B168" s="15" t="str">
        <f t="shared" si="13"/>
        <v>I</v>
      </c>
      <c r="C168" s="24">
        <f t="shared" si="14"/>
        <v>47388.455999999998</v>
      </c>
      <c r="D168" t="str">
        <f t="shared" si="15"/>
        <v>vis</v>
      </c>
      <c r="E168">
        <f>VLOOKUP(C168,Active!C$21:E$969,3,FALSE)</f>
        <v>1809.0025490440951</v>
      </c>
      <c r="F168" s="15" t="s">
        <v>227</v>
      </c>
      <c r="G168" t="str">
        <f t="shared" si="16"/>
        <v>47388.456</v>
      </c>
      <c r="H168" s="24">
        <f t="shared" si="17"/>
        <v>1809</v>
      </c>
      <c r="I168" s="54" t="s">
        <v>704</v>
      </c>
      <c r="J168" s="55" t="s">
        <v>705</v>
      </c>
      <c r="K168" s="54">
        <v>1809</v>
      </c>
      <c r="L168" s="54" t="s">
        <v>351</v>
      </c>
      <c r="M168" s="55" t="s">
        <v>231</v>
      </c>
      <c r="N168" s="55"/>
      <c r="O168" s="56" t="s">
        <v>706</v>
      </c>
      <c r="P168" s="56" t="s">
        <v>681</v>
      </c>
    </row>
    <row r="169" spans="1:16" x14ac:dyDescent="0.2">
      <c r="A169" s="24" t="str">
        <f t="shared" si="12"/>
        <v> BRNO 30 </v>
      </c>
      <c r="B169" s="15" t="str">
        <f t="shared" si="13"/>
        <v>I</v>
      </c>
      <c r="C169" s="24">
        <f t="shared" si="14"/>
        <v>47388.461000000003</v>
      </c>
      <c r="D169" t="str">
        <f t="shared" si="15"/>
        <v>vis</v>
      </c>
      <c r="E169">
        <f>VLOOKUP(C169,Active!C$21:E$969,3,FALSE)</f>
        <v>1809.0045857603641</v>
      </c>
      <c r="F169" s="15" t="s">
        <v>227</v>
      </c>
      <c r="G169" t="str">
        <f t="shared" si="16"/>
        <v>47388.461</v>
      </c>
      <c r="H169" s="24">
        <f t="shared" si="17"/>
        <v>1809</v>
      </c>
      <c r="I169" s="54" t="s">
        <v>707</v>
      </c>
      <c r="J169" s="55" t="s">
        <v>708</v>
      </c>
      <c r="K169" s="54">
        <v>1809</v>
      </c>
      <c r="L169" s="54" t="s">
        <v>297</v>
      </c>
      <c r="M169" s="55" t="s">
        <v>231</v>
      </c>
      <c r="N169" s="55"/>
      <c r="O169" s="56" t="s">
        <v>548</v>
      </c>
      <c r="P169" s="56" t="s">
        <v>681</v>
      </c>
    </row>
    <row r="170" spans="1:16" x14ac:dyDescent="0.2">
      <c r="A170" s="24" t="str">
        <f t="shared" si="12"/>
        <v> BRNO 30 </v>
      </c>
      <c r="B170" s="15" t="str">
        <f t="shared" si="13"/>
        <v>I</v>
      </c>
      <c r="C170" s="24">
        <f t="shared" si="14"/>
        <v>47388.464</v>
      </c>
      <c r="D170" t="str">
        <f t="shared" si="15"/>
        <v>vis</v>
      </c>
      <c r="E170">
        <f>VLOOKUP(C170,Active!C$21:E$969,3,FALSE)</f>
        <v>1809.0058077901231</v>
      </c>
      <c r="F170" s="15" t="s">
        <v>227</v>
      </c>
      <c r="G170" t="str">
        <f t="shared" si="16"/>
        <v>47388.464</v>
      </c>
      <c r="H170" s="24">
        <f t="shared" si="17"/>
        <v>1809</v>
      </c>
      <c r="I170" s="54" t="s">
        <v>709</v>
      </c>
      <c r="J170" s="55" t="s">
        <v>710</v>
      </c>
      <c r="K170" s="54">
        <v>1809</v>
      </c>
      <c r="L170" s="54" t="s">
        <v>346</v>
      </c>
      <c r="M170" s="55" t="s">
        <v>231</v>
      </c>
      <c r="N170" s="55"/>
      <c r="O170" s="56" t="s">
        <v>634</v>
      </c>
      <c r="P170" s="56" t="s">
        <v>681</v>
      </c>
    </row>
    <row r="171" spans="1:16" x14ac:dyDescent="0.2">
      <c r="A171" s="24" t="str">
        <f t="shared" si="12"/>
        <v> BRNO 30 </v>
      </c>
      <c r="B171" s="15" t="str">
        <f t="shared" si="13"/>
        <v>I</v>
      </c>
      <c r="C171" s="24">
        <f t="shared" si="14"/>
        <v>47415.45</v>
      </c>
      <c r="D171" t="str">
        <f t="shared" si="15"/>
        <v>vis</v>
      </c>
      <c r="E171">
        <f>VLOOKUP(C171,Active!C$21:E$969,3,FALSE)</f>
        <v>1819.9983728266375</v>
      </c>
      <c r="F171" s="15" t="s">
        <v>227</v>
      </c>
      <c r="G171" t="str">
        <f t="shared" si="16"/>
        <v>47415.450</v>
      </c>
      <c r="H171" s="24">
        <f t="shared" si="17"/>
        <v>1820</v>
      </c>
      <c r="I171" s="54" t="s">
        <v>711</v>
      </c>
      <c r="J171" s="55" t="s">
        <v>712</v>
      </c>
      <c r="K171" s="54">
        <v>1820</v>
      </c>
      <c r="L171" s="54" t="s">
        <v>387</v>
      </c>
      <c r="M171" s="55" t="s">
        <v>231</v>
      </c>
      <c r="N171" s="55"/>
      <c r="O171" s="56" t="s">
        <v>713</v>
      </c>
      <c r="P171" s="56" t="s">
        <v>681</v>
      </c>
    </row>
    <row r="172" spans="1:16" x14ac:dyDescent="0.2">
      <c r="A172" s="24" t="str">
        <f t="shared" si="12"/>
        <v> MVS 12.51 </v>
      </c>
      <c r="B172" s="15" t="str">
        <f t="shared" si="13"/>
        <v>I</v>
      </c>
      <c r="C172" s="24">
        <f t="shared" si="14"/>
        <v>47744.414499999999</v>
      </c>
      <c r="D172" t="str">
        <f t="shared" si="15"/>
        <v>vis</v>
      </c>
      <c r="E172">
        <f>VLOOKUP(C172,Active!C$21:E$969,3,FALSE)</f>
        <v>1953.9998425129495</v>
      </c>
      <c r="F172" s="15" t="s">
        <v>227</v>
      </c>
      <c r="G172" t="str">
        <f t="shared" si="16"/>
        <v>47744.4145</v>
      </c>
      <c r="H172" s="24">
        <f t="shared" si="17"/>
        <v>1954</v>
      </c>
      <c r="I172" s="54" t="s">
        <v>714</v>
      </c>
      <c r="J172" s="55" t="s">
        <v>715</v>
      </c>
      <c r="K172" s="54">
        <v>1954</v>
      </c>
      <c r="L172" s="54" t="s">
        <v>716</v>
      </c>
      <c r="M172" s="55" t="s">
        <v>283</v>
      </c>
      <c r="N172" s="55" t="s">
        <v>284</v>
      </c>
      <c r="O172" s="56" t="s">
        <v>717</v>
      </c>
      <c r="P172" s="56" t="s">
        <v>718</v>
      </c>
    </row>
    <row r="173" spans="1:16" x14ac:dyDescent="0.2">
      <c r="A173" s="24" t="str">
        <f t="shared" si="12"/>
        <v> BRNO 30 </v>
      </c>
      <c r="B173" s="15" t="str">
        <f t="shared" si="13"/>
        <v>I</v>
      </c>
      <c r="C173" s="24">
        <f t="shared" si="14"/>
        <v>47771.415000000001</v>
      </c>
      <c r="D173" t="str">
        <f t="shared" si="15"/>
        <v>vis</v>
      </c>
      <c r="E173">
        <f>VLOOKUP(C173,Active!C$21:E$969,3,FALSE)</f>
        <v>1964.9983140266402</v>
      </c>
      <c r="F173" s="15" t="s">
        <v>227</v>
      </c>
      <c r="G173" t="str">
        <f t="shared" si="16"/>
        <v>47771.415</v>
      </c>
      <c r="H173" s="24">
        <f t="shared" si="17"/>
        <v>1965</v>
      </c>
      <c r="I173" s="54" t="s">
        <v>719</v>
      </c>
      <c r="J173" s="55" t="s">
        <v>720</v>
      </c>
      <c r="K173" s="54">
        <v>1965</v>
      </c>
      <c r="L173" s="54" t="s">
        <v>387</v>
      </c>
      <c r="M173" s="55" t="s">
        <v>231</v>
      </c>
      <c r="N173" s="55"/>
      <c r="O173" s="56" t="s">
        <v>721</v>
      </c>
      <c r="P173" s="56" t="s">
        <v>681</v>
      </c>
    </row>
    <row r="174" spans="1:16" x14ac:dyDescent="0.2">
      <c r="A174" s="24" t="str">
        <f t="shared" si="12"/>
        <v>BAVM 59 </v>
      </c>
      <c r="B174" s="15" t="str">
        <f t="shared" si="13"/>
        <v>I</v>
      </c>
      <c r="C174" s="24">
        <f t="shared" si="14"/>
        <v>48095.462</v>
      </c>
      <c r="D174" t="str">
        <f t="shared" si="15"/>
        <v>vis</v>
      </c>
      <c r="E174">
        <f>VLOOKUP(C174,Active!C$21:E$969,3,FALSE)</f>
        <v>2096.9966732643088</v>
      </c>
      <c r="F174" s="15" t="s">
        <v>227</v>
      </c>
      <c r="G174" t="str">
        <f t="shared" si="16"/>
        <v>48095.462</v>
      </c>
      <c r="H174" s="24">
        <f t="shared" si="17"/>
        <v>2097</v>
      </c>
      <c r="I174" s="54" t="s">
        <v>722</v>
      </c>
      <c r="J174" s="55" t="s">
        <v>723</v>
      </c>
      <c r="K174" s="54">
        <v>2097</v>
      </c>
      <c r="L174" s="54" t="s">
        <v>621</v>
      </c>
      <c r="M174" s="55" t="s">
        <v>231</v>
      </c>
      <c r="N174" s="55"/>
      <c r="O174" s="56" t="s">
        <v>724</v>
      </c>
      <c r="P174" s="57" t="s">
        <v>725</v>
      </c>
    </row>
    <row r="175" spans="1:16" x14ac:dyDescent="0.2">
      <c r="A175" s="24" t="str">
        <f t="shared" si="12"/>
        <v>BAVM 59 </v>
      </c>
      <c r="B175" s="15" t="str">
        <f t="shared" si="13"/>
        <v>I</v>
      </c>
      <c r="C175" s="24">
        <f t="shared" si="14"/>
        <v>48095.468999999997</v>
      </c>
      <c r="D175" t="str">
        <f t="shared" si="15"/>
        <v>vis</v>
      </c>
      <c r="E175">
        <f>VLOOKUP(C175,Active!C$21:E$969,3,FALSE)</f>
        <v>2096.9995246670815</v>
      </c>
      <c r="F175" s="15" t="s">
        <v>227</v>
      </c>
      <c r="G175" t="str">
        <f t="shared" si="16"/>
        <v>48095.469</v>
      </c>
      <c r="H175" s="24">
        <f t="shared" si="17"/>
        <v>2097</v>
      </c>
      <c r="I175" s="54" t="s">
        <v>726</v>
      </c>
      <c r="J175" s="55" t="s">
        <v>727</v>
      </c>
      <c r="K175" s="54">
        <v>2097</v>
      </c>
      <c r="L175" s="54" t="s">
        <v>340</v>
      </c>
      <c r="M175" s="55" t="s">
        <v>231</v>
      </c>
      <c r="N175" s="55"/>
      <c r="O175" s="56" t="s">
        <v>728</v>
      </c>
      <c r="P175" s="57" t="s">
        <v>725</v>
      </c>
    </row>
    <row r="176" spans="1:16" x14ac:dyDescent="0.2">
      <c r="A176" s="24" t="str">
        <f t="shared" si="12"/>
        <v> BRNO 31 </v>
      </c>
      <c r="B176" s="15" t="str">
        <f t="shared" si="13"/>
        <v>I</v>
      </c>
      <c r="C176" s="24">
        <f t="shared" si="14"/>
        <v>48095.482000000004</v>
      </c>
      <c r="D176" t="str">
        <f t="shared" si="15"/>
        <v>vis</v>
      </c>
      <c r="E176">
        <f>VLOOKUP(C176,Active!C$21:E$969,3,FALSE)</f>
        <v>2097.0048201293785</v>
      </c>
      <c r="F176" s="15" t="s">
        <v>227</v>
      </c>
      <c r="G176" t="str">
        <f t="shared" si="16"/>
        <v>48095.482</v>
      </c>
      <c r="H176" s="24">
        <f t="shared" si="17"/>
        <v>2097</v>
      </c>
      <c r="I176" s="54" t="s">
        <v>729</v>
      </c>
      <c r="J176" s="55" t="s">
        <v>730</v>
      </c>
      <c r="K176" s="54">
        <v>2097</v>
      </c>
      <c r="L176" s="54" t="s">
        <v>297</v>
      </c>
      <c r="M176" s="55" t="s">
        <v>231</v>
      </c>
      <c r="N176" s="55"/>
      <c r="O176" s="56" t="s">
        <v>731</v>
      </c>
      <c r="P176" s="56" t="s">
        <v>732</v>
      </c>
    </row>
    <row r="177" spans="1:16" x14ac:dyDescent="0.2">
      <c r="A177" s="24" t="str">
        <f t="shared" si="12"/>
        <v> BRNO 31 </v>
      </c>
      <c r="B177" s="15" t="str">
        <f t="shared" si="13"/>
        <v>I</v>
      </c>
      <c r="C177" s="24">
        <f t="shared" si="14"/>
        <v>48122.472999999998</v>
      </c>
      <c r="D177" t="str">
        <f t="shared" si="15"/>
        <v>vis</v>
      </c>
      <c r="E177">
        <f>VLOOKUP(C177,Active!C$21:E$969,3,FALSE)</f>
        <v>2107.9994218821589</v>
      </c>
      <c r="F177" s="15" t="s">
        <v>227</v>
      </c>
      <c r="G177" t="str">
        <f t="shared" si="16"/>
        <v>48122.473</v>
      </c>
      <c r="H177" s="24">
        <f t="shared" si="17"/>
        <v>2108</v>
      </c>
      <c r="I177" s="54" t="s">
        <v>733</v>
      </c>
      <c r="J177" s="55" t="s">
        <v>734</v>
      </c>
      <c r="K177" s="54">
        <v>2108</v>
      </c>
      <c r="L177" s="54" t="s">
        <v>552</v>
      </c>
      <c r="M177" s="55" t="s">
        <v>231</v>
      </c>
      <c r="N177" s="55"/>
      <c r="O177" s="56" t="s">
        <v>735</v>
      </c>
      <c r="P177" s="56" t="s">
        <v>732</v>
      </c>
    </row>
    <row r="178" spans="1:16" x14ac:dyDescent="0.2">
      <c r="A178" s="24" t="str">
        <f t="shared" si="12"/>
        <v> BRNO 31 </v>
      </c>
      <c r="B178" s="15" t="str">
        <f t="shared" si="13"/>
        <v>I</v>
      </c>
      <c r="C178" s="24">
        <f t="shared" si="14"/>
        <v>48122.474999999999</v>
      </c>
      <c r="D178" t="str">
        <f t="shared" si="15"/>
        <v>vis</v>
      </c>
      <c r="E178">
        <f>VLOOKUP(C178,Active!C$21:E$969,3,FALSE)</f>
        <v>2108.000236568666</v>
      </c>
      <c r="F178" s="15" t="s">
        <v>227</v>
      </c>
      <c r="G178" t="str">
        <f t="shared" si="16"/>
        <v>48122.475</v>
      </c>
      <c r="H178" s="24">
        <f t="shared" si="17"/>
        <v>2108</v>
      </c>
      <c r="I178" s="54" t="s">
        <v>736</v>
      </c>
      <c r="J178" s="55" t="s">
        <v>737</v>
      </c>
      <c r="K178" s="54">
        <v>2108</v>
      </c>
      <c r="L178" s="54" t="s">
        <v>255</v>
      </c>
      <c r="M178" s="55" t="s">
        <v>231</v>
      </c>
      <c r="N178" s="55"/>
      <c r="O178" s="56" t="s">
        <v>486</v>
      </c>
      <c r="P178" s="56" t="s">
        <v>732</v>
      </c>
    </row>
    <row r="179" spans="1:16" x14ac:dyDescent="0.2">
      <c r="A179" s="24" t="str">
        <f t="shared" si="12"/>
        <v> BRNO 31 </v>
      </c>
      <c r="B179" s="15" t="str">
        <f t="shared" si="13"/>
        <v>I</v>
      </c>
      <c r="C179" s="24">
        <f t="shared" si="14"/>
        <v>48127.377</v>
      </c>
      <c r="D179" t="str">
        <f t="shared" si="15"/>
        <v>vis</v>
      </c>
      <c r="E179">
        <f>VLOOKUP(C179,Active!C$21:E$969,3,FALSE)</f>
        <v>2109.9970331968811</v>
      </c>
      <c r="F179" s="15" t="s">
        <v>227</v>
      </c>
      <c r="G179" t="str">
        <f t="shared" si="16"/>
        <v>48127.377</v>
      </c>
      <c r="H179" s="24">
        <f t="shared" si="17"/>
        <v>2110</v>
      </c>
      <c r="I179" s="54" t="s">
        <v>738</v>
      </c>
      <c r="J179" s="55" t="s">
        <v>739</v>
      </c>
      <c r="K179" s="54">
        <v>2110</v>
      </c>
      <c r="L179" s="54" t="s">
        <v>309</v>
      </c>
      <c r="M179" s="55" t="s">
        <v>231</v>
      </c>
      <c r="N179" s="55"/>
      <c r="O179" s="56" t="s">
        <v>740</v>
      </c>
      <c r="P179" s="56" t="s">
        <v>732</v>
      </c>
    </row>
    <row r="180" spans="1:16" x14ac:dyDescent="0.2">
      <c r="A180" s="24" t="str">
        <f t="shared" si="12"/>
        <v> BRNO 31 </v>
      </c>
      <c r="B180" s="15" t="str">
        <f t="shared" si="13"/>
        <v>I</v>
      </c>
      <c r="C180" s="24">
        <f t="shared" si="14"/>
        <v>48127.389000000003</v>
      </c>
      <c r="D180" t="str">
        <f t="shared" si="15"/>
        <v>vis</v>
      </c>
      <c r="E180">
        <f>VLOOKUP(C180,Active!C$21:E$969,3,FALSE)</f>
        <v>2110.001921315923</v>
      </c>
      <c r="F180" s="15" t="s">
        <v>227</v>
      </c>
      <c r="G180" t="str">
        <f t="shared" si="16"/>
        <v>48127.389</v>
      </c>
      <c r="H180" s="24">
        <f t="shared" si="17"/>
        <v>2110</v>
      </c>
      <c r="I180" s="54" t="s">
        <v>741</v>
      </c>
      <c r="J180" s="55" t="s">
        <v>742</v>
      </c>
      <c r="K180" s="54">
        <v>2110</v>
      </c>
      <c r="L180" s="54" t="s">
        <v>328</v>
      </c>
      <c r="M180" s="55" t="s">
        <v>231</v>
      </c>
      <c r="N180" s="55"/>
      <c r="O180" s="56" t="s">
        <v>607</v>
      </c>
      <c r="P180" s="56" t="s">
        <v>732</v>
      </c>
    </row>
    <row r="181" spans="1:16" x14ac:dyDescent="0.2">
      <c r="A181" s="24" t="str">
        <f t="shared" si="12"/>
        <v> BRNO 31 </v>
      </c>
      <c r="B181" s="15" t="str">
        <f t="shared" si="13"/>
        <v>I</v>
      </c>
      <c r="C181" s="24">
        <f t="shared" si="14"/>
        <v>48127.404999999999</v>
      </c>
      <c r="D181" t="str">
        <f t="shared" si="15"/>
        <v>vis</v>
      </c>
      <c r="E181">
        <f>VLOOKUP(C181,Active!C$21:E$969,3,FALSE)</f>
        <v>2110.0084388079758</v>
      </c>
      <c r="F181" s="15" t="s">
        <v>227</v>
      </c>
      <c r="G181" t="str">
        <f t="shared" si="16"/>
        <v>48127.405</v>
      </c>
      <c r="H181" s="24">
        <f t="shared" si="17"/>
        <v>2110</v>
      </c>
      <c r="I181" s="54" t="s">
        <v>743</v>
      </c>
      <c r="J181" s="55" t="s">
        <v>744</v>
      </c>
      <c r="K181" s="54">
        <v>2110</v>
      </c>
      <c r="L181" s="54" t="s">
        <v>745</v>
      </c>
      <c r="M181" s="55" t="s">
        <v>231</v>
      </c>
      <c r="N181" s="55"/>
      <c r="O181" s="56" t="s">
        <v>746</v>
      </c>
      <c r="P181" s="56" t="s">
        <v>732</v>
      </c>
    </row>
    <row r="182" spans="1:16" x14ac:dyDescent="0.2">
      <c r="A182" s="24" t="str">
        <f t="shared" si="12"/>
        <v> BRNO 31 </v>
      </c>
      <c r="B182" s="15" t="str">
        <f t="shared" si="13"/>
        <v>I</v>
      </c>
      <c r="C182" s="24">
        <f t="shared" si="14"/>
        <v>48127.409</v>
      </c>
      <c r="D182" t="str">
        <f t="shared" si="15"/>
        <v>vis</v>
      </c>
      <c r="E182">
        <f>VLOOKUP(C182,Active!C$21:E$969,3,FALSE)</f>
        <v>2110.0100681809899</v>
      </c>
      <c r="F182" s="15" t="s">
        <v>227</v>
      </c>
      <c r="G182" t="str">
        <f t="shared" si="16"/>
        <v>48127.409</v>
      </c>
      <c r="H182" s="24">
        <f t="shared" si="17"/>
        <v>2110</v>
      </c>
      <c r="I182" s="54" t="s">
        <v>747</v>
      </c>
      <c r="J182" s="55" t="s">
        <v>748</v>
      </c>
      <c r="K182" s="54">
        <v>2110</v>
      </c>
      <c r="L182" s="54" t="s">
        <v>606</v>
      </c>
      <c r="M182" s="55" t="s">
        <v>231</v>
      </c>
      <c r="N182" s="55"/>
      <c r="O182" s="56" t="s">
        <v>749</v>
      </c>
      <c r="P182" s="56" t="s">
        <v>732</v>
      </c>
    </row>
    <row r="183" spans="1:16" x14ac:dyDescent="0.2">
      <c r="A183" s="24" t="str">
        <f t="shared" si="12"/>
        <v> MVS 12.141 </v>
      </c>
      <c r="B183" s="15" t="str">
        <f t="shared" si="13"/>
        <v>I</v>
      </c>
      <c r="C183" s="24">
        <f t="shared" si="14"/>
        <v>48510.353199999998</v>
      </c>
      <c r="D183" t="str">
        <f t="shared" si="15"/>
        <v>vis</v>
      </c>
      <c r="E183">
        <f>VLOOKUP(C183,Active!C$21:E$969,3,FALSE)</f>
        <v>2265.9998044833828</v>
      </c>
      <c r="F183" s="15" t="s">
        <v>227</v>
      </c>
      <c r="G183" t="str">
        <f t="shared" si="16"/>
        <v>48510.3532</v>
      </c>
      <c r="H183" s="24">
        <f t="shared" si="17"/>
        <v>2266</v>
      </c>
      <c r="I183" s="54" t="s">
        <v>750</v>
      </c>
      <c r="J183" s="55" t="s">
        <v>751</v>
      </c>
      <c r="K183" s="54">
        <v>2266</v>
      </c>
      <c r="L183" s="54" t="s">
        <v>752</v>
      </c>
      <c r="M183" s="55" t="s">
        <v>283</v>
      </c>
      <c r="N183" s="55" t="s">
        <v>753</v>
      </c>
      <c r="O183" s="56" t="s">
        <v>717</v>
      </c>
      <c r="P183" s="56" t="s">
        <v>754</v>
      </c>
    </row>
    <row r="184" spans="1:16" x14ac:dyDescent="0.2">
      <c r="A184" s="24" t="str">
        <f t="shared" si="12"/>
        <v> MVS 12.141 </v>
      </c>
      <c r="B184" s="15" t="str">
        <f t="shared" si="13"/>
        <v>I</v>
      </c>
      <c r="C184" s="24">
        <f t="shared" si="14"/>
        <v>48537.3577</v>
      </c>
      <c r="D184" t="str">
        <f t="shared" si="15"/>
        <v>vis</v>
      </c>
      <c r="E184">
        <f>VLOOKUP(C184,Active!C$21:E$969,3,FALSE)</f>
        <v>2276.9999053700876</v>
      </c>
      <c r="F184" s="15" t="s">
        <v>227</v>
      </c>
      <c r="G184" t="str">
        <f t="shared" si="16"/>
        <v>48537.3577</v>
      </c>
      <c r="H184" s="24">
        <f t="shared" si="17"/>
        <v>2277</v>
      </c>
      <c r="I184" s="54" t="s">
        <v>755</v>
      </c>
      <c r="J184" s="55" t="s">
        <v>756</v>
      </c>
      <c r="K184" s="54">
        <v>2277</v>
      </c>
      <c r="L184" s="54" t="s">
        <v>757</v>
      </c>
      <c r="M184" s="55" t="s">
        <v>283</v>
      </c>
      <c r="N184" s="55" t="s">
        <v>758</v>
      </c>
      <c r="O184" s="56" t="s">
        <v>717</v>
      </c>
      <c r="P184" s="56" t="s">
        <v>754</v>
      </c>
    </row>
    <row r="185" spans="1:16" x14ac:dyDescent="0.2">
      <c r="A185" s="24" t="str">
        <f t="shared" si="12"/>
        <v> BBS 101 </v>
      </c>
      <c r="B185" s="15" t="str">
        <f t="shared" si="13"/>
        <v>I</v>
      </c>
      <c r="C185" s="24">
        <f t="shared" si="14"/>
        <v>48780.395100000002</v>
      </c>
      <c r="D185" t="str">
        <f t="shared" si="15"/>
        <v>vis</v>
      </c>
      <c r="E185">
        <f>VLOOKUP(C185,Active!C$21:E$969,3,FALSE)</f>
        <v>2375.9995505863344</v>
      </c>
      <c r="F185" s="15" t="s">
        <v>227</v>
      </c>
      <c r="G185" t="str">
        <f t="shared" si="16"/>
        <v>48780.3951</v>
      </c>
      <c r="H185" s="24">
        <f t="shared" si="17"/>
        <v>2376</v>
      </c>
      <c r="I185" s="54" t="s">
        <v>759</v>
      </c>
      <c r="J185" s="55" t="s">
        <v>760</v>
      </c>
      <c r="K185" s="54">
        <v>2376</v>
      </c>
      <c r="L185" s="54" t="s">
        <v>761</v>
      </c>
      <c r="M185" s="55" t="s">
        <v>283</v>
      </c>
      <c r="N185" s="55" t="s">
        <v>753</v>
      </c>
      <c r="O185" s="56" t="s">
        <v>762</v>
      </c>
      <c r="P185" s="56" t="s">
        <v>763</v>
      </c>
    </row>
    <row r="186" spans="1:16" x14ac:dyDescent="0.2">
      <c r="A186" s="24" t="str">
        <f t="shared" si="12"/>
        <v>BAVM 62 </v>
      </c>
      <c r="B186" s="15" t="str">
        <f t="shared" si="13"/>
        <v>I</v>
      </c>
      <c r="C186" s="24">
        <f t="shared" si="14"/>
        <v>48802.485000000001</v>
      </c>
      <c r="D186" t="str">
        <f t="shared" si="15"/>
        <v>vis</v>
      </c>
      <c r="E186">
        <f>VLOOKUP(C186,Active!C$21:E$969,3,FALSE)</f>
        <v>2384.9977223198302</v>
      </c>
      <c r="F186" s="15" t="s">
        <v>227</v>
      </c>
      <c r="G186" t="str">
        <f t="shared" si="16"/>
        <v>48802.485</v>
      </c>
      <c r="H186" s="24">
        <f t="shared" si="17"/>
        <v>2385</v>
      </c>
      <c r="I186" s="54" t="s">
        <v>764</v>
      </c>
      <c r="J186" s="55" t="s">
        <v>765</v>
      </c>
      <c r="K186" s="54">
        <v>2385</v>
      </c>
      <c r="L186" s="54" t="s">
        <v>415</v>
      </c>
      <c r="M186" s="55" t="s">
        <v>231</v>
      </c>
      <c r="N186" s="55"/>
      <c r="O186" s="56" t="s">
        <v>766</v>
      </c>
      <c r="P186" s="57" t="s">
        <v>767</v>
      </c>
    </row>
    <row r="187" spans="1:16" x14ac:dyDescent="0.2">
      <c r="A187" s="24" t="str">
        <f t="shared" si="12"/>
        <v> BBS 101 </v>
      </c>
      <c r="B187" s="15" t="str">
        <f t="shared" si="13"/>
        <v>I</v>
      </c>
      <c r="C187" s="24">
        <f t="shared" si="14"/>
        <v>48807.406999999999</v>
      </c>
      <c r="D187" t="str">
        <f t="shared" si="15"/>
        <v>vis</v>
      </c>
      <c r="E187">
        <f>VLOOKUP(C187,Active!C$21:E$969,3,FALSE)</f>
        <v>2387.0026658131123</v>
      </c>
      <c r="F187" s="15" t="s">
        <v>227</v>
      </c>
      <c r="G187" t="str">
        <f t="shared" si="16"/>
        <v>48807.407</v>
      </c>
      <c r="H187" s="24">
        <f t="shared" si="17"/>
        <v>2387</v>
      </c>
      <c r="I187" s="54" t="s">
        <v>768</v>
      </c>
      <c r="J187" s="55" t="s">
        <v>769</v>
      </c>
      <c r="K187" s="54">
        <v>2387</v>
      </c>
      <c r="L187" s="54" t="s">
        <v>331</v>
      </c>
      <c r="M187" s="55" t="s">
        <v>231</v>
      </c>
      <c r="N187" s="55"/>
      <c r="O187" s="56" t="s">
        <v>232</v>
      </c>
      <c r="P187" s="56" t="s">
        <v>763</v>
      </c>
    </row>
    <row r="188" spans="1:16" x14ac:dyDescent="0.2">
      <c r="A188" s="24" t="str">
        <f t="shared" si="12"/>
        <v> BRNO 31 </v>
      </c>
      <c r="B188" s="15" t="str">
        <f t="shared" si="13"/>
        <v>I</v>
      </c>
      <c r="C188" s="24">
        <f t="shared" si="14"/>
        <v>48834.447999999997</v>
      </c>
      <c r="D188" t="str">
        <f t="shared" si="15"/>
        <v>vis</v>
      </c>
      <c r="E188">
        <f>VLOOKUP(C188,Active!C$21:E$969,3,FALSE)</f>
        <v>2398.0176347285646</v>
      </c>
      <c r="F188" s="15" t="s">
        <v>227</v>
      </c>
      <c r="G188" t="str">
        <f t="shared" si="16"/>
        <v>48834.448</v>
      </c>
      <c r="H188" s="24">
        <f t="shared" si="17"/>
        <v>2398</v>
      </c>
      <c r="I188" s="54" t="s">
        <v>770</v>
      </c>
      <c r="J188" s="55" t="s">
        <v>771</v>
      </c>
      <c r="K188" s="54">
        <v>2398</v>
      </c>
      <c r="L188" s="54" t="s">
        <v>772</v>
      </c>
      <c r="M188" s="55" t="s">
        <v>231</v>
      </c>
      <c r="N188" s="55"/>
      <c r="O188" s="56" t="s">
        <v>773</v>
      </c>
      <c r="P188" s="56" t="s">
        <v>732</v>
      </c>
    </row>
    <row r="189" spans="1:16" x14ac:dyDescent="0.2">
      <c r="A189" s="24" t="str">
        <f t="shared" si="12"/>
        <v> AOEB 5 </v>
      </c>
      <c r="B189" s="15" t="str">
        <f t="shared" si="13"/>
        <v>I</v>
      </c>
      <c r="C189" s="24">
        <f t="shared" si="14"/>
        <v>48846.675999999999</v>
      </c>
      <c r="D189" t="str">
        <f t="shared" si="15"/>
        <v>vis</v>
      </c>
      <c r="E189">
        <f>VLOOKUP(C189,Active!C$21:E$969,3,FALSE)</f>
        <v>2402.9986280312601</v>
      </c>
      <c r="F189" s="15" t="s">
        <v>227</v>
      </c>
      <c r="G189" t="str">
        <f t="shared" si="16"/>
        <v>48846.676</v>
      </c>
      <c r="H189" s="24">
        <f t="shared" si="17"/>
        <v>2403</v>
      </c>
      <c r="I189" s="54" t="s">
        <v>774</v>
      </c>
      <c r="J189" s="55" t="s">
        <v>775</v>
      </c>
      <c r="K189" s="54">
        <v>2403</v>
      </c>
      <c r="L189" s="54" t="s">
        <v>387</v>
      </c>
      <c r="M189" s="55" t="s">
        <v>231</v>
      </c>
      <c r="N189" s="55"/>
      <c r="O189" s="56" t="s">
        <v>540</v>
      </c>
      <c r="P189" s="56" t="s">
        <v>541</v>
      </c>
    </row>
    <row r="190" spans="1:16" x14ac:dyDescent="0.2">
      <c r="A190" s="24" t="str">
        <f t="shared" si="12"/>
        <v> BRNO 31 </v>
      </c>
      <c r="B190" s="15" t="str">
        <f t="shared" si="13"/>
        <v>I</v>
      </c>
      <c r="C190" s="24">
        <f t="shared" si="14"/>
        <v>49158.451000000001</v>
      </c>
      <c r="D190" t="str">
        <f t="shared" si="15"/>
        <v>vis</v>
      </c>
      <c r="E190">
        <f>VLOOKUP(C190,Active!C$21:E$969,3,FALSE)</f>
        <v>2529.9980708630851</v>
      </c>
      <c r="F190" s="15" t="s">
        <v>227</v>
      </c>
      <c r="G190" t="str">
        <f t="shared" si="16"/>
        <v>49158.451</v>
      </c>
      <c r="H190" s="24">
        <f t="shared" si="17"/>
        <v>2530</v>
      </c>
      <c r="I190" s="54" t="s">
        <v>776</v>
      </c>
      <c r="J190" s="55" t="s">
        <v>777</v>
      </c>
      <c r="K190" s="54">
        <v>2530</v>
      </c>
      <c r="L190" s="54" t="s">
        <v>415</v>
      </c>
      <c r="M190" s="55" t="s">
        <v>231</v>
      </c>
      <c r="N190" s="55"/>
      <c r="O190" s="56" t="s">
        <v>778</v>
      </c>
      <c r="P190" s="56" t="s">
        <v>732</v>
      </c>
    </row>
    <row r="191" spans="1:16" x14ac:dyDescent="0.2">
      <c r="A191" s="24" t="str">
        <f t="shared" si="12"/>
        <v> BBS 104 </v>
      </c>
      <c r="B191" s="15" t="str">
        <f t="shared" si="13"/>
        <v>I</v>
      </c>
      <c r="C191" s="24">
        <f t="shared" si="14"/>
        <v>49158.457699999999</v>
      </c>
      <c r="D191" t="str">
        <f t="shared" si="15"/>
        <v>vis</v>
      </c>
      <c r="E191">
        <f>VLOOKUP(C191,Active!C$21:E$969,3,FALSE)</f>
        <v>2530.0008000628823</v>
      </c>
      <c r="F191" s="15" t="s">
        <v>227</v>
      </c>
      <c r="G191" t="str">
        <f t="shared" si="16"/>
        <v>49158.4577</v>
      </c>
      <c r="H191" s="24">
        <f t="shared" si="17"/>
        <v>2530</v>
      </c>
      <c r="I191" s="54" t="s">
        <v>779</v>
      </c>
      <c r="J191" s="55" t="s">
        <v>780</v>
      </c>
      <c r="K191" s="54">
        <v>2530</v>
      </c>
      <c r="L191" s="54" t="s">
        <v>781</v>
      </c>
      <c r="M191" s="55" t="s">
        <v>283</v>
      </c>
      <c r="N191" s="55" t="s">
        <v>753</v>
      </c>
      <c r="O191" s="56" t="s">
        <v>762</v>
      </c>
      <c r="P191" s="56" t="s">
        <v>782</v>
      </c>
    </row>
    <row r="192" spans="1:16" x14ac:dyDescent="0.2">
      <c r="A192" s="24" t="str">
        <f t="shared" si="12"/>
        <v> AOEB 5 </v>
      </c>
      <c r="B192" s="15" t="str">
        <f t="shared" si="13"/>
        <v>I</v>
      </c>
      <c r="C192" s="24">
        <f t="shared" si="14"/>
        <v>49165.824000000001</v>
      </c>
      <c r="D192" t="str">
        <f t="shared" si="15"/>
        <v>vis</v>
      </c>
      <c r="E192">
        <f>VLOOKUP(C192,Active!C$21:E$969,3,FALSE)</f>
        <v>2533.001412670475</v>
      </c>
      <c r="F192" s="15" t="s">
        <v>227</v>
      </c>
      <c r="G192" t="str">
        <f t="shared" si="16"/>
        <v>49165.824</v>
      </c>
      <c r="H192" s="24">
        <f t="shared" si="17"/>
        <v>2533</v>
      </c>
      <c r="I192" s="54" t="s">
        <v>783</v>
      </c>
      <c r="J192" s="55" t="s">
        <v>784</v>
      </c>
      <c r="K192" s="54">
        <v>2533</v>
      </c>
      <c r="L192" s="54" t="s">
        <v>279</v>
      </c>
      <c r="M192" s="55" t="s">
        <v>231</v>
      </c>
      <c r="N192" s="55"/>
      <c r="O192" s="56" t="s">
        <v>540</v>
      </c>
      <c r="P192" s="56" t="s">
        <v>541</v>
      </c>
    </row>
    <row r="193" spans="1:16" x14ac:dyDescent="0.2">
      <c r="A193" s="24" t="str">
        <f t="shared" si="12"/>
        <v> BRNO 31 </v>
      </c>
      <c r="B193" s="15" t="str">
        <f t="shared" si="13"/>
        <v>I</v>
      </c>
      <c r="C193" s="24">
        <f t="shared" si="14"/>
        <v>49207.533000000003</v>
      </c>
      <c r="D193" t="str">
        <f t="shared" si="15"/>
        <v>vis</v>
      </c>
      <c r="E193">
        <f>VLOOKUP(C193,Active!C$21:E$969,3,FALSE)</f>
        <v>2549.9912924269433</v>
      </c>
      <c r="F193" s="15" t="s">
        <v>227</v>
      </c>
      <c r="G193" t="str">
        <f t="shared" si="16"/>
        <v>49207.533</v>
      </c>
      <c r="H193" s="24">
        <f t="shared" si="17"/>
        <v>2550</v>
      </c>
      <c r="I193" s="54" t="s">
        <v>785</v>
      </c>
      <c r="J193" s="55" t="s">
        <v>786</v>
      </c>
      <c r="K193" s="54">
        <v>2550</v>
      </c>
      <c r="L193" s="54" t="s">
        <v>787</v>
      </c>
      <c r="M193" s="55" t="s">
        <v>231</v>
      </c>
      <c r="N193" s="55"/>
      <c r="O193" s="56" t="s">
        <v>778</v>
      </c>
      <c r="P193" s="56" t="s">
        <v>732</v>
      </c>
    </row>
    <row r="194" spans="1:16" x14ac:dyDescent="0.2">
      <c r="A194" s="24" t="str">
        <f t="shared" si="12"/>
        <v> BRNO 31 </v>
      </c>
      <c r="B194" s="15" t="str">
        <f t="shared" si="13"/>
        <v>I</v>
      </c>
      <c r="C194" s="24">
        <f t="shared" si="14"/>
        <v>49212.466999999997</v>
      </c>
      <c r="D194" t="str">
        <f t="shared" si="15"/>
        <v>vis</v>
      </c>
      <c r="E194">
        <f>VLOOKUP(C194,Active!C$21:E$969,3,FALSE)</f>
        <v>2552.0011240392646</v>
      </c>
      <c r="F194" s="15" t="s">
        <v>227</v>
      </c>
      <c r="G194" t="str">
        <f t="shared" si="16"/>
        <v>49212.467</v>
      </c>
      <c r="H194" s="24">
        <f t="shared" si="17"/>
        <v>2552</v>
      </c>
      <c r="I194" s="54" t="s">
        <v>788</v>
      </c>
      <c r="J194" s="55" t="s">
        <v>789</v>
      </c>
      <c r="K194" s="54">
        <v>2552</v>
      </c>
      <c r="L194" s="54" t="s">
        <v>279</v>
      </c>
      <c r="M194" s="55" t="s">
        <v>231</v>
      </c>
      <c r="N194" s="55"/>
      <c r="O194" s="56" t="s">
        <v>690</v>
      </c>
      <c r="P194" s="56" t="s">
        <v>732</v>
      </c>
    </row>
    <row r="195" spans="1:16" x14ac:dyDescent="0.2">
      <c r="A195" s="24" t="str">
        <f t="shared" si="12"/>
        <v> AOEB 5 </v>
      </c>
      <c r="B195" s="15" t="str">
        <f t="shared" si="13"/>
        <v>I</v>
      </c>
      <c r="C195" s="24">
        <f t="shared" si="14"/>
        <v>49212.468000000001</v>
      </c>
      <c r="D195" t="str">
        <f t="shared" si="15"/>
        <v>vis</v>
      </c>
      <c r="E195">
        <f>VLOOKUP(C195,Active!C$21:E$969,3,FALSE)</f>
        <v>2552.0015313825193</v>
      </c>
      <c r="F195" s="15" t="s">
        <v>227</v>
      </c>
      <c r="G195" t="str">
        <f t="shared" si="16"/>
        <v>49212.468</v>
      </c>
      <c r="H195" s="24">
        <f t="shared" si="17"/>
        <v>2552</v>
      </c>
      <c r="I195" s="54" t="s">
        <v>790</v>
      </c>
      <c r="J195" s="55" t="s">
        <v>791</v>
      </c>
      <c r="K195" s="54">
        <v>2552</v>
      </c>
      <c r="L195" s="54" t="s">
        <v>313</v>
      </c>
      <c r="M195" s="55" t="s">
        <v>231</v>
      </c>
      <c r="N195" s="55"/>
      <c r="O195" s="56" t="s">
        <v>792</v>
      </c>
      <c r="P195" s="56" t="s">
        <v>541</v>
      </c>
    </row>
    <row r="196" spans="1:16" x14ac:dyDescent="0.2">
      <c r="A196" s="24" t="str">
        <f t="shared" si="12"/>
        <v> BRNO 31 </v>
      </c>
      <c r="B196" s="15" t="str">
        <f t="shared" si="13"/>
        <v>I</v>
      </c>
      <c r="C196" s="24">
        <f t="shared" si="14"/>
        <v>49212.481</v>
      </c>
      <c r="D196" t="str">
        <f t="shared" si="15"/>
        <v>vis</v>
      </c>
      <c r="E196">
        <f>VLOOKUP(C196,Active!C$21:E$969,3,FALSE)</f>
        <v>2552.0068268448135</v>
      </c>
      <c r="F196" s="15" t="s">
        <v>227</v>
      </c>
      <c r="G196" t="str">
        <f t="shared" si="16"/>
        <v>49212.481</v>
      </c>
      <c r="H196" s="24">
        <f t="shared" si="17"/>
        <v>2552</v>
      </c>
      <c r="I196" s="54" t="s">
        <v>793</v>
      </c>
      <c r="J196" s="55" t="s">
        <v>794</v>
      </c>
      <c r="K196" s="54">
        <v>2552</v>
      </c>
      <c r="L196" s="54" t="s">
        <v>384</v>
      </c>
      <c r="M196" s="55" t="s">
        <v>231</v>
      </c>
      <c r="N196" s="55"/>
      <c r="O196" s="56" t="s">
        <v>795</v>
      </c>
      <c r="P196" s="56" t="s">
        <v>732</v>
      </c>
    </row>
    <row r="197" spans="1:16" x14ac:dyDescent="0.2">
      <c r="A197" s="24" t="str">
        <f t="shared" si="12"/>
        <v> AOEB 5 </v>
      </c>
      <c r="B197" s="15" t="str">
        <f t="shared" si="13"/>
        <v>I</v>
      </c>
      <c r="C197" s="24">
        <f t="shared" si="14"/>
        <v>49229.658000000003</v>
      </c>
      <c r="D197" t="str">
        <f t="shared" si="15"/>
        <v>vis</v>
      </c>
      <c r="E197">
        <f>VLOOKUP(C197,Active!C$21:E$969,3,FALSE)</f>
        <v>2559.0037619086338</v>
      </c>
      <c r="F197" s="15" t="s">
        <v>227</v>
      </c>
      <c r="G197" t="str">
        <f t="shared" si="16"/>
        <v>49229.658</v>
      </c>
      <c r="H197" s="24">
        <f t="shared" si="17"/>
        <v>2559</v>
      </c>
      <c r="I197" s="54" t="s">
        <v>796</v>
      </c>
      <c r="J197" s="55" t="s">
        <v>797</v>
      </c>
      <c r="K197" s="54">
        <v>2559</v>
      </c>
      <c r="L197" s="54" t="s">
        <v>239</v>
      </c>
      <c r="M197" s="55" t="s">
        <v>231</v>
      </c>
      <c r="N197" s="55"/>
      <c r="O197" s="56" t="s">
        <v>611</v>
      </c>
      <c r="P197" s="56" t="s">
        <v>541</v>
      </c>
    </row>
    <row r="198" spans="1:16" x14ac:dyDescent="0.2">
      <c r="A198" s="24" t="str">
        <f t="shared" si="12"/>
        <v> AOEB 5 </v>
      </c>
      <c r="B198" s="15" t="str">
        <f t="shared" si="13"/>
        <v>I</v>
      </c>
      <c r="C198" s="24">
        <f t="shared" si="14"/>
        <v>49244.387999999999</v>
      </c>
      <c r="D198" t="str">
        <f t="shared" si="15"/>
        <v>vis</v>
      </c>
      <c r="E198">
        <f>VLOOKUP(C198,Active!C$21:E$969,3,FALSE)</f>
        <v>2565.0039280313581</v>
      </c>
      <c r="F198" s="15" t="s">
        <v>227</v>
      </c>
      <c r="G198" t="str">
        <f t="shared" si="16"/>
        <v>49244.388</v>
      </c>
      <c r="H198" s="24">
        <f t="shared" si="17"/>
        <v>2565</v>
      </c>
      <c r="I198" s="54" t="s">
        <v>798</v>
      </c>
      <c r="J198" s="55" t="s">
        <v>799</v>
      </c>
      <c r="K198" s="54">
        <v>2565</v>
      </c>
      <c r="L198" s="54" t="s">
        <v>249</v>
      </c>
      <c r="M198" s="55" t="s">
        <v>231</v>
      </c>
      <c r="N198" s="55"/>
      <c r="O198" s="56" t="s">
        <v>792</v>
      </c>
      <c r="P198" s="56" t="s">
        <v>541</v>
      </c>
    </row>
    <row r="199" spans="1:16" x14ac:dyDescent="0.2">
      <c r="A199" s="24" t="str">
        <f t="shared" si="12"/>
        <v> BRNO 31 </v>
      </c>
      <c r="B199" s="15" t="str">
        <f t="shared" si="13"/>
        <v>I</v>
      </c>
      <c r="C199" s="24">
        <f t="shared" si="14"/>
        <v>49541.438999999998</v>
      </c>
      <c r="D199" t="str">
        <f t="shared" si="15"/>
        <v>vis</v>
      </c>
      <c r="E199">
        <f>VLOOKUP(C199,Active!C$21:E$969,3,FALSE)</f>
        <v>2686.0056487999773</v>
      </c>
      <c r="F199" s="15" t="s">
        <v>227</v>
      </c>
      <c r="G199" t="str">
        <f t="shared" si="16"/>
        <v>49541.439</v>
      </c>
      <c r="H199" s="24">
        <f t="shared" si="17"/>
        <v>2686</v>
      </c>
      <c r="I199" s="54" t="s">
        <v>800</v>
      </c>
      <c r="J199" s="55" t="s">
        <v>801</v>
      </c>
      <c r="K199" s="54">
        <v>2686</v>
      </c>
      <c r="L199" s="54" t="s">
        <v>517</v>
      </c>
      <c r="M199" s="55" t="s">
        <v>231</v>
      </c>
      <c r="N199" s="55"/>
      <c r="O199" s="56" t="s">
        <v>802</v>
      </c>
      <c r="P199" s="56" t="s">
        <v>732</v>
      </c>
    </row>
    <row r="200" spans="1:16" x14ac:dyDescent="0.2">
      <c r="A200" s="24" t="str">
        <f t="shared" si="12"/>
        <v> BRNO 31 </v>
      </c>
      <c r="B200" s="15" t="str">
        <f t="shared" si="13"/>
        <v>I</v>
      </c>
      <c r="C200" s="24">
        <f t="shared" si="14"/>
        <v>49568.423000000003</v>
      </c>
      <c r="D200" t="str">
        <f t="shared" si="15"/>
        <v>vis</v>
      </c>
      <c r="E200">
        <f>VLOOKUP(C200,Active!C$21:E$969,3,FALSE)</f>
        <v>2696.9973991499874</v>
      </c>
      <c r="F200" s="15" t="s">
        <v>227</v>
      </c>
      <c r="G200" t="str">
        <f t="shared" si="16"/>
        <v>49568.423</v>
      </c>
      <c r="H200" s="24">
        <f t="shared" si="17"/>
        <v>2697</v>
      </c>
      <c r="I200" s="54" t="s">
        <v>803</v>
      </c>
      <c r="J200" s="55" t="s">
        <v>804</v>
      </c>
      <c r="K200" s="54">
        <v>2697</v>
      </c>
      <c r="L200" s="54" t="s">
        <v>621</v>
      </c>
      <c r="M200" s="55" t="s">
        <v>231</v>
      </c>
      <c r="N200" s="55"/>
      <c r="O200" s="56" t="s">
        <v>805</v>
      </c>
      <c r="P200" s="56" t="s">
        <v>732</v>
      </c>
    </row>
    <row r="201" spans="1:16" x14ac:dyDescent="0.2">
      <c r="A201" s="24" t="str">
        <f t="shared" si="12"/>
        <v> BRNO 31 </v>
      </c>
      <c r="B201" s="15" t="str">
        <f t="shared" si="13"/>
        <v>I</v>
      </c>
      <c r="C201" s="24">
        <f t="shared" si="14"/>
        <v>49568.423999999999</v>
      </c>
      <c r="D201" t="str">
        <f t="shared" si="15"/>
        <v>vis</v>
      </c>
      <c r="E201">
        <f>VLOOKUP(C201,Active!C$21:E$969,3,FALSE)</f>
        <v>2696.9978064932393</v>
      </c>
      <c r="F201" s="15" t="s">
        <v>227</v>
      </c>
      <c r="G201" t="str">
        <f t="shared" si="16"/>
        <v>49568.424</v>
      </c>
      <c r="H201" s="24">
        <f t="shared" si="17"/>
        <v>2697</v>
      </c>
      <c r="I201" s="54" t="s">
        <v>806</v>
      </c>
      <c r="J201" s="55" t="s">
        <v>807</v>
      </c>
      <c r="K201" s="54">
        <v>2697</v>
      </c>
      <c r="L201" s="54" t="s">
        <v>309</v>
      </c>
      <c r="M201" s="55" t="s">
        <v>231</v>
      </c>
      <c r="N201" s="55"/>
      <c r="O201" s="56" t="s">
        <v>808</v>
      </c>
      <c r="P201" s="56" t="s">
        <v>732</v>
      </c>
    </row>
    <row r="202" spans="1:16" x14ac:dyDescent="0.2">
      <c r="A202" s="24" t="str">
        <f t="shared" si="12"/>
        <v> BRNO 31 </v>
      </c>
      <c r="B202" s="15" t="str">
        <f t="shared" si="13"/>
        <v>I</v>
      </c>
      <c r="C202" s="24">
        <f t="shared" si="14"/>
        <v>49568.425999999999</v>
      </c>
      <c r="D202" t="str">
        <f t="shared" si="15"/>
        <v>vis</v>
      </c>
      <c r="E202">
        <f>VLOOKUP(C202,Active!C$21:E$969,3,FALSE)</f>
        <v>2696.9986211797464</v>
      </c>
      <c r="F202" s="15" t="s">
        <v>227</v>
      </c>
      <c r="G202" t="str">
        <f t="shared" si="16"/>
        <v>49568.426</v>
      </c>
      <c r="H202" s="24">
        <f t="shared" si="17"/>
        <v>2697</v>
      </c>
      <c r="I202" s="54" t="s">
        <v>809</v>
      </c>
      <c r="J202" s="55" t="s">
        <v>810</v>
      </c>
      <c r="K202" s="54">
        <v>2697</v>
      </c>
      <c r="L202" s="54" t="s">
        <v>242</v>
      </c>
      <c r="M202" s="55" t="s">
        <v>231</v>
      </c>
      <c r="N202" s="55"/>
      <c r="O202" s="56" t="s">
        <v>690</v>
      </c>
      <c r="P202" s="56" t="s">
        <v>732</v>
      </c>
    </row>
    <row r="203" spans="1:16" x14ac:dyDescent="0.2">
      <c r="A203" s="24" t="str">
        <f t="shared" ref="A203:A266" si="18">P203</f>
        <v> BRNO 31 </v>
      </c>
      <c r="B203" s="15" t="str">
        <f t="shared" ref="B203:B266" si="19">IF(H203=INT(H203),"I","II")</f>
        <v>I</v>
      </c>
      <c r="C203" s="24">
        <f t="shared" ref="C203:C266" si="20">1*G203</f>
        <v>49568.427000000003</v>
      </c>
      <c r="D203" t="str">
        <f t="shared" ref="D203:D266" si="21">VLOOKUP(F203,I$1:J$5,2,FALSE)</f>
        <v>vis</v>
      </c>
      <c r="E203">
        <f>VLOOKUP(C203,Active!C$21:E$969,3,FALSE)</f>
        <v>2696.9990285230015</v>
      </c>
      <c r="F203" s="15" t="s">
        <v>227</v>
      </c>
      <c r="G203" t="str">
        <f t="shared" ref="G203:G266" si="22">MID(I203,3,LEN(I203)-3)</f>
        <v>49568.427</v>
      </c>
      <c r="H203" s="24">
        <f t="shared" ref="H203:H266" si="23">1*K203</f>
        <v>2697</v>
      </c>
      <c r="I203" s="54" t="s">
        <v>811</v>
      </c>
      <c r="J203" s="55" t="s">
        <v>812</v>
      </c>
      <c r="K203" s="54">
        <v>2697</v>
      </c>
      <c r="L203" s="54" t="s">
        <v>387</v>
      </c>
      <c r="M203" s="55" t="s">
        <v>231</v>
      </c>
      <c r="N203" s="55"/>
      <c r="O203" s="56" t="s">
        <v>813</v>
      </c>
      <c r="P203" s="56" t="s">
        <v>732</v>
      </c>
    </row>
    <row r="204" spans="1:16" x14ac:dyDescent="0.2">
      <c r="A204" s="24" t="str">
        <f t="shared" si="18"/>
        <v> BBS 107 </v>
      </c>
      <c r="B204" s="15" t="str">
        <f t="shared" si="19"/>
        <v>I</v>
      </c>
      <c r="C204" s="24">
        <f t="shared" si="20"/>
        <v>49568.4306</v>
      </c>
      <c r="D204" t="str">
        <f t="shared" si="21"/>
        <v>vis</v>
      </c>
      <c r="E204">
        <f>VLOOKUP(C204,Active!C$21:E$969,3,FALSE)</f>
        <v>2697.0004949587124</v>
      </c>
      <c r="F204" s="15" t="s">
        <v>227</v>
      </c>
      <c r="G204" t="str">
        <f t="shared" si="22"/>
        <v>49568.4306</v>
      </c>
      <c r="H204" s="24">
        <f t="shared" si="23"/>
        <v>2697</v>
      </c>
      <c r="I204" s="54" t="s">
        <v>814</v>
      </c>
      <c r="J204" s="55" t="s">
        <v>815</v>
      </c>
      <c r="K204" s="54">
        <v>2697</v>
      </c>
      <c r="L204" s="54" t="s">
        <v>816</v>
      </c>
      <c r="M204" s="55" t="s">
        <v>283</v>
      </c>
      <c r="N204" s="55" t="s">
        <v>753</v>
      </c>
      <c r="O204" s="56" t="s">
        <v>762</v>
      </c>
      <c r="P204" s="56" t="s">
        <v>817</v>
      </c>
    </row>
    <row r="205" spans="1:16" x14ac:dyDescent="0.2">
      <c r="A205" s="24" t="str">
        <f t="shared" si="18"/>
        <v> BRNO 31 </v>
      </c>
      <c r="B205" s="15" t="str">
        <f t="shared" si="19"/>
        <v>I</v>
      </c>
      <c r="C205" s="24">
        <f t="shared" si="20"/>
        <v>49568.434000000001</v>
      </c>
      <c r="D205" t="str">
        <f t="shared" si="21"/>
        <v>vis</v>
      </c>
      <c r="E205">
        <f>VLOOKUP(C205,Active!C$21:E$969,3,FALSE)</f>
        <v>2697.0018799257746</v>
      </c>
      <c r="F205" s="15" t="s">
        <v>227</v>
      </c>
      <c r="G205" t="str">
        <f t="shared" si="22"/>
        <v>49568.434</v>
      </c>
      <c r="H205" s="24">
        <f t="shared" si="23"/>
        <v>2697</v>
      </c>
      <c r="I205" s="54" t="s">
        <v>818</v>
      </c>
      <c r="J205" s="55" t="s">
        <v>819</v>
      </c>
      <c r="K205" s="54">
        <v>2697</v>
      </c>
      <c r="L205" s="54" t="s">
        <v>313</v>
      </c>
      <c r="M205" s="55" t="s">
        <v>231</v>
      </c>
      <c r="N205" s="55"/>
      <c r="O205" s="56" t="s">
        <v>802</v>
      </c>
      <c r="P205" s="56" t="s">
        <v>732</v>
      </c>
    </row>
    <row r="206" spans="1:16" x14ac:dyDescent="0.2">
      <c r="A206" s="24" t="str">
        <f t="shared" si="18"/>
        <v> BRNO 31 </v>
      </c>
      <c r="B206" s="15" t="str">
        <f t="shared" si="19"/>
        <v>I</v>
      </c>
      <c r="C206" s="24">
        <f t="shared" si="20"/>
        <v>49568.446000000004</v>
      </c>
      <c r="D206" t="str">
        <f t="shared" si="21"/>
        <v>vis</v>
      </c>
      <c r="E206">
        <f>VLOOKUP(C206,Active!C$21:E$969,3,FALSE)</f>
        <v>2697.0067680448165</v>
      </c>
      <c r="F206" s="15" t="s">
        <v>227</v>
      </c>
      <c r="G206" t="str">
        <f t="shared" si="22"/>
        <v>49568.446</v>
      </c>
      <c r="H206" s="24">
        <f t="shared" si="23"/>
        <v>2697</v>
      </c>
      <c r="I206" s="54" t="s">
        <v>820</v>
      </c>
      <c r="J206" s="55" t="s">
        <v>821</v>
      </c>
      <c r="K206" s="54">
        <v>2697</v>
      </c>
      <c r="L206" s="54" t="s">
        <v>346</v>
      </c>
      <c r="M206" s="55" t="s">
        <v>231</v>
      </c>
      <c r="N206" s="55"/>
      <c r="O206" s="56" t="s">
        <v>822</v>
      </c>
      <c r="P206" s="56" t="s">
        <v>732</v>
      </c>
    </row>
    <row r="207" spans="1:16" x14ac:dyDescent="0.2">
      <c r="A207" s="24" t="str">
        <f t="shared" si="18"/>
        <v> BRNO 31 </v>
      </c>
      <c r="B207" s="15" t="str">
        <f t="shared" si="19"/>
        <v>I</v>
      </c>
      <c r="C207" s="24">
        <f t="shared" si="20"/>
        <v>49568.451999999997</v>
      </c>
      <c r="D207" t="str">
        <f t="shared" si="21"/>
        <v>vis</v>
      </c>
      <c r="E207">
        <f>VLOOKUP(C207,Active!C$21:E$969,3,FALSE)</f>
        <v>2697.0092121043344</v>
      </c>
      <c r="F207" s="15" t="s">
        <v>227</v>
      </c>
      <c r="G207" t="str">
        <f t="shared" si="22"/>
        <v>49568.452</v>
      </c>
      <c r="H207" s="24">
        <f t="shared" si="23"/>
        <v>2697</v>
      </c>
      <c r="I207" s="54" t="s">
        <v>823</v>
      </c>
      <c r="J207" s="55" t="s">
        <v>824</v>
      </c>
      <c r="K207" s="54">
        <v>2697</v>
      </c>
      <c r="L207" s="54" t="s">
        <v>745</v>
      </c>
      <c r="M207" s="55" t="s">
        <v>231</v>
      </c>
      <c r="N207" s="55"/>
      <c r="O207" s="56" t="s">
        <v>825</v>
      </c>
      <c r="P207" s="56" t="s">
        <v>732</v>
      </c>
    </row>
    <row r="208" spans="1:16" x14ac:dyDescent="0.2">
      <c r="A208" s="24" t="str">
        <f t="shared" si="18"/>
        <v> BRNO 31 </v>
      </c>
      <c r="B208" s="15" t="str">
        <f t="shared" si="19"/>
        <v>I</v>
      </c>
      <c r="C208" s="24">
        <f t="shared" si="20"/>
        <v>49568.451999999997</v>
      </c>
      <c r="D208" t="str">
        <f t="shared" si="21"/>
        <v>vis</v>
      </c>
      <c r="E208">
        <f>VLOOKUP(C208,Active!C$21:E$969,3,FALSE)</f>
        <v>2697.0092121043344</v>
      </c>
      <c r="F208" s="15" t="s">
        <v>227</v>
      </c>
      <c r="G208" t="str">
        <f t="shared" si="22"/>
        <v>49568.452</v>
      </c>
      <c r="H208" s="24">
        <f t="shared" si="23"/>
        <v>2697</v>
      </c>
      <c r="I208" s="54" t="s">
        <v>823</v>
      </c>
      <c r="J208" s="55" t="s">
        <v>824</v>
      </c>
      <c r="K208" s="54">
        <v>2697</v>
      </c>
      <c r="L208" s="54" t="s">
        <v>745</v>
      </c>
      <c r="M208" s="55" t="s">
        <v>231</v>
      </c>
      <c r="N208" s="55"/>
      <c r="O208" s="56" t="s">
        <v>826</v>
      </c>
      <c r="P208" s="56" t="s">
        <v>732</v>
      </c>
    </row>
    <row r="209" spans="1:16" x14ac:dyDescent="0.2">
      <c r="A209" s="24" t="str">
        <f t="shared" si="18"/>
        <v> BRNO 31 </v>
      </c>
      <c r="B209" s="15" t="str">
        <f t="shared" si="19"/>
        <v>I</v>
      </c>
      <c r="C209" s="24">
        <f t="shared" si="20"/>
        <v>49568.455000000002</v>
      </c>
      <c r="D209" t="str">
        <f t="shared" si="21"/>
        <v>vis</v>
      </c>
      <c r="E209">
        <f>VLOOKUP(C209,Active!C$21:E$969,3,FALSE)</f>
        <v>2697.0104341340962</v>
      </c>
      <c r="F209" s="15" t="s">
        <v>227</v>
      </c>
      <c r="G209" t="str">
        <f t="shared" si="22"/>
        <v>49568.455</v>
      </c>
      <c r="H209" s="24">
        <f t="shared" si="23"/>
        <v>2697</v>
      </c>
      <c r="I209" s="54" t="s">
        <v>827</v>
      </c>
      <c r="J209" s="55" t="s">
        <v>828</v>
      </c>
      <c r="K209" s="54">
        <v>2697</v>
      </c>
      <c r="L209" s="54" t="s">
        <v>829</v>
      </c>
      <c r="M209" s="55" t="s">
        <v>231</v>
      </c>
      <c r="N209" s="55"/>
      <c r="O209" s="56" t="s">
        <v>830</v>
      </c>
      <c r="P209" s="56" t="s">
        <v>732</v>
      </c>
    </row>
    <row r="210" spans="1:16" x14ac:dyDescent="0.2">
      <c r="A210" s="24" t="str">
        <f t="shared" si="18"/>
        <v> BRNO 31 </v>
      </c>
      <c r="B210" s="15" t="str">
        <f t="shared" si="19"/>
        <v>I</v>
      </c>
      <c r="C210" s="24">
        <f t="shared" si="20"/>
        <v>49568.455000000002</v>
      </c>
      <c r="D210" t="str">
        <f t="shared" si="21"/>
        <v>vis</v>
      </c>
      <c r="E210">
        <f>VLOOKUP(C210,Active!C$21:E$969,3,FALSE)</f>
        <v>2697.0104341340962</v>
      </c>
      <c r="F210" s="15" t="s">
        <v>227</v>
      </c>
      <c r="G210" t="str">
        <f t="shared" si="22"/>
        <v>49568.455</v>
      </c>
      <c r="H210" s="24">
        <f t="shared" si="23"/>
        <v>2697</v>
      </c>
      <c r="I210" s="54" t="s">
        <v>827</v>
      </c>
      <c r="J210" s="55" t="s">
        <v>828</v>
      </c>
      <c r="K210" s="54">
        <v>2697</v>
      </c>
      <c r="L210" s="54" t="s">
        <v>829</v>
      </c>
      <c r="M210" s="55" t="s">
        <v>231</v>
      </c>
      <c r="N210" s="55"/>
      <c r="O210" s="56" t="s">
        <v>831</v>
      </c>
      <c r="P210" s="56" t="s">
        <v>732</v>
      </c>
    </row>
    <row r="211" spans="1:16" x14ac:dyDescent="0.2">
      <c r="A211" s="24" t="str">
        <f t="shared" si="18"/>
        <v> BRNO 31 </v>
      </c>
      <c r="B211" s="15" t="str">
        <f t="shared" si="19"/>
        <v>I</v>
      </c>
      <c r="C211" s="24">
        <f t="shared" si="20"/>
        <v>49568.470999999998</v>
      </c>
      <c r="D211" t="str">
        <f t="shared" si="21"/>
        <v>vis</v>
      </c>
      <c r="E211">
        <f>VLOOKUP(C211,Active!C$21:E$969,3,FALSE)</f>
        <v>2697.016951626149</v>
      </c>
      <c r="F211" s="15" t="s">
        <v>227</v>
      </c>
      <c r="G211" t="str">
        <f t="shared" si="22"/>
        <v>49568.471</v>
      </c>
      <c r="H211" s="24">
        <f t="shared" si="23"/>
        <v>2697</v>
      </c>
      <c r="I211" s="54" t="s">
        <v>832</v>
      </c>
      <c r="J211" s="55" t="s">
        <v>833</v>
      </c>
      <c r="K211" s="54">
        <v>2697</v>
      </c>
      <c r="L211" s="54" t="s">
        <v>834</v>
      </c>
      <c r="M211" s="55" t="s">
        <v>231</v>
      </c>
      <c r="N211" s="55"/>
      <c r="O211" s="56" t="s">
        <v>835</v>
      </c>
      <c r="P211" s="56" t="s">
        <v>732</v>
      </c>
    </row>
    <row r="212" spans="1:16" x14ac:dyDescent="0.2">
      <c r="A212" s="24" t="str">
        <f t="shared" si="18"/>
        <v> AOEB 5 </v>
      </c>
      <c r="B212" s="15" t="str">
        <f t="shared" si="19"/>
        <v>I</v>
      </c>
      <c r="C212" s="24">
        <f t="shared" si="20"/>
        <v>49570.881999999998</v>
      </c>
      <c r="D212" t="str">
        <f t="shared" si="21"/>
        <v>vis</v>
      </c>
      <c r="E212">
        <f>VLOOKUP(C212,Active!C$21:E$969,3,FALSE)</f>
        <v>2697.9990562101202</v>
      </c>
      <c r="F212" s="15" t="s">
        <v>227</v>
      </c>
      <c r="G212" t="str">
        <f t="shared" si="22"/>
        <v>49570.882</v>
      </c>
      <c r="H212" s="24">
        <f t="shared" si="23"/>
        <v>2698</v>
      </c>
      <c r="I212" s="54" t="s">
        <v>836</v>
      </c>
      <c r="J212" s="55" t="s">
        <v>837</v>
      </c>
      <c r="K212" s="54">
        <v>2698</v>
      </c>
      <c r="L212" s="54" t="s">
        <v>387</v>
      </c>
      <c r="M212" s="55" t="s">
        <v>231</v>
      </c>
      <c r="N212" s="55"/>
      <c r="O212" s="56" t="s">
        <v>838</v>
      </c>
      <c r="P212" s="56" t="s">
        <v>541</v>
      </c>
    </row>
    <row r="213" spans="1:16" x14ac:dyDescent="0.2">
      <c r="A213" s="24" t="str">
        <f t="shared" si="18"/>
        <v> BBS 109 </v>
      </c>
      <c r="B213" s="15" t="str">
        <f t="shared" si="19"/>
        <v>I</v>
      </c>
      <c r="C213" s="24">
        <f t="shared" si="20"/>
        <v>49600.343999999997</v>
      </c>
      <c r="D213" t="str">
        <f t="shared" si="21"/>
        <v>vis</v>
      </c>
      <c r="E213">
        <f>VLOOKUP(C213,Active!C$21:E$969,3,FALSE)</f>
        <v>2710.0002031420781</v>
      </c>
      <c r="F213" s="15" t="s">
        <v>227</v>
      </c>
      <c r="G213" t="str">
        <f t="shared" si="22"/>
        <v>49600.344</v>
      </c>
      <c r="H213" s="24">
        <f t="shared" si="23"/>
        <v>2710</v>
      </c>
      <c r="I213" s="54" t="s">
        <v>839</v>
      </c>
      <c r="J213" s="55" t="s">
        <v>840</v>
      </c>
      <c r="K213" s="54">
        <v>2710</v>
      </c>
      <c r="L213" s="54" t="s">
        <v>340</v>
      </c>
      <c r="M213" s="55" t="s">
        <v>231</v>
      </c>
      <c r="N213" s="55"/>
      <c r="O213" s="56" t="s">
        <v>841</v>
      </c>
      <c r="P213" s="56" t="s">
        <v>842</v>
      </c>
    </row>
    <row r="214" spans="1:16" x14ac:dyDescent="0.2">
      <c r="A214" s="24" t="str">
        <f t="shared" si="18"/>
        <v> AOEB 5 </v>
      </c>
      <c r="B214" s="15" t="str">
        <f t="shared" si="19"/>
        <v>I</v>
      </c>
      <c r="C214" s="24">
        <f t="shared" si="20"/>
        <v>49907.209000000003</v>
      </c>
      <c r="D214" t="str">
        <f t="shared" si="21"/>
        <v>vis</v>
      </c>
      <c r="E214">
        <f>VLOOKUP(C214,Active!C$21:E$969,3,FALSE)</f>
        <v>2834.999590599663</v>
      </c>
      <c r="F214" s="15" t="s">
        <v>227</v>
      </c>
      <c r="G214" t="str">
        <f t="shared" si="22"/>
        <v>49907.209</v>
      </c>
      <c r="H214" s="24">
        <f t="shared" si="23"/>
        <v>2835</v>
      </c>
      <c r="I214" s="54" t="s">
        <v>843</v>
      </c>
      <c r="J214" s="55" t="s">
        <v>844</v>
      </c>
      <c r="K214" s="54">
        <v>2835</v>
      </c>
      <c r="L214" s="54" t="s">
        <v>245</v>
      </c>
      <c r="M214" s="55" t="s">
        <v>231</v>
      </c>
      <c r="N214" s="55"/>
      <c r="O214" s="56" t="s">
        <v>838</v>
      </c>
      <c r="P214" s="56" t="s">
        <v>541</v>
      </c>
    </row>
    <row r="215" spans="1:16" x14ac:dyDescent="0.2">
      <c r="A215" s="24" t="str">
        <f t="shared" si="18"/>
        <v> AOEB 5 </v>
      </c>
      <c r="B215" s="15" t="str">
        <f t="shared" si="19"/>
        <v>II</v>
      </c>
      <c r="C215" s="24">
        <f t="shared" si="20"/>
        <v>49908.432000000001</v>
      </c>
      <c r="D215" t="str">
        <f t="shared" si="21"/>
        <v>vis</v>
      </c>
      <c r="E215">
        <f>VLOOKUP(C215,Active!C$21:E$969,3,FALSE)</f>
        <v>2835.4977713985822</v>
      </c>
      <c r="F215" s="15" t="s">
        <v>227</v>
      </c>
      <c r="G215" t="str">
        <f t="shared" si="22"/>
        <v>49908.432</v>
      </c>
      <c r="H215" s="24">
        <f t="shared" si="23"/>
        <v>2835.5</v>
      </c>
      <c r="I215" s="54" t="s">
        <v>845</v>
      </c>
      <c r="J215" s="55" t="s">
        <v>846</v>
      </c>
      <c r="K215" s="54">
        <v>2835.5</v>
      </c>
      <c r="L215" s="54" t="s">
        <v>309</v>
      </c>
      <c r="M215" s="55" t="s">
        <v>231</v>
      </c>
      <c r="N215" s="55"/>
      <c r="O215" s="56" t="s">
        <v>838</v>
      </c>
      <c r="P215" s="56" t="s">
        <v>541</v>
      </c>
    </row>
    <row r="216" spans="1:16" x14ac:dyDescent="0.2">
      <c r="A216" s="24" t="str">
        <f t="shared" si="18"/>
        <v> AOEB 5 </v>
      </c>
      <c r="B216" s="15" t="str">
        <f t="shared" si="19"/>
        <v>I</v>
      </c>
      <c r="C216" s="24">
        <f t="shared" si="20"/>
        <v>49909.661999999997</v>
      </c>
      <c r="D216" t="str">
        <f t="shared" si="21"/>
        <v>vis</v>
      </c>
      <c r="E216">
        <f>VLOOKUP(C216,Active!C$21:E$969,3,FALSE)</f>
        <v>2835.9988036002746</v>
      </c>
      <c r="F216" s="15" t="s">
        <v>227</v>
      </c>
      <c r="G216" t="str">
        <f t="shared" si="22"/>
        <v>49909.662</v>
      </c>
      <c r="H216" s="24">
        <f t="shared" si="23"/>
        <v>2836</v>
      </c>
      <c r="I216" s="54" t="s">
        <v>847</v>
      </c>
      <c r="J216" s="55" t="s">
        <v>848</v>
      </c>
      <c r="K216" s="54">
        <v>2836</v>
      </c>
      <c r="L216" s="54" t="s">
        <v>242</v>
      </c>
      <c r="M216" s="55" t="s">
        <v>849</v>
      </c>
      <c r="N216" s="55"/>
      <c r="O216" s="56" t="s">
        <v>611</v>
      </c>
      <c r="P216" s="56" t="s">
        <v>541</v>
      </c>
    </row>
    <row r="217" spans="1:16" x14ac:dyDescent="0.2">
      <c r="A217" s="24" t="str">
        <f t="shared" si="18"/>
        <v>BAVM 113 </v>
      </c>
      <c r="B217" s="15" t="str">
        <f t="shared" si="19"/>
        <v>I</v>
      </c>
      <c r="C217" s="24">
        <f t="shared" si="20"/>
        <v>50599.506000000001</v>
      </c>
      <c r="D217" t="str">
        <f t="shared" si="21"/>
        <v>vis</v>
      </c>
      <c r="E217">
        <f>VLOOKUP(C217,Active!C$21:E$969,3,FALSE)</f>
        <v>3117.0021029054715</v>
      </c>
      <c r="F217" s="15" t="s">
        <v>227</v>
      </c>
      <c r="G217" t="str">
        <f t="shared" si="22"/>
        <v>50599.506</v>
      </c>
      <c r="H217" s="24">
        <f t="shared" si="23"/>
        <v>3117</v>
      </c>
      <c r="I217" s="54" t="s">
        <v>850</v>
      </c>
      <c r="J217" s="55" t="s">
        <v>851</v>
      </c>
      <c r="K217" s="54">
        <v>3117</v>
      </c>
      <c r="L217" s="54" t="s">
        <v>313</v>
      </c>
      <c r="M217" s="55" t="s">
        <v>231</v>
      </c>
      <c r="N217" s="55"/>
      <c r="O217" s="56" t="s">
        <v>852</v>
      </c>
      <c r="P217" s="57" t="s">
        <v>853</v>
      </c>
    </row>
    <row r="218" spans="1:16" x14ac:dyDescent="0.2">
      <c r="A218" s="24" t="str">
        <f t="shared" si="18"/>
        <v> AOEB 5 </v>
      </c>
      <c r="B218" s="15" t="str">
        <f t="shared" si="19"/>
        <v>I</v>
      </c>
      <c r="C218" s="24">
        <f t="shared" si="20"/>
        <v>50658.423000000003</v>
      </c>
      <c r="D218" t="str">
        <f t="shared" si="21"/>
        <v>vis</v>
      </c>
      <c r="E218">
        <f>VLOOKUP(C218,Active!C$21:E$969,3,FALSE)</f>
        <v>3141.0015453666142</v>
      </c>
      <c r="F218" s="15" t="s">
        <v>227</v>
      </c>
      <c r="G218" t="str">
        <f t="shared" si="22"/>
        <v>50658.423</v>
      </c>
      <c r="H218" s="24">
        <f t="shared" si="23"/>
        <v>3141</v>
      </c>
      <c r="I218" s="54" t="s">
        <v>854</v>
      </c>
      <c r="J218" s="55" t="s">
        <v>855</v>
      </c>
      <c r="K218" s="54">
        <v>3141</v>
      </c>
      <c r="L218" s="54" t="s">
        <v>279</v>
      </c>
      <c r="M218" s="55" t="s">
        <v>231</v>
      </c>
      <c r="N218" s="55"/>
      <c r="O218" s="56" t="s">
        <v>792</v>
      </c>
      <c r="P218" s="56" t="s">
        <v>541</v>
      </c>
    </row>
    <row r="219" spans="1:16" x14ac:dyDescent="0.2">
      <c r="A219" s="24" t="str">
        <f t="shared" si="18"/>
        <v>BAVM 128 </v>
      </c>
      <c r="B219" s="15" t="str">
        <f t="shared" si="19"/>
        <v>I</v>
      </c>
      <c r="C219" s="24">
        <f t="shared" si="20"/>
        <v>50744.337399999997</v>
      </c>
      <c r="D219" t="str">
        <f t="shared" si="21"/>
        <v>vis</v>
      </c>
      <c r="E219">
        <f>VLOOKUP(C219,Active!C$21:E$969,3,FALSE)</f>
        <v>3175.9981965773582</v>
      </c>
      <c r="F219" s="15" t="s">
        <v>227</v>
      </c>
      <c r="G219" t="str">
        <f t="shared" si="22"/>
        <v>50744.3374</v>
      </c>
      <c r="H219" s="24">
        <f t="shared" si="23"/>
        <v>3176</v>
      </c>
      <c r="I219" s="54" t="s">
        <v>856</v>
      </c>
      <c r="J219" s="55" t="s">
        <v>857</v>
      </c>
      <c r="K219" s="54">
        <v>3176</v>
      </c>
      <c r="L219" s="54" t="s">
        <v>858</v>
      </c>
      <c r="M219" s="55" t="s">
        <v>283</v>
      </c>
      <c r="N219" s="55" t="s">
        <v>512</v>
      </c>
      <c r="O219" s="56" t="s">
        <v>859</v>
      </c>
      <c r="P219" s="57" t="s">
        <v>860</v>
      </c>
    </row>
    <row r="220" spans="1:16" x14ac:dyDescent="0.2">
      <c r="A220" s="24" t="str">
        <f t="shared" si="18"/>
        <v> AOEB 5 </v>
      </c>
      <c r="B220" s="15" t="str">
        <f t="shared" si="19"/>
        <v>I</v>
      </c>
      <c r="C220" s="24">
        <f t="shared" si="20"/>
        <v>51048.756000000001</v>
      </c>
      <c r="D220" t="str">
        <f t="shared" si="21"/>
        <v>vis</v>
      </c>
      <c r="E220">
        <f>VLOOKUP(C220,Active!C$21:E$969,3,FALSE)</f>
        <v>3300.0010594998012</v>
      </c>
      <c r="F220" s="15" t="s">
        <v>227</v>
      </c>
      <c r="G220" t="str">
        <f t="shared" si="22"/>
        <v>51048.756</v>
      </c>
      <c r="H220" s="24">
        <f t="shared" si="23"/>
        <v>3300</v>
      </c>
      <c r="I220" s="54" t="s">
        <v>861</v>
      </c>
      <c r="J220" s="55" t="s">
        <v>862</v>
      </c>
      <c r="K220" s="54">
        <v>3300</v>
      </c>
      <c r="L220" s="54" t="s">
        <v>255</v>
      </c>
      <c r="M220" s="55" t="s">
        <v>231</v>
      </c>
      <c r="N220" s="55"/>
      <c r="O220" s="56" t="s">
        <v>540</v>
      </c>
      <c r="P220" s="56" t="s">
        <v>541</v>
      </c>
    </row>
    <row r="221" spans="1:16" x14ac:dyDescent="0.2">
      <c r="A221" s="24" t="str">
        <f t="shared" si="18"/>
        <v>BAVM 152 </v>
      </c>
      <c r="B221" s="15" t="str">
        <f t="shared" si="19"/>
        <v>I</v>
      </c>
      <c r="C221" s="24">
        <f t="shared" si="20"/>
        <v>51770.5092</v>
      </c>
      <c r="D221" t="str">
        <f t="shared" si="21"/>
        <v>vis</v>
      </c>
      <c r="E221">
        <f>VLOOKUP(C221,Active!C$21:E$969,3,FALSE)</f>
        <v>3594.0023561466983</v>
      </c>
      <c r="F221" s="15" t="s">
        <v>227</v>
      </c>
      <c r="G221" t="str">
        <f t="shared" si="22"/>
        <v>51770.5092</v>
      </c>
      <c r="H221" s="24">
        <f t="shared" si="23"/>
        <v>3594</v>
      </c>
      <c r="I221" s="54" t="s">
        <v>863</v>
      </c>
      <c r="J221" s="55" t="s">
        <v>864</v>
      </c>
      <c r="K221" s="54">
        <v>3594</v>
      </c>
      <c r="L221" s="54" t="s">
        <v>865</v>
      </c>
      <c r="M221" s="55" t="s">
        <v>283</v>
      </c>
      <c r="N221" s="55" t="s">
        <v>512</v>
      </c>
      <c r="O221" s="56" t="s">
        <v>866</v>
      </c>
      <c r="P221" s="57" t="s">
        <v>867</v>
      </c>
    </row>
    <row r="222" spans="1:16" x14ac:dyDescent="0.2">
      <c r="A222" s="24" t="str">
        <f t="shared" si="18"/>
        <v>BAVM 143 </v>
      </c>
      <c r="B222" s="15" t="str">
        <f t="shared" si="19"/>
        <v>I</v>
      </c>
      <c r="C222" s="24">
        <f t="shared" si="20"/>
        <v>51770.5092</v>
      </c>
      <c r="D222" t="str">
        <f t="shared" si="21"/>
        <v>vis</v>
      </c>
      <c r="E222">
        <f>VLOOKUP(C222,Active!C$21:E$969,3,FALSE)</f>
        <v>3594.0023561466983</v>
      </c>
      <c r="F222" s="15" t="s">
        <v>227</v>
      </c>
      <c r="G222" t="str">
        <f t="shared" si="22"/>
        <v>51770.5092</v>
      </c>
      <c r="H222" s="24">
        <f t="shared" si="23"/>
        <v>3594</v>
      </c>
      <c r="I222" s="54" t="s">
        <v>863</v>
      </c>
      <c r="J222" s="55" t="s">
        <v>864</v>
      </c>
      <c r="K222" s="54">
        <v>3594</v>
      </c>
      <c r="L222" s="54" t="s">
        <v>865</v>
      </c>
      <c r="M222" s="55" t="s">
        <v>283</v>
      </c>
      <c r="N222" s="55" t="s">
        <v>512</v>
      </c>
      <c r="O222" s="56" t="s">
        <v>866</v>
      </c>
      <c r="P222" s="57" t="s">
        <v>193</v>
      </c>
    </row>
    <row r="223" spans="1:16" x14ac:dyDescent="0.2">
      <c r="A223" s="24" t="str">
        <f t="shared" si="18"/>
        <v>IBVS 5493 </v>
      </c>
      <c r="B223" s="15" t="str">
        <f t="shared" si="19"/>
        <v>I</v>
      </c>
      <c r="C223" s="24">
        <f t="shared" si="20"/>
        <v>52786.847000000002</v>
      </c>
      <c r="D223" t="str">
        <f t="shared" si="21"/>
        <v>vis</v>
      </c>
      <c r="E223">
        <f>VLOOKUP(C223,Active!C$21:E$969,3,FALSE)</f>
        <v>4008.0007021620058</v>
      </c>
      <c r="F223" s="15" t="s">
        <v>227</v>
      </c>
      <c r="G223" t="str">
        <f t="shared" si="22"/>
        <v>52786.847</v>
      </c>
      <c r="H223" s="24">
        <f t="shared" si="23"/>
        <v>4008</v>
      </c>
      <c r="I223" s="54" t="s">
        <v>868</v>
      </c>
      <c r="J223" s="55" t="s">
        <v>869</v>
      </c>
      <c r="K223" s="54">
        <v>4008</v>
      </c>
      <c r="L223" s="54" t="s">
        <v>552</v>
      </c>
      <c r="M223" s="55" t="s">
        <v>283</v>
      </c>
      <c r="N223" s="55" t="s">
        <v>284</v>
      </c>
      <c r="O223" s="56" t="s">
        <v>870</v>
      </c>
      <c r="P223" s="57" t="s">
        <v>871</v>
      </c>
    </row>
    <row r="224" spans="1:16" x14ac:dyDescent="0.2">
      <c r="A224" s="24" t="str">
        <f t="shared" si="18"/>
        <v>IBVS 5649 </v>
      </c>
      <c r="B224" s="15" t="str">
        <f t="shared" si="19"/>
        <v>I</v>
      </c>
      <c r="C224" s="24">
        <f t="shared" si="20"/>
        <v>53184.545599999998</v>
      </c>
      <c r="D224" t="str">
        <f t="shared" si="21"/>
        <v>vis</v>
      </c>
      <c r="E224">
        <f>VLOOKUP(C224,Active!C$21:E$969,3,FALSE)</f>
        <v>4170.0005437625068</v>
      </c>
      <c r="F224" s="15" t="s">
        <v>227</v>
      </c>
      <c r="G224" t="str">
        <f t="shared" si="22"/>
        <v>53184.5456</v>
      </c>
      <c r="H224" s="24">
        <f t="shared" si="23"/>
        <v>4170</v>
      </c>
      <c r="I224" s="54" t="s">
        <v>872</v>
      </c>
      <c r="J224" s="55" t="s">
        <v>873</v>
      </c>
      <c r="K224" s="54">
        <v>4170</v>
      </c>
      <c r="L224" s="54" t="s">
        <v>874</v>
      </c>
      <c r="M224" s="55" t="s">
        <v>283</v>
      </c>
      <c r="N224" s="55" t="s">
        <v>284</v>
      </c>
      <c r="O224" s="56" t="s">
        <v>875</v>
      </c>
      <c r="P224" s="57" t="s">
        <v>876</v>
      </c>
    </row>
    <row r="225" spans="1:16" x14ac:dyDescent="0.2">
      <c r="A225" s="24" t="str">
        <f t="shared" si="18"/>
        <v>IBVS 5754 </v>
      </c>
      <c r="B225" s="15" t="str">
        <f t="shared" si="19"/>
        <v>I</v>
      </c>
      <c r="C225" s="24">
        <f t="shared" si="20"/>
        <v>53604.339399999997</v>
      </c>
      <c r="D225" t="str">
        <f t="shared" si="21"/>
        <v>vis</v>
      </c>
      <c r="E225">
        <f>VLOOKUP(C225,Active!C$21:E$969,3,FALSE)</f>
        <v>4341.0007160157475</v>
      </c>
      <c r="F225" s="15" t="s">
        <v>227</v>
      </c>
      <c r="G225" t="str">
        <f t="shared" si="22"/>
        <v>53604.3394</v>
      </c>
      <c r="H225" s="24">
        <f t="shared" si="23"/>
        <v>4341</v>
      </c>
      <c r="I225" s="54" t="s">
        <v>877</v>
      </c>
      <c r="J225" s="55" t="s">
        <v>878</v>
      </c>
      <c r="K225" s="54">
        <v>4341</v>
      </c>
      <c r="L225" s="54" t="s">
        <v>879</v>
      </c>
      <c r="M225" s="55" t="s">
        <v>283</v>
      </c>
      <c r="N225" s="55" t="s">
        <v>284</v>
      </c>
      <c r="O225" s="56" t="s">
        <v>880</v>
      </c>
      <c r="P225" s="57" t="s">
        <v>881</v>
      </c>
    </row>
    <row r="226" spans="1:16" x14ac:dyDescent="0.2">
      <c r="A226" s="24" t="str">
        <f t="shared" si="18"/>
        <v>IBVS 5917 </v>
      </c>
      <c r="B226" s="15" t="str">
        <f t="shared" si="19"/>
        <v>I</v>
      </c>
      <c r="C226" s="24">
        <f t="shared" si="20"/>
        <v>53945.575299999997</v>
      </c>
      <c r="D226" t="str">
        <f t="shared" si="21"/>
        <v>vis</v>
      </c>
      <c r="E226">
        <f>VLOOKUP(C226,Active!C$21:E$969,3,FALSE)</f>
        <v>4480.0008577019516</v>
      </c>
      <c r="F226" s="15" t="s">
        <v>227</v>
      </c>
      <c r="G226" t="str">
        <f t="shared" si="22"/>
        <v>53945.5753</v>
      </c>
      <c r="H226" s="24">
        <f t="shared" si="23"/>
        <v>4480</v>
      </c>
      <c r="I226" s="54" t="s">
        <v>882</v>
      </c>
      <c r="J226" s="55" t="s">
        <v>883</v>
      </c>
      <c r="K226" s="54">
        <v>4480</v>
      </c>
      <c r="L226" s="54" t="s">
        <v>884</v>
      </c>
      <c r="M226" s="55" t="s">
        <v>849</v>
      </c>
      <c r="N226" s="55" t="s">
        <v>885</v>
      </c>
      <c r="O226" s="56" t="s">
        <v>886</v>
      </c>
      <c r="P226" s="57" t="s">
        <v>887</v>
      </c>
    </row>
    <row r="227" spans="1:16" x14ac:dyDescent="0.2">
      <c r="A227" s="24" t="str">
        <f t="shared" si="18"/>
        <v>IBVS 5801 </v>
      </c>
      <c r="B227" s="15" t="str">
        <f t="shared" si="19"/>
        <v>I</v>
      </c>
      <c r="C227" s="24">
        <f t="shared" si="20"/>
        <v>54284.355000000003</v>
      </c>
      <c r="D227" t="str">
        <f t="shared" si="21"/>
        <v>vis</v>
      </c>
      <c r="E227">
        <f>VLOOKUP(C227,Active!C$21:E$969,3,FALSE)</f>
        <v>4618.0004828891333</v>
      </c>
      <c r="F227" s="15" t="s">
        <v>227</v>
      </c>
      <c r="G227" t="str">
        <f t="shared" si="22"/>
        <v>54284.355</v>
      </c>
      <c r="H227" s="24">
        <f t="shared" si="23"/>
        <v>4618</v>
      </c>
      <c r="I227" s="54" t="s">
        <v>888</v>
      </c>
      <c r="J227" s="55" t="s">
        <v>889</v>
      </c>
      <c r="K227" s="54">
        <v>4618</v>
      </c>
      <c r="L227" s="54" t="s">
        <v>387</v>
      </c>
      <c r="M227" s="55" t="s">
        <v>283</v>
      </c>
      <c r="N227" s="55" t="s">
        <v>890</v>
      </c>
      <c r="O227" s="56" t="s">
        <v>891</v>
      </c>
      <c r="P227" s="57" t="s">
        <v>892</v>
      </c>
    </row>
    <row r="228" spans="1:16" x14ac:dyDescent="0.2">
      <c r="A228" s="24" t="str">
        <f t="shared" si="18"/>
        <v>BAVM 186 </v>
      </c>
      <c r="B228" s="15" t="str">
        <f t="shared" si="19"/>
        <v>I</v>
      </c>
      <c r="C228" s="24">
        <f t="shared" si="20"/>
        <v>54306.449800000002</v>
      </c>
      <c r="D228" t="str">
        <f t="shared" si="21"/>
        <v>vis</v>
      </c>
      <c r="E228">
        <f>VLOOKUP(C228,Active!C$21:E$969,3,FALSE)</f>
        <v>4627.0006506045702</v>
      </c>
      <c r="F228" s="15" t="s">
        <v>227</v>
      </c>
      <c r="G228" t="str">
        <f t="shared" si="22"/>
        <v>54306.4498</v>
      </c>
      <c r="H228" s="24">
        <f t="shared" si="23"/>
        <v>4627</v>
      </c>
      <c r="I228" s="54" t="s">
        <v>893</v>
      </c>
      <c r="J228" s="55" t="s">
        <v>894</v>
      </c>
      <c r="K228" s="54">
        <v>4627</v>
      </c>
      <c r="L228" s="54" t="s">
        <v>895</v>
      </c>
      <c r="M228" s="55" t="s">
        <v>849</v>
      </c>
      <c r="N228" s="55" t="s">
        <v>227</v>
      </c>
      <c r="O228" s="56" t="s">
        <v>896</v>
      </c>
      <c r="P228" s="57" t="s">
        <v>897</v>
      </c>
    </row>
    <row r="229" spans="1:16" x14ac:dyDescent="0.2">
      <c r="A229" s="24" t="str">
        <f t="shared" si="18"/>
        <v>IBVS 5801 </v>
      </c>
      <c r="B229" s="15" t="str">
        <f t="shared" si="19"/>
        <v>II</v>
      </c>
      <c r="C229" s="24">
        <f t="shared" si="20"/>
        <v>54322.409699999997</v>
      </c>
      <c r="D229" t="str">
        <f t="shared" si="21"/>
        <v>vis</v>
      </c>
      <c r="E229">
        <f>VLOOKUP(C229,Active!C$21:E$969,3,FALSE)</f>
        <v>4633.5018081946619</v>
      </c>
      <c r="F229" s="15" t="s">
        <v>227</v>
      </c>
      <c r="G229" t="str">
        <f t="shared" si="22"/>
        <v>54322.4097</v>
      </c>
      <c r="H229" s="24">
        <f t="shared" si="23"/>
        <v>4633.5</v>
      </c>
      <c r="I229" s="54" t="s">
        <v>898</v>
      </c>
      <c r="J229" s="55" t="s">
        <v>899</v>
      </c>
      <c r="K229" s="54">
        <v>4633.5</v>
      </c>
      <c r="L229" s="54" t="s">
        <v>757</v>
      </c>
      <c r="M229" s="55" t="s">
        <v>283</v>
      </c>
      <c r="N229" s="55" t="s">
        <v>890</v>
      </c>
      <c r="O229" s="56" t="s">
        <v>891</v>
      </c>
      <c r="P229" s="57" t="s">
        <v>892</v>
      </c>
    </row>
    <row r="230" spans="1:16" x14ac:dyDescent="0.2">
      <c r="A230" s="24" t="str">
        <f t="shared" si="18"/>
        <v>IBVS 5917 </v>
      </c>
      <c r="B230" s="15" t="str">
        <f t="shared" si="19"/>
        <v>I</v>
      </c>
      <c r="C230" s="24">
        <f t="shared" si="20"/>
        <v>54662.414799999999</v>
      </c>
      <c r="D230" t="str">
        <f t="shared" si="21"/>
        <v>vis</v>
      </c>
      <c r="E230">
        <f>VLOOKUP(C230,Active!C$21:E$969,3,FALSE)</f>
        <v>4772.0005918045699</v>
      </c>
      <c r="F230" s="15" t="s">
        <v>227</v>
      </c>
      <c r="G230" t="str">
        <f t="shared" si="22"/>
        <v>54662.4148</v>
      </c>
      <c r="H230" s="24">
        <f t="shared" si="23"/>
        <v>4772</v>
      </c>
      <c r="I230" s="54" t="s">
        <v>900</v>
      </c>
      <c r="J230" s="55" t="s">
        <v>901</v>
      </c>
      <c r="K230" s="54">
        <v>4772</v>
      </c>
      <c r="L230" s="54" t="s">
        <v>902</v>
      </c>
      <c r="M230" s="55" t="s">
        <v>849</v>
      </c>
      <c r="N230" s="55" t="s">
        <v>903</v>
      </c>
      <c r="O230" s="56" t="s">
        <v>886</v>
      </c>
      <c r="P230" s="57" t="s">
        <v>887</v>
      </c>
    </row>
    <row r="231" spans="1:16" ht="25.5" x14ac:dyDescent="0.2">
      <c r="A231" s="24" t="str">
        <f t="shared" si="18"/>
        <v>JAAVSO 36(2);186 </v>
      </c>
      <c r="B231" s="15" t="str">
        <f t="shared" si="19"/>
        <v>I</v>
      </c>
      <c r="C231" s="24">
        <f t="shared" si="20"/>
        <v>54674.6895</v>
      </c>
      <c r="D231" t="str">
        <f t="shared" si="21"/>
        <v>vis</v>
      </c>
      <c r="E231">
        <f>VLOOKUP(C231,Active!C$21:E$969,3,FALSE)</f>
        <v>4777.0006080371995</v>
      </c>
      <c r="F231" s="15" t="s">
        <v>227</v>
      </c>
      <c r="G231" t="str">
        <f t="shared" si="22"/>
        <v>54674.6895</v>
      </c>
      <c r="H231" s="24">
        <f t="shared" si="23"/>
        <v>4777</v>
      </c>
      <c r="I231" s="54" t="s">
        <v>904</v>
      </c>
      <c r="J231" s="55" t="s">
        <v>905</v>
      </c>
      <c r="K231" s="54">
        <v>4777</v>
      </c>
      <c r="L231" s="54" t="s">
        <v>902</v>
      </c>
      <c r="M231" s="55" t="s">
        <v>849</v>
      </c>
      <c r="N231" s="55" t="s">
        <v>512</v>
      </c>
      <c r="O231" s="56" t="s">
        <v>906</v>
      </c>
      <c r="P231" s="57" t="s">
        <v>907</v>
      </c>
    </row>
    <row r="232" spans="1:16" x14ac:dyDescent="0.2">
      <c r="A232" s="24" t="str">
        <f t="shared" si="18"/>
        <v> JAAVSO 38;85 </v>
      </c>
      <c r="B232" s="15" t="str">
        <f t="shared" si="19"/>
        <v>I</v>
      </c>
      <c r="C232" s="24">
        <f t="shared" si="20"/>
        <v>54939.82</v>
      </c>
      <c r="D232" t="str">
        <f t="shared" si="21"/>
        <v>vis</v>
      </c>
      <c r="E232">
        <f>VLOOKUP(C232,Active!C$21:E$969,3,FALSE)</f>
        <v>4884.9997284853525</v>
      </c>
      <c r="F232" s="15" t="s">
        <v>227</v>
      </c>
      <c r="G232" t="str">
        <f t="shared" si="22"/>
        <v>54939.8200</v>
      </c>
      <c r="H232" s="24">
        <f t="shared" si="23"/>
        <v>4885</v>
      </c>
      <c r="I232" s="54" t="s">
        <v>908</v>
      </c>
      <c r="J232" s="55" t="s">
        <v>909</v>
      </c>
      <c r="K232" s="54">
        <v>4885</v>
      </c>
      <c r="L232" s="54" t="s">
        <v>910</v>
      </c>
      <c r="M232" s="55" t="s">
        <v>849</v>
      </c>
      <c r="N232" s="55" t="s">
        <v>885</v>
      </c>
      <c r="O232" s="56" t="s">
        <v>906</v>
      </c>
      <c r="P232" s="56" t="s">
        <v>911</v>
      </c>
    </row>
    <row r="233" spans="1:16" x14ac:dyDescent="0.2">
      <c r="A233" s="24" t="str">
        <f t="shared" si="18"/>
        <v> JAAVSO 38;120 </v>
      </c>
      <c r="B233" s="15" t="str">
        <f t="shared" si="19"/>
        <v>I</v>
      </c>
      <c r="C233" s="24">
        <f t="shared" si="20"/>
        <v>55079.753499999999</v>
      </c>
      <c r="D233" t="str">
        <f t="shared" si="21"/>
        <v>vis</v>
      </c>
      <c r="E233">
        <f>VLOOKUP(C233,Active!C$21:E$969,3,FALSE)</f>
        <v>4942.0006956363659</v>
      </c>
      <c r="F233" s="15" t="s">
        <v>227</v>
      </c>
      <c r="G233" t="str">
        <f t="shared" si="22"/>
        <v>55079.7535</v>
      </c>
      <c r="H233" s="24">
        <f t="shared" si="23"/>
        <v>4942</v>
      </c>
      <c r="I233" s="54" t="s">
        <v>912</v>
      </c>
      <c r="J233" s="55" t="s">
        <v>913</v>
      </c>
      <c r="K233" s="54">
        <v>4942</v>
      </c>
      <c r="L233" s="54" t="s">
        <v>914</v>
      </c>
      <c r="M233" s="55" t="s">
        <v>849</v>
      </c>
      <c r="N233" s="55" t="s">
        <v>885</v>
      </c>
      <c r="O233" s="56" t="s">
        <v>906</v>
      </c>
      <c r="P233" s="56" t="s">
        <v>915</v>
      </c>
    </row>
    <row r="234" spans="1:16" x14ac:dyDescent="0.2">
      <c r="A234" s="24" t="str">
        <f t="shared" si="18"/>
        <v> JAAVSO 39;94 </v>
      </c>
      <c r="B234" s="15" t="str">
        <f t="shared" si="19"/>
        <v>I</v>
      </c>
      <c r="C234" s="24">
        <f t="shared" si="20"/>
        <v>55381.709699999999</v>
      </c>
      <c r="D234" t="str">
        <f t="shared" si="21"/>
        <v>vis</v>
      </c>
      <c r="E234">
        <f>VLOOKUP(C234,Active!C$21:E$969,3,FALSE)</f>
        <v>5065.0005165316106</v>
      </c>
      <c r="F234" s="15" t="s">
        <v>227</v>
      </c>
      <c r="G234" t="str">
        <f t="shared" si="22"/>
        <v>55381.7097</v>
      </c>
      <c r="H234" s="24">
        <f t="shared" si="23"/>
        <v>5065</v>
      </c>
      <c r="I234" s="54" t="s">
        <v>916</v>
      </c>
      <c r="J234" s="55" t="s">
        <v>917</v>
      </c>
      <c r="K234" s="54">
        <v>5065</v>
      </c>
      <c r="L234" s="54" t="s">
        <v>918</v>
      </c>
      <c r="M234" s="55" t="s">
        <v>849</v>
      </c>
      <c r="N234" s="55" t="s">
        <v>885</v>
      </c>
      <c r="O234" s="56" t="s">
        <v>906</v>
      </c>
      <c r="P234" s="56" t="s">
        <v>919</v>
      </c>
    </row>
    <row r="235" spans="1:16" x14ac:dyDescent="0.2">
      <c r="A235" s="24" t="str">
        <f t="shared" si="18"/>
        <v>IBVS 6114 </v>
      </c>
      <c r="B235" s="15" t="str">
        <f t="shared" si="19"/>
        <v>II</v>
      </c>
      <c r="C235" s="24">
        <f t="shared" si="20"/>
        <v>56060.499580000003</v>
      </c>
      <c r="D235" t="str">
        <f t="shared" si="21"/>
        <v>vis</v>
      </c>
      <c r="E235">
        <f>VLOOKUP(C235,Active!C$21:E$969,3,FALSE)</f>
        <v>5341.5009946324253</v>
      </c>
      <c r="F235" s="15" t="s">
        <v>227</v>
      </c>
      <c r="G235" t="str">
        <f t="shared" si="22"/>
        <v>56060.49958</v>
      </c>
      <c r="H235" s="24">
        <f t="shared" si="23"/>
        <v>5341.5</v>
      </c>
      <c r="I235" s="54" t="s">
        <v>920</v>
      </c>
      <c r="J235" s="55" t="s">
        <v>921</v>
      </c>
      <c r="K235" s="54">
        <v>5341.5</v>
      </c>
      <c r="L235" s="54" t="s">
        <v>922</v>
      </c>
      <c r="M235" s="55" t="s">
        <v>849</v>
      </c>
      <c r="N235" s="55" t="s">
        <v>222</v>
      </c>
      <c r="O235" s="56" t="s">
        <v>923</v>
      </c>
      <c r="P235" s="57" t="s">
        <v>924</v>
      </c>
    </row>
    <row r="236" spans="1:16" x14ac:dyDescent="0.2">
      <c r="A236" s="24" t="str">
        <f t="shared" si="18"/>
        <v> JAAVSO 41;122 </v>
      </c>
      <c r="B236" s="15" t="str">
        <f t="shared" si="19"/>
        <v>I</v>
      </c>
      <c r="C236" s="24">
        <f t="shared" si="20"/>
        <v>56125.555</v>
      </c>
      <c r="D236" t="str">
        <f t="shared" si="21"/>
        <v>vis</v>
      </c>
      <c r="E236">
        <f>VLOOKUP(C236,Active!C$21:E$969,3,FALSE)</f>
        <v>5368.0008810671616</v>
      </c>
      <c r="F236" s="15" t="s">
        <v>227</v>
      </c>
      <c r="G236" t="str">
        <f t="shared" si="22"/>
        <v>56125.5550</v>
      </c>
      <c r="H236" s="24">
        <f t="shared" si="23"/>
        <v>5368</v>
      </c>
      <c r="I236" s="54" t="s">
        <v>925</v>
      </c>
      <c r="J236" s="55" t="s">
        <v>926</v>
      </c>
      <c r="K236" s="54">
        <v>5368</v>
      </c>
      <c r="L236" s="54" t="s">
        <v>927</v>
      </c>
      <c r="M236" s="55" t="s">
        <v>849</v>
      </c>
      <c r="N236" s="55" t="s">
        <v>903</v>
      </c>
      <c r="O236" s="56" t="s">
        <v>928</v>
      </c>
      <c r="P236" s="56" t="s">
        <v>929</v>
      </c>
    </row>
    <row r="237" spans="1:16" x14ac:dyDescent="0.2">
      <c r="A237" s="24" t="str">
        <f t="shared" si="18"/>
        <v>IBVS 6114 </v>
      </c>
      <c r="B237" s="15" t="str">
        <f t="shared" si="19"/>
        <v>II</v>
      </c>
      <c r="C237" s="24">
        <f t="shared" si="20"/>
        <v>56470.471740000001</v>
      </c>
      <c r="D237" t="str">
        <f t="shared" si="21"/>
        <v>vis</v>
      </c>
      <c r="E237">
        <f>VLOOKUP(C237,Active!C$21:E$969,3,FALSE)</f>
        <v>5508.5003880942468</v>
      </c>
      <c r="F237" s="15" t="s">
        <v>227</v>
      </c>
      <c r="G237" t="str">
        <f t="shared" si="22"/>
        <v>56470.47174</v>
      </c>
      <c r="H237" s="24">
        <f t="shared" si="23"/>
        <v>5508.5</v>
      </c>
      <c r="I237" s="54" t="s">
        <v>930</v>
      </c>
      <c r="J237" s="55" t="s">
        <v>931</v>
      </c>
      <c r="K237" s="54">
        <v>5508.5</v>
      </c>
      <c r="L237" s="54" t="s">
        <v>932</v>
      </c>
      <c r="M237" s="55" t="s">
        <v>849</v>
      </c>
      <c r="N237" s="55" t="s">
        <v>222</v>
      </c>
      <c r="O237" s="56" t="s">
        <v>923</v>
      </c>
      <c r="P237" s="57" t="s">
        <v>924</v>
      </c>
    </row>
    <row r="238" spans="1:16" x14ac:dyDescent="0.2">
      <c r="A238" s="24" t="str">
        <f t="shared" si="18"/>
        <v>IBVS 6114 </v>
      </c>
      <c r="B238" s="15" t="str">
        <f t="shared" si="19"/>
        <v>I</v>
      </c>
      <c r="C238" s="24">
        <f t="shared" si="20"/>
        <v>56481.518790000002</v>
      </c>
      <c r="D238" t="str">
        <f t="shared" si="21"/>
        <v>vis</v>
      </c>
      <c r="E238">
        <f>VLOOKUP(C238,Active!C$21:E$969,3,FALSE)</f>
        <v>5513.0003293818272</v>
      </c>
      <c r="F238" s="15" t="s">
        <v>227</v>
      </c>
      <c r="G238" t="str">
        <f t="shared" si="22"/>
        <v>56481.51879</v>
      </c>
      <c r="H238" s="24">
        <f t="shared" si="23"/>
        <v>5513</v>
      </c>
      <c r="I238" s="54" t="s">
        <v>933</v>
      </c>
      <c r="J238" s="55" t="s">
        <v>934</v>
      </c>
      <c r="K238" s="54">
        <v>5513</v>
      </c>
      <c r="L238" s="54" t="s">
        <v>935</v>
      </c>
      <c r="M238" s="55" t="s">
        <v>849</v>
      </c>
      <c r="N238" s="55" t="s">
        <v>41</v>
      </c>
      <c r="O238" s="56" t="s">
        <v>923</v>
      </c>
      <c r="P238" s="57" t="s">
        <v>924</v>
      </c>
    </row>
    <row r="239" spans="1:16" x14ac:dyDescent="0.2">
      <c r="A239" s="24" t="str">
        <f t="shared" si="18"/>
        <v>IBVS 6114 </v>
      </c>
      <c r="B239" s="15" t="str">
        <f t="shared" si="19"/>
        <v>I</v>
      </c>
      <c r="C239" s="24">
        <f t="shared" si="20"/>
        <v>56783.473689999999</v>
      </c>
      <c r="D239" t="str">
        <f t="shared" si="21"/>
        <v>vis</v>
      </c>
      <c r="E239">
        <f>VLOOKUP(C239,Active!C$21:E$969,3,FALSE)</f>
        <v>5635.9996207308413</v>
      </c>
      <c r="F239" s="15" t="s">
        <v>227</v>
      </c>
      <c r="G239" t="str">
        <f t="shared" si="22"/>
        <v>56783.47369</v>
      </c>
      <c r="H239" s="24">
        <f t="shared" si="23"/>
        <v>5636</v>
      </c>
      <c r="I239" s="54" t="s">
        <v>936</v>
      </c>
      <c r="J239" s="55" t="s">
        <v>937</v>
      </c>
      <c r="K239" s="54">
        <v>5636</v>
      </c>
      <c r="L239" s="54" t="s">
        <v>938</v>
      </c>
      <c r="M239" s="55" t="s">
        <v>849</v>
      </c>
      <c r="N239" s="55" t="s">
        <v>222</v>
      </c>
      <c r="O239" s="56" t="s">
        <v>923</v>
      </c>
      <c r="P239" s="57" t="s">
        <v>924</v>
      </c>
    </row>
    <row r="240" spans="1:16" x14ac:dyDescent="0.2">
      <c r="A240" s="24" t="str">
        <f t="shared" si="18"/>
        <v>IBVS 6114 </v>
      </c>
      <c r="B240" s="15" t="str">
        <f t="shared" si="19"/>
        <v>II</v>
      </c>
      <c r="C240" s="24">
        <f t="shared" si="20"/>
        <v>56799.433810000002</v>
      </c>
      <c r="D240" t="str">
        <f t="shared" si="21"/>
        <v>vis</v>
      </c>
      <c r="E240">
        <f>VLOOKUP(C240,Active!C$21:E$969,3,FALSE)</f>
        <v>5642.5008679364528</v>
      </c>
      <c r="F240" s="15" t="s">
        <v>227</v>
      </c>
      <c r="G240" t="str">
        <f t="shared" si="22"/>
        <v>56799.43381</v>
      </c>
      <c r="H240" s="24">
        <f t="shared" si="23"/>
        <v>5642.5</v>
      </c>
      <c r="I240" s="54" t="s">
        <v>939</v>
      </c>
      <c r="J240" s="55" t="s">
        <v>940</v>
      </c>
      <c r="K240" s="54">
        <v>5642.5</v>
      </c>
      <c r="L240" s="54" t="s">
        <v>941</v>
      </c>
      <c r="M240" s="55" t="s">
        <v>849</v>
      </c>
      <c r="N240" s="55" t="s">
        <v>222</v>
      </c>
      <c r="O240" s="56" t="s">
        <v>923</v>
      </c>
      <c r="P240" s="57" t="s">
        <v>924</v>
      </c>
    </row>
    <row r="241" spans="1:16" x14ac:dyDescent="0.2">
      <c r="A241" s="24" t="str">
        <f t="shared" si="18"/>
        <v>BAVM 238 </v>
      </c>
      <c r="B241" s="15" t="str">
        <f t="shared" si="19"/>
        <v>I</v>
      </c>
      <c r="C241" s="24">
        <f t="shared" si="20"/>
        <v>56864.487000000001</v>
      </c>
      <c r="D241" t="str">
        <f t="shared" si="21"/>
        <v>vis</v>
      </c>
      <c r="E241">
        <f>VLOOKUP(C241,Active!C$21:E$969,3,FALSE)</f>
        <v>5668.9998459957351</v>
      </c>
      <c r="F241" s="15" t="s">
        <v>227</v>
      </c>
      <c r="G241" t="str">
        <f t="shared" si="22"/>
        <v>56864.4870</v>
      </c>
      <c r="H241" s="24">
        <f t="shared" si="23"/>
        <v>5669</v>
      </c>
      <c r="I241" s="54" t="s">
        <v>942</v>
      </c>
      <c r="J241" s="55" t="s">
        <v>943</v>
      </c>
      <c r="K241" s="54">
        <v>5669</v>
      </c>
      <c r="L241" s="54" t="s">
        <v>944</v>
      </c>
      <c r="M241" s="55" t="s">
        <v>849</v>
      </c>
      <c r="N241" s="55">
        <v>0</v>
      </c>
      <c r="O241" s="56" t="s">
        <v>513</v>
      </c>
      <c r="P241" s="57" t="s">
        <v>945</v>
      </c>
    </row>
    <row r="242" spans="1:16" x14ac:dyDescent="0.2">
      <c r="A242" s="24" t="str">
        <f t="shared" si="18"/>
        <v> CPRI 19.55 </v>
      </c>
      <c r="B242" s="15" t="str">
        <f t="shared" si="19"/>
        <v>I</v>
      </c>
      <c r="C242" s="24">
        <f t="shared" si="20"/>
        <v>13206.064</v>
      </c>
      <c r="D242" t="str">
        <f t="shared" si="21"/>
        <v>vis</v>
      </c>
      <c r="E242">
        <f>VLOOKUP(C242,Active!C$21:E$969,3,FALSE)</f>
        <v>-12114.964217563287</v>
      </c>
      <c r="F242" s="15" t="s">
        <v>227</v>
      </c>
      <c r="G242" t="str">
        <f t="shared" si="22"/>
        <v>13206.064</v>
      </c>
      <c r="H242" s="24">
        <f t="shared" si="23"/>
        <v>-12115</v>
      </c>
      <c r="I242" s="54" t="s">
        <v>946</v>
      </c>
      <c r="J242" s="55" t="s">
        <v>947</v>
      </c>
      <c r="K242" s="54">
        <v>-12115</v>
      </c>
      <c r="L242" s="54" t="s">
        <v>948</v>
      </c>
      <c r="M242" s="55" t="s">
        <v>523</v>
      </c>
      <c r="N242" s="55"/>
      <c r="O242" s="56" t="s">
        <v>949</v>
      </c>
      <c r="P242" s="56" t="s">
        <v>40</v>
      </c>
    </row>
    <row r="243" spans="1:16" x14ac:dyDescent="0.2">
      <c r="A243" s="24" t="str">
        <f t="shared" si="18"/>
        <v> CPRI 19.55 </v>
      </c>
      <c r="B243" s="15" t="str">
        <f t="shared" si="19"/>
        <v>I</v>
      </c>
      <c r="C243" s="24">
        <f t="shared" si="20"/>
        <v>14801.73</v>
      </c>
      <c r="D243" t="str">
        <f t="shared" si="21"/>
        <v>vis</v>
      </c>
      <c r="E243">
        <f>VLOOKUP(C243,Active!C$21:E$969,3,FALSE)</f>
        <v>-11464.980437767967</v>
      </c>
      <c r="F243" s="15" t="s">
        <v>227</v>
      </c>
      <c r="G243" t="str">
        <f t="shared" si="22"/>
        <v>14801.730</v>
      </c>
      <c r="H243" s="24">
        <f t="shared" si="23"/>
        <v>-11465</v>
      </c>
      <c r="I243" s="54" t="s">
        <v>950</v>
      </c>
      <c r="J243" s="55" t="s">
        <v>951</v>
      </c>
      <c r="K243" s="54">
        <v>-11465</v>
      </c>
      <c r="L243" s="54" t="s">
        <v>952</v>
      </c>
      <c r="M243" s="55" t="s">
        <v>523</v>
      </c>
      <c r="N243" s="55"/>
      <c r="O243" s="56" t="s">
        <v>949</v>
      </c>
      <c r="P243" s="56" t="s">
        <v>40</v>
      </c>
    </row>
    <row r="244" spans="1:16" x14ac:dyDescent="0.2">
      <c r="A244" s="24" t="str">
        <f t="shared" si="18"/>
        <v> CPRI 19.55 </v>
      </c>
      <c r="B244" s="15" t="str">
        <f t="shared" si="19"/>
        <v>II</v>
      </c>
      <c r="C244" s="24">
        <f t="shared" si="20"/>
        <v>14852.09</v>
      </c>
      <c r="D244" t="str">
        <f t="shared" si="21"/>
        <v>vis</v>
      </c>
      <c r="E244">
        <f>VLOOKUP(C244,Active!C$21:E$969,3,FALSE)</f>
        <v>-11444.466631526251</v>
      </c>
      <c r="F244" s="15" t="s">
        <v>227</v>
      </c>
      <c r="G244" t="str">
        <f t="shared" si="22"/>
        <v>14852.09</v>
      </c>
      <c r="H244" s="24">
        <f t="shared" si="23"/>
        <v>-11444.5</v>
      </c>
      <c r="I244" s="54" t="s">
        <v>953</v>
      </c>
      <c r="J244" s="55" t="s">
        <v>954</v>
      </c>
      <c r="K244" s="54">
        <v>-11444.5</v>
      </c>
      <c r="L244" s="54" t="s">
        <v>955</v>
      </c>
      <c r="M244" s="55" t="s">
        <v>523</v>
      </c>
      <c r="N244" s="55"/>
      <c r="O244" s="56" t="s">
        <v>949</v>
      </c>
      <c r="P244" s="56" t="s">
        <v>40</v>
      </c>
    </row>
    <row r="245" spans="1:16" x14ac:dyDescent="0.2">
      <c r="A245" s="24" t="str">
        <f t="shared" si="18"/>
        <v> CPRI 19.55 </v>
      </c>
      <c r="B245" s="15" t="str">
        <f t="shared" si="19"/>
        <v>II</v>
      </c>
      <c r="C245" s="24">
        <f t="shared" si="20"/>
        <v>15563.99</v>
      </c>
      <c r="D245" t="str">
        <f t="shared" si="21"/>
        <v>vis</v>
      </c>
      <c r="E245">
        <f>VLOOKUP(C245,Active!C$21:E$969,3,FALSE)</f>
        <v>-11154.478969423852</v>
      </c>
      <c r="F245" s="15" t="s">
        <v>227</v>
      </c>
      <c r="G245" t="str">
        <f t="shared" si="22"/>
        <v>15563.99</v>
      </c>
      <c r="H245" s="24">
        <f t="shared" si="23"/>
        <v>-11154.5</v>
      </c>
      <c r="I245" s="54" t="s">
        <v>956</v>
      </c>
      <c r="J245" s="55" t="s">
        <v>957</v>
      </c>
      <c r="K245" s="54">
        <v>-11154.5</v>
      </c>
      <c r="L245" s="54" t="s">
        <v>958</v>
      </c>
      <c r="M245" s="55" t="s">
        <v>523</v>
      </c>
      <c r="N245" s="55"/>
      <c r="O245" s="56" t="s">
        <v>949</v>
      </c>
      <c r="P245" s="56" t="s">
        <v>40</v>
      </c>
    </row>
    <row r="246" spans="1:16" x14ac:dyDescent="0.2">
      <c r="A246" s="24" t="str">
        <f t="shared" si="18"/>
        <v> CPRI 19.55 </v>
      </c>
      <c r="B246" s="15" t="str">
        <f t="shared" si="19"/>
        <v>I</v>
      </c>
      <c r="C246" s="24">
        <f t="shared" si="20"/>
        <v>15710.061</v>
      </c>
      <c r="D246" t="str">
        <f t="shared" si="21"/>
        <v>vis</v>
      </c>
      <c r="E246">
        <f>VLOOKUP(C246,Active!C$21:E$969,3,FALSE)</f>
        <v>-11094.977933055034</v>
      </c>
      <c r="F246" s="15" t="s">
        <v>227</v>
      </c>
      <c r="G246" t="str">
        <f t="shared" si="22"/>
        <v>15710.061</v>
      </c>
      <c r="H246" s="24">
        <f t="shared" si="23"/>
        <v>-11095</v>
      </c>
      <c r="I246" s="54" t="s">
        <v>959</v>
      </c>
      <c r="J246" s="55" t="s">
        <v>960</v>
      </c>
      <c r="K246" s="54">
        <v>-11095</v>
      </c>
      <c r="L246" s="54" t="s">
        <v>961</v>
      </c>
      <c r="M246" s="55" t="s">
        <v>523</v>
      </c>
      <c r="N246" s="55"/>
      <c r="O246" s="56" t="s">
        <v>949</v>
      </c>
      <c r="P246" s="56" t="s">
        <v>40</v>
      </c>
    </row>
    <row r="247" spans="1:16" x14ac:dyDescent="0.2">
      <c r="A247" s="24" t="str">
        <f t="shared" si="18"/>
        <v> CPRI 19.55 </v>
      </c>
      <c r="B247" s="15" t="str">
        <f t="shared" si="19"/>
        <v>I</v>
      </c>
      <c r="C247" s="24">
        <f t="shared" si="20"/>
        <v>16495.644</v>
      </c>
      <c r="D247" t="str">
        <f t="shared" si="21"/>
        <v>vis</v>
      </c>
      <c r="E247">
        <f>VLOOKUP(C247,Active!C$21:E$969,3,FALSE)</f>
        <v>-10774.975998011643</v>
      </c>
      <c r="F247" s="15" t="s">
        <v>227</v>
      </c>
      <c r="G247" t="str">
        <f t="shared" si="22"/>
        <v>16495.644</v>
      </c>
      <c r="H247" s="24">
        <f t="shared" si="23"/>
        <v>-10775</v>
      </c>
      <c r="I247" s="54" t="s">
        <v>962</v>
      </c>
      <c r="J247" s="55" t="s">
        <v>963</v>
      </c>
      <c r="K247" s="54">
        <v>-10775</v>
      </c>
      <c r="L247" s="54" t="s">
        <v>964</v>
      </c>
      <c r="M247" s="55" t="s">
        <v>523</v>
      </c>
      <c r="N247" s="55"/>
      <c r="O247" s="56" t="s">
        <v>949</v>
      </c>
      <c r="P247" s="56" t="s">
        <v>40</v>
      </c>
    </row>
    <row r="248" spans="1:16" x14ac:dyDescent="0.2">
      <c r="A248" s="24" t="str">
        <f t="shared" si="18"/>
        <v> CPRI 19.55 </v>
      </c>
      <c r="B248" s="15" t="str">
        <f t="shared" si="19"/>
        <v>II</v>
      </c>
      <c r="C248" s="24">
        <f t="shared" si="20"/>
        <v>16496.86</v>
      </c>
      <c r="D248" t="str">
        <f t="shared" si="21"/>
        <v>vis</v>
      </c>
      <c r="E248">
        <f>VLOOKUP(C248,Active!C$21:E$969,3,FALSE)</f>
        <v>-10774.480668615497</v>
      </c>
      <c r="F248" s="15" t="s">
        <v>227</v>
      </c>
      <c r="G248" t="str">
        <f t="shared" si="22"/>
        <v>16496.86</v>
      </c>
      <c r="H248" s="24">
        <f t="shared" si="23"/>
        <v>-10774.5</v>
      </c>
      <c r="I248" s="54" t="s">
        <v>965</v>
      </c>
      <c r="J248" s="55" t="s">
        <v>966</v>
      </c>
      <c r="K248" s="54">
        <v>-10774.5</v>
      </c>
      <c r="L248" s="54" t="s">
        <v>958</v>
      </c>
      <c r="M248" s="55" t="s">
        <v>523</v>
      </c>
      <c r="N248" s="55"/>
      <c r="O248" s="56" t="s">
        <v>949</v>
      </c>
      <c r="P248" s="56" t="s">
        <v>40</v>
      </c>
    </row>
    <row r="249" spans="1:16" x14ac:dyDescent="0.2">
      <c r="A249" s="24" t="str">
        <f t="shared" si="18"/>
        <v> CPRI 19.55 </v>
      </c>
      <c r="B249" s="15" t="str">
        <f t="shared" si="19"/>
        <v>I</v>
      </c>
      <c r="C249" s="24">
        <f t="shared" si="20"/>
        <v>17453.058000000001</v>
      </c>
      <c r="D249" t="str">
        <f t="shared" si="21"/>
        <v>vis</v>
      </c>
      <c r="E249">
        <f>VLOOKUP(C249,Active!C$21:E$969,3,FALSE)</f>
        <v>-10384.979864391602</v>
      </c>
      <c r="F249" s="15" t="s">
        <v>227</v>
      </c>
      <c r="G249" t="str">
        <f t="shared" si="22"/>
        <v>17453.058</v>
      </c>
      <c r="H249" s="24">
        <f t="shared" si="23"/>
        <v>-10385</v>
      </c>
      <c r="I249" s="54" t="s">
        <v>967</v>
      </c>
      <c r="J249" s="55" t="s">
        <v>968</v>
      </c>
      <c r="K249" s="54">
        <v>-10385</v>
      </c>
      <c r="L249" s="54" t="s">
        <v>969</v>
      </c>
      <c r="M249" s="55" t="s">
        <v>523</v>
      </c>
      <c r="N249" s="55"/>
      <c r="O249" s="56" t="s">
        <v>949</v>
      </c>
      <c r="P249" s="56" t="s">
        <v>40</v>
      </c>
    </row>
    <row r="250" spans="1:16" x14ac:dyDescent="0.2">
      <c r="A250" s="24" t="str">
        <f t="shared" si="18"/>
        <v> CPRI 19.55 </v>
      </c>
      <c r="B250" s="15" t="str">
        <f t="shared" si="19"/>
        <v>II</v>
      </c>
      <c r="C250" s="24">
        <f t="shared" si="20"/>
        <v>17454.27</v>
      </c>
      <c r="D250" t="str">
        <f t="shared" si="21"/>
        <v>vis</v>
      </c>
      <c r="E250">
        <f>VLOOKUP(C250,Active!C$21:E$969,3,FALSE)</f>
        <v>-10384.486164368469</v>
      </c>
      <c r="F250" s="15" t="s">
        <v>227</v>
      </c>
      <c r="G250" t="str">
        <f t="shared" si="22"/>
        <v>17454.27</v>
      </c>
      <c r="H250" s="24">
        <f t="shared" si="23"/>
        <v>-10384.5</v>
      </c>
      <c r="I250" s="54" t="s">
        <v>970</v>
      </c>
      <c r="J250" s="55" t="s">
        <v>971</v>
      </c>
      <c r="K250" s="54">
        <v>-10384.5</v>
      </c>
      <c r="L250" s="54" t="s">
        <v>972</v>
      </c>
      <c r="M250" s="55" t="s">
        <v>523</v>
      </c>
      <c r="N250" s="55"/>
      <c r="O250" s="56" t="s">
        <v>949</v>
      </c>
      <c r="P250" s="56" t="s">
        <v>40</v>
      </c>
    </row>
    <row r="251" spans="1:16" x14ac:dyDescent="0.2">
      <c r="A251" s="24" t="str">
        <f t="shared" si="18"/>
        <v> LAWS 20.62 </v>
      </c>
      <c r="B251" s="15" t="str">
        <f t="shared" si="19"/>
        <v>I</v>
      </c>
      <c r="C251" s="24">
        <f t="shared" si="20"/>
        <v>18199.39</v>
      </c>
      <c r="D251" t="str">
        <f t="shared" si="21"/>
        <v>vis</v>
      </c>
      <c r="E251">
        <f>VLOOKUP(C251,Active!C$21:E$969,3,FALSE)</f>
        <v>-10080.966559387798</v>
      </c>
      <c r="F251" s="15" t="s">
        <v>227</v>
      </c>
      <c r="G251" t="str">
        <f t="shared" si="22"/>
        <v>18199.39</v>
      </c>
      <c r="H251" s="24">
        <f t="shared" si="23"/>
        <v>-10081</v>
      </c>
      <c r="I251" s="54" t="s">
        <v>973</v>
      </c>
      <c r="J251" s="55" t="s">
        <v>974</v>
      </c>
      <c r="K251" s="54">
        <v>-10081</v>
      </c>
      <c r="L251" s="54" t="s">
        <v>955</v>
      </c>
      <c r="M251" s="55" t="s">
        <v>975</v>
      </c>
      <c r="N251" s="55"/>
      <c r="O251" s="56" t="s">
        <v>976</v>
      </c>
      <c r="P251" s="56" t="s">
        <v>43</v>
      </c>
    </row>
    <row r="252" spans="1:16" x14ac:dyDescent="0.2">
      <c r="A252" s="24" t="str">
        <f t="shared" si="18"/>
        <v> LAWS 20.62 </v>
      </c>
      <c r="B252" s="15" t="str">
        <f t="shared" si="19"/>
        <v>I</v>
      </c>
      <c r="C252" s="24">
        <f t="shared" si="20"/>
        <v>18204.330000000002</v>
      </c>
      <c r="D252" t="str">
        <f t="shared" si="21"/>
        <v>vis</v>
      </c>
      <c r="E252">
        <f>VLOOKUP(C252,Active!C$21:E$969,3,FALSE)</f>
        <v>-10078.954283715953</v>
      </c>
      <c r="F252" s="15" t="s">
        <v>227</v>
      </c>
      <c r="G252" t="str">
        <f t="shared" si="22"/>
        <v>18204.33</v>
      </c>
      <c r="H252" s="24">
        <f t="shared" si="23"/>
        <v>-10079</v>
      </c>
      <c r="I252" s="54" t="s">
        <v>977</v>
      </c>
      <c r="J252" s="55" t="s">
        <v>978</v>
      </c>
      <c r="K252" s="54">
        <v>-10079</v>
      </c>
      <c r="L252" s="54" t="s">
        <v>979</v>
      </c>
      <c r="M252" s="55" t="s">
        <v>975</v>
      </c>
      <c r="N252" s="55"/>
      <c r="O252" s="56" t="s">
        <v>976</v>
      </c>
      <c r="P252" s="56" t="s">
        <v>43</v>
      </c>
    </row>
    <row r="253" spans="1:16" x14ac:dyDescent="0.2">
      <c r="A253" s="24" t="str">
        <f t="shared" si="18"/>
        <v> LAWS 20.62 </v>
      </c>
      <c r="B253" s="15" t="str">
        <f t="shared" si="19"/>
        <v>I</v>
      </c>
      <c r="C253" s="24">
        <f t="shared" si="20"/>
        <v>18285.25</v>
      </c>
      <c r="D253" t="str">
        <f t="shared" si="21"/>
        <v>vis</v>
      </c>
      <c r="E253">
        <f>VLOOKUP(C253,Active!C$21:E$969,3,FALSE)</f>
        <v>-10045.992067650037</v>
      </c>
      <c r="F253" s="15" t="s">
        <v>227</v>
      </c>
      <c r="G253" t="str">
        <f t="shared" si="22"/>
        <v>18285.25</v>
      </c>
      <c r="H253" s="24">
        <f t="shared" si="23"/>
        <v>-10046</v>
      </c>
      <c r="I253" s="54" t="s">
        <v>980</v>
      </c>
      <c r="J253" s="55" t="s">
        <v>981</v>
      </c>
      <c r="K253" s="54">
        <v>-10046</v>
      </c>
      <c r="L253" s="54" t="s">
        <v>982</v>
      </c>
      <c r="M253" s="55" t="s">
        <v>975</v>
      </c>
      <c r="N253" s="55"/>
      <c r="O253" s="56" t="s">
        <v>976</v>
      </c>
      <c r="P253" s="56" t="s">
        <v>43</v>
      </c>
    </row>
    <row r="254" spans="1:16" x14ac:dyDescent="0.2">
      <c r="A254" s="24" t="str">
        <f t="shared" si="18"/>
        <v> LAWS 20.62 </v>
      </c>
      <c r="B254" s="15" t="str">
        <f t="shared" si="19"/>
        <v>I</v>
      </c>
      <c r="C254" s="24">
        <f t="shared" si="20"/>
        <v>18432.599999999999</v>
      </c>
      <c r="D254" t="str">
        <f t="shared" si="21"/>
        <v>vis</v>
      </c>
      <c r="E254">
        <f>VLOOKUP(C254,Active!C$21:E$969,3,FALSE)</f>
        <v>-9985.9700392601098</v>
      </c>
      <c r="F254" s="15" t="s">
        <v>227</v>
      </c>
      <c r="G254" t="str">
        <f t="shared" si="22"/>
        <v>18432.60</v>
      </c>
      <c r="H254" s="24">
        <f t="shared" si="23"/>
        <v>-9986</v>
      </c>
      <c r="I254" s="54" t="s">
        <v>983</v>
      </c>
      <c r="J254" s="55" t="s">
        <v>984</v>
      </c>
      <c r="K254" s="54">
        <v>-9986</v>
      </c>
      <c r="L254" s="54" t="s">
        <v>985</v>
      </c>
      <c r="M254" s="55" t="s">
        <v>975</v>
      </c>
      <c r="N254" s="55"/>
      <c r="O254" s="56" t="s">
        <v>986</v>
      </c>
      <c r="P254" s="56" t="s">
        <v>43</v>
      </c>
    </row>
    <row r="255" spans="1:16" x14ac:dyDescent="0.2">
      <c r="A255" s="24" t="str">
        <f t="shared" si="18"/>
        <v> LAWS 20.62 </v>
      </c>
      <c r="B255" s="15" t="str">
        <f t="shared" si="19"/>
        <v>I</v>
      </c>
      <c r="C255" s="24">
        <f t="shared" si="20"/>
        <v>18437.5</v>
      </c>
      <c r="D255" t="str">
        <f t="shared" si="21"/>
        <v>vis</v>
      </c>
      <c r="E255">
        <f>VLOOKUP(C255,Active!C$21:E$969,3,FALSE)</f>
        <v>-9983.9740573184026</v>
      </c>
      <c r="F255" s="15" t="s">
        <v>227</v>
      </c>
      <c r="G255" t="str">
        <f t="shared" si="22"/>
        <v>18437.50</v>
      </c>
      <c r="H255" s="24">
        <f t="shared" si="23"/>
        <v>-9984</v>
      </c>
      <c r="I255" s="54" t="s">
        <v>987</v>
      </c>
      <c r="J255" s="55" t="s">
        <v>988</v>
      </c>
      <c r="K255" s="54">
        <v>-9984</v>
      </c>
      <c r="L255" s="54" t="s">
        <v>989</v>
      </c>
      <c r="M255" s="55" t="s">
        <v>975</v>
      </c>
      <c r="N255" s="55"/>
      <c r="O255" s="56" t="s">
        <v>986</v>
      </c>
      <c r="P255" s="56" t="s">
        <v>43</v>
      </c>
    </row>
    <row r="256" spans="1:16" x14ac:dyDescent="0.2">
      <c r="A256" s="24" t="str">
        <f t="shared" si="18"/>
        <v> LAWS 20.62 </v>
      </c>
      <c r="B256" s="15" t="str">
        <f t="shared" si="19"/>
        <v>I</v>
      </c>
      <c r="C256" s="24">
        <f t="shared" si="20"/>
        <v>18459.54</v>
      </c>
      <c r="D256" t="str">
        <f t="shared" si="21"/>
        <v>vis</v>
      </c>
      <c r="E256">
        <f>VLOOKUP(C256,Active!C$21:E$969,3,FALSE)</f>
        <v>-9974.9962120132514</v>
      </c>
      <c r="F256" s="15" t="s">
        <v>227</v>
      </c>
      <c r="G256" t="str">
        <f t="shared" si="22"/>
        <v>18459.54</v>
      </c>
      <c r="H256" s="24">
        <f t="shared" si="23"/>
        <v>-9975</v>
      </c>
      <c r="I256" s="54" t="s">
        <v>990</v>
      </c>
      <c r="J256" s="55" t="s">
        <v>991</v>
      </c>
      <c r="K256" s="54">
        <v>-9975</v>
      </c>
      <c r="L256" s="54" t="s">
        <v>992</v>
      </c>
      <c r="M256" s="55" t="s">
        <v>975</v>
      </c>
      <c r="N256" s="55"/>
      <c r="O256" s="56" t="s">
        <v>986</v>
      </c>
      <c r="P256" s="56" t="s">
        <v>43</v>
      </c>
    </row>
    <row r="257" spans="1:16" x14ac:dyDescent="0.2">
      <c r="A257" s="24" t="str">
        <f t="shared" si="18"/>
        <v> LAWS 20.62 </v>
      </c>
      <c r="B257" s="15" t="str">
        <f t="shared" si="19"/>
        <v>I</v>
      </c>
      <c r="C257" s="24">
        <f t="shared" si="20"/>
        <v>18464.52</v>
      </c>
      <c r="D257" t="str">
        <f t="shared" si="21"/>
        <v>vis</v>
      </c>
      <c r="E257">
        <f>VLOOKUP(C257,Active!C$21:E$969,3,FALSE)</f>
        <v>-9972.967642611271</v>
      </c>
      <c r="F257" s="15" t="s">
        <v>227</v>
      </c>
      <c r="G257" t="str">
        <f t="shared" si="22"/>
        <v>18464.52</v>
      </c>
      <c r="H257" s="24">
        <f t="shared" si="23"/>
        <v>-9973</v>
      </c>
      <c r="I257" s="54" t="s">
        <v>993</v>
      </c>
      <c r="J257" s="55" t="s">
        <v>994</v>
      </c>
      <c r="K257" s="54">
        <v>-9973</v>
      </c>
      <c r="L257" s="54" t="s">
        <v>955</v>
      </c>
      <c r="M257" s="55" t="s">
        <v>975</v>
      </c>
      <c r="N257" s="55"/>
      <c r="O257" s="56" t="s">
        <v>986</v>
      </c>
      <c r="P257" s="56" t="s">
        <v>43</v>
      </c>
    </row>
    <row r="258" spans="1:16" x14ac:dyDescent="0.2">
      <c r="A258" s="24" t="str">
        <f t="shared" si="18"/>
        <v> LAWS 20.62 </v>
      </c>
      <c r="B258" s="15" t="str">
        <f t="shared" si="19"/>
        <v>I</v>
      </c>
      <c r="C258" s="24">
        <f t="shared" si="20"/>
        <v>18496.38</v>
      </c>
      <c r="D258" t="str">
        <f t="shared" si="21"/>
        <v>vis</v>
      </c>
      <c r="E258">
        <f>VLOOKUP(C258,Active!C$21:E$969,3,FALSE)</f>
        <v>-9959.9896865576357</v>
      </c>
      <c r="F258" s="15" t="s">
        <v>227</v>
      </c>
      <c r="G258" t="str">
        <f t="shared" si="22"/>
        <v>18496.38</v>
      </c>
      <c r="H258" s="24">
        <f t="shared" si="23"/>
        <v>-9960</v>
      </c>
      <c r="I258" s="54" t="s">
        <v>995</v>
      </c>
      <c r="J258" s="55" t="s">
        <v>996</v>
      </c>
      <c r="K258" s="54">
        <v>-9960</v>
      </c>
      <c r="L258" s="54" t="s">
        <v>982</v>
      </c>
      <c r="M258" s="55" t="s">
        <v>975</v>
      </c>
      <c r="N258" s="55"/>
      <c r="O258" s="56" t="s">
        <v>976</v>
      </c>
      <c r="P258" s="56" t="s">
        <v>43</v>
      </c>
    </row>
    <row r="259" spans="1:16" x14ac:dyDescent="0.2">
      <c r="A259" s="24" t="str">
        <f t="shared" si="18"/>
        <v> LAWS 20.62 </v>
      </c>
      <c r="B259" s="15" t="str">
        <f t="shared" si="19"/>
        <v>I</v>
      </c>
      <c r="C259" s="24">
        <f t="shared" si="20"/>
        <v>18523.349999999999</v>
      </c>
      <c r="D259" t="str">
        <f t="shared" si="21"/>
        <v>vis</v>
      </c>
      <c r="E259">
        <f>VLOOKUP(C259,Active!C$21:E$969,3,FALSE)</f>
        <v>-9949.0036390131754</v>
      </c>
      <c r="F259" s="15" t="s">
        <v>227</v>
      </c>
      <c r="G259" t="str">
        <f t="shared" si="22"/>
        <v>18523.35</v>
      </c>
      <c r="H259" s="24">
        <f t="shared" si="23"/>
        <v>-9949</v>
      </c>
      <c r="I259" s="54" t="s">
        <v>997</v>
      </c>
      <c r="J259" s="55" t="s">
        <v>998</v>
      </c>
      <c r="K259" s="54">
        <v>-9949</v>
      </c>
      <c r="L259" s="54" t="s">
        <v>999</v>
      </c>
      <c r="M259" s="55" t="s">
        <v>975</v>
      </c>
      <c r="N259" s="55"/>
      <c r="O259" s="56" t="s">
        <v>976</v>
      </c>
      <c r="P259" s="56" t="s">
        <v>43</v>
      </c>
    </row>
    <row r="260" spans="1:16" x14ac:dyDescent="0.2">
      <c r="A260" s="24" t="str">
        <f t="shared" si="18"/>
        <v> LAWS 20.62 </v>
      </c>
      <c r="B260" s="15" t="str">
        <f t="shared" si="19"/>
        <v>I</v>
      </c>
      <c r="C260" s="24">
        <f t="shared" si="20"/>
        <v>18528.36</v>
      </c>
      <c r="D260" t="str">
        <f t="shared" si="21"/>
        <v>vis</v>
      </c>
      <c r="E260">
        <f>VLOOKUP(C260,Active!C$21:E$969,3,FALSE)</f>
        <v>-9946.9628493135915</v>
      </c>
      <c r="F260" s="15" t="s">
        <v>227</v>
      </c>
      <c r="G260" t="str">
        <f t="shared" si="22"/>
        <v>18528.36</v>
      </c>
      <c r="H260" s="24">
        <f t="shared" si="23"/>
        <v>-9947</v>
      </c>
      <c r="I260" s="54" t="s">
        <v>1000</v>
      </c>
      <c r="J260" s="55" t="s">
        <v>1001</v>
      </c>
      <c r="K260" s="54">
        <v>-9947</v>
      </c>
      <c r="L260" s="54" t="s">
        <v>1002</v>
      </c>
      <c r="M260" s="55" t="s">
        <v>975</v>
      </c>
      <c r="N260" s="55"/>
      <c r="O260" s="56" t="s">
        <v>976</v>
      </c>
      <c r="P260" s="56" t="s">
        <v>43</v>
      </c>
    </row>
    <row r="261" spans="1:16" x14ac:dyDescent="0.2">
      <c r="A261" s="24" t="str">
        <f t="shared" si="18"/>
        <v> LAWS 20.62 </v>
      </c>
      <c r="B261" s="15" t="str">
        <f t="shared" si="19"/>
        <v>I</v>
      </c>
      <c r="C261" s="24">
        <f t="shared" si="20"/>
        <v>18550.38</v>
      </c>
      <c r="D261" t="str">
        <f t="shared" si="21"/>
        <v>vis</v>
      </c>
      <c r="E261">
        <f>VLOOKUP(C261,Active!C$21:E$969,3,FALSE)</f>
        <v>-9937.9931508735099</v>
      </c>
      <c r="F261" s="15" t="s">
        <v>227</v>
      </c>
      <c r="G261" t="str">
        <f t="shared" si="22"/>
        <v>18550.38</v>
      </c>
      <c r="H261" s="24">
        <f t="shared" si="23"/>
        <v>-9938</v>
      </c>
      <c r="I261" s="54" t="s">
        <v>1003</v>
      </c>
      <c r="J261" s="55" t="s">
        <v>1004</v>
      </c>
      <c r="K261" s="54">
        <v>-9938</v>
      </c>
      <c r="L261" s="54" t="s">
        <v>982</v>
      </c>
      <c r="M261" s="55" t="s">
        <v>975</v>
      </c>
      <c r="N261" s="55"/>
      <c r="O261" s="56" t="s">
        <v>1005</v>
      </c>
      <c r="P261" s="56" t="s">
        <v>43</v>
      </c>
    </row>
    <row r="262" spans="1:16" x14ac:dyDescent="0.2">
      <c r="A262" s="24" t="str">
        <f t="shared" si="18"/>
        <v> LAWS 20.62 </v>
      </c>
      <c r="B262" s="15" t="str">
        <f t="shared" si="19"/>
        <v>I</v>
      </c>
      <c r="C262" s="24">
        <f t="shared" si="20"/>
        <v>18555.34</v>
      </c>
      <c r="D262" t="str">
        <f t="shared" si="21"/>
        <v>vis</v>
      </c>
      <c r="E262">
        <f>VLOOKUP(C262,Active!C$21:E$969,3,FALSE)</f>
        <v>-9935.9727283365974</v>
      </c>
      <c r="F262" s="15" t="s">
        <v>227</v>
      </c>
      <c r="G262" t="str">
        <f t="shared" si="22"/>
        <v>18555.34</v>
      </c>
      <c r="H262" s="24">
        <f t="shared" si="23"/>
        <v>-9936</v>
      </c>
      <c r="I262" s="54" t="s">
        <v>1006</v>
      </c>
      <c r="J262" s="55" t="s">
        <v>1007</v>
      </c>
      <c r="K262" s="54">
        <v>-9936</v>
      </c>
      <c r="L262" s="54" t="s">
        <v>985</v>
      </c>
      <c r="M262" s="55" t="s">
        <v>975</v>
      </c>
      <c r="N262" s="55"/>
      <c r="O262" s="56" t="s">
        <v>986</v>
      </c>
      <c r="P262" s="56" t="s">
        <v>43</v>
      </c>
    </row>
    <row r="263" spans="1:16" x14ac:dyDescent="0.2">
      <c r="A263" s="24" t="str">
        <f t="shared" si="18"/>
        <v> CPRI 19.55 </v>
      </c>
      <c r="B263" s="15" t="str">
        <f t="shared" si="19"/>
        <v>I</v>
      </c>
      <c r="C263" s="24">
        <f t="shared" si="20"/>
        <v>18557.776999999998</v>
      </c>
      <c r="D263" t="str">
        <f t="shared" si="21"/>
        <v>vis</v>
      </c>
      <c r="E263">
        <f>VLOOKUP(C263,Active!C$21:E$969,3,FALSE)</f>
        <v>-9934.980032828038</v>
      </c>
      <c r="F263" s="15" t="s">
        <v>227</v>
      </c>
      <c r="G263" t="str">
        <f t="shared" si="22"/>
        <v>18557.777</v>
      </c>
      <c r="H263" s="24">
        <f t="shared" si="23"/>
        <v>-9935</v>
      </c>
      <c r="I263" s="54" t="s">
        <v>1008</v>
      </c>
      <c r="J263" s="55" t="s">
        <v>1009</v>
      </c>
      <c r="K263" s="54">
        <v>-9935</v>
      </c>
      <c r="L263" s="54" t="s">
        <v>500</v>
      </c>
      <c r="M263" s="55" t="s">
        <v>523</v>
      </c>
      <c r="N263" s="55"/>
      <c r="O263" s="56" t="s">
        <v>949</v>
      </c>
      <c r="P263" s="56" t="s">
        <v>40</v>
      </c>
    </row>
    <row r="264" spans="1:16" x14ac:dyDescent="0.2">
      <c r="A264" s="24" t="str">
        <f t="shared" si="18"/>
        <v> CPRI 19.55 </v>
      </c>
      <c r="B264" s="15" t="str">
        <f t="shared" si="19"/>
        <v>II</v>
      </c>
      <c r="C264" s="24">
        <f t="shared" si="20"/>
        <v>18559</v>
      </c>
      <c r="D264" t="str">
        <f t="shared" si="21"/>
        <v>vis</v>
      </c>
      <c r="E264">
        <f>VLOOKUP(C264,Active!C$21:E$969,3,FALSE)</f>
        <v>-9934.4818520291174</v>
      </c>
      <c r="F264" s="15" t="s">
        <v>227</v>
      </c>
      <c r="G264" t="str">
        <f t="shared" si="22"/>
        <v>18559.00</v>
      </c>
      <c r="H264" s="24">
        <f t="shared" si="23"/>
        <v>-9934.5</v>
      </c>
      <c r="I264" s="54" t="s">
        <v>1010</v>
      </c>
      <c r="J264" s="55" t="s">
        <v>1011</v>
      </c>
      <c r="K264" s="54">
        <v>-9934.5</v>
      </c>
      <c r="L264" s="54" t="s">
        <v>1012</v>
      </c>
      <c r="M264" s="55" t="s">
        <v>523</v>
      </c>
      <c r="N264" s="55"/>
      <c r="O264" s="56" t="s">
        <v>949</v>
      </c>
      <c r="P264" s="56" t="s">
        <v>40</v>
      </c>
    </row>
    <row r="265" spans="1:16" x14ac:dyDescent="0.2">
      <c r="A265" s="24" t="str">
        <f t="shared" si="18"/>
        <v> LAWS 20.62 </v>
      </c>
      <c r="B265" s="15" t="str">
        <f t="shared" si="19"/>
        <v>I</v>
      </c>
      <c r="C265" s="24">
        <f t="shared" si="20"/>
        <v>18604.39</v>
      </c>
      <c r="D265" t="str">
        <f t="shared" si="21"/>
        <v>vis</v>
      </c>
      <c r="E265">
        <f>VLOOKUP(C265,Active!C$21:E$969,3,FALSE)</f>
        <v>-9915.9925417568502</v>
      </c>
      <c r="F265" s="15" t="s">
        <v>227</v>
      </c>
      <c r="G265" t="str">
        <f t="shared" si="22"/>
        <v>18604.39</v>
      </c>
      <c r="H265" s="24">
        <f t="shared" si="23"/>
        <v>-9916</v>
      </c>
      <c r="I265" s="54" t="s">
        <v>1013</v>
      </c>
      <c r="J265" s="55" t="s">
        <v>1014</v>
      </c>
      <c r="K265" s="54">
        <v>-9916</v>
      </c>
      <c r="L265" s="54" t="s">
        <v>982</v>
      </c>
      <c r="M265" s="55" t="s">
        <v>975</v>
      </c>
      <c r="N265" s="55"/>
      <c r="O265" s="56" t="s">
        <v>976</v>
      </c>
      <c r="P265" s="56" t="s">
        <v>43</v>
      </c>
    </row>
    <row r="266" spans="1:16" x14ac:dyDescent="0.2">
      <c r="A266" s="24" t="str">
        <f t="shared" si="18"/>
        <v> AN 229.380 </v>
      </c>
      <c r="B266" s="15" t="str">
        <f t="shared" si="19"/>
        <v>I</v>
      </c>
      <c r="C266" s="24">
        <f t="shared" si="20"/>
        <v>19517.654999999999</v>
      </c>
      <c r="D266" t="str">
        <f t="shared" si="21"/>
        <v>vis</v>
      </c>
      <c r="E266">
        <f>VLOOKUP(C266,Active!C$21:E$969,3,FALSE)</f>
        <v>-9543.9802054315951</v>
      </c>
      <c r="F266" s="15" t="s">
        <v>227</v>
      </c>
      <c r="G266" t="str">
        <f t="shared" si="22"/>
        <v>19517.655</v>
      </c>
      <c r="H266" s="24">
        <f t="shared" si="23"/>
        <v>-9544</v>
      </c>
      <c r="I266" s="54" t="s">
        <v>1015</v>
      </c>
      <c r="J266" s="55" t="s">
        <v>1016</v>
      </c>
      <c r="K266" s="54">
        <v>-9544</v>
      </c>
      <c r="L266" s="54" t="s">
        <v>1017</v>
      </c>
      <c r="M266" s="55" t="s">
        <v>231</v>
      </c>
      <c r="N266" s="55"/>
      <c r="O266" s="56" t="s">
        <v>1018</v>
      </c>
      <c r="P266" s="56" t="s">
        <v>44</v>
      </c>
    </row>
    <row r="267" spans="1:16" x14ac:dyDescent="0.2">
      <c r="A267" s="24" t="str">
        <f t="shared" ref="A267:A330" si="24">P267</f>
        <v> CPRI 19.55 </v>
      </c>
      <c r="B267" s="15" t="str">
        <f t="shared" ref="B267:B330" si="25">IF(H267=INT(H267),"I","II")</f>
        <v>I</v>
      </c>
      <c r="C267" s="24">
        <f t="shared" ref="C267:C330" si="26">1*G267</f>
        <v>19539.741000000002</v>
      </c>
      <c r="D267" t="str">
        <f t="shared" ref="D267:D330" si="27">VLOOKUP(F267,I$1:J$5,2,FALSE)</f>
        <v>vis</v>
      </c>
      <c r="E267">
        <f>VLOOKUP(C267,Active!C$21:E$969,3,FALSE)</f>
        <v>-9534.9836223367856</v>
      </c>
      <c r="F267" s="15" t="s">
        <v>227</v>
      </c>
      <c r="G267" t="str">
        <f t="shared" ref="G267:G330" si="28">MID(I267,3,LEN(I267)-3)</f>
        <v>19539.741</v>
      </c>
      <c r="H267" s="24">
        <f t="shared" ref="H267:H330" si="29">1*K267</f>
        <v>-9535</v>
      </c>
      <c r="I267" s="54" t="s">
        <v>1019</v>
      </c>
      <c r="J267" s="55" t="s">
        <v>1020</v>
      </c>
      <c r="K267" s="54">
        <v>-9535</v>
      </c>
      <c r="L267" s="54" t="s">
        <v>1021</v>
      </c>
      <c r="M267" s="55" t="s">
        <v>523</v>
      </c>
      <c r="N267" s="55"/>
      <c r="O267" s="56" t="s">
        <v>949</v>
      </c>
      <c r="P267" s="56" t="s">
        <v>40</v>
      </c>
    </row>
    <row r="268" spans="1:16" x14ac:dyDescent="0.2">
      <c r="A268" s="24" t="str">
        <f t="shared" si="24"/>
        <v> CPRI 19.55 </v>
      </c>
      <c r="B268" s="15" t="str">
        <f t="shared" si="25"/>
        <v>II</v>
      </c>
      <c r="C268" s="24">
        <f t="shared" si="26"/>
        <v>19540.97</v>
      </c>
      <c r="D268" t="str">
        <f t="shared" si="27"/>
        <v>vis</v>
      </c>
      <c r="E268">
        <f>VLOOKUP(C268,Active!C$21:E$969,3,FALSE)</f>
        <v>-9534.4829974783461</v>
      </c>
      <c r="F268" s="15" t="s">
        <v>227</v>
      </c>
      <c r="G268" t="str">
        <f t="shared" si="28"/>
        <v>19540.97</v>
      </c>
      <c r="H268" s="24">
        <f t="shared" si="29"/>
        <v>-9534.5</v>
      </c>
      <c r="I268" s="54" t="s">
        <v>1022</v>
      </c>
      <c r="J268" s="55" t="s">
        <v>1023</v>
      </c>
      <c r="K268" s="54">
        <v>-9534.5</v>
      </c>
      <c r="L268" s="54" t="s">
        <v>1012</v>
      </c>
      <c r="M268" s="55" t="s">
        <v>523</v>
      </c>
      <c r="N268" s="55"/>
      <c r="O268" s="56" t="s">
        <v>949</v>
      </c>
      <c r="P268" s="56" t="s">
        <v>40</v>
      </c>
    </row>
    <row r="269" spans="1:16" x14ac:dyDescent="0.2">
      <c r="A269" s="24" t="str">
        <f t="shared" si="24"/>
        <v> AN 229.380 </v>
      </c>
      <c r="B269" s="15" t="str">
        <f t="shared" si="25"/>
        <v>I</v>
      </c>
      <c r="C269" s="24">
        <f t="shared" si="26"/>
        <v>19549.571</v>
      </c>
      <c r="D269" t="str">
        <f t="shared" si="27"/>
        <v>vis</v>
      </c>
      <c r="E269">
        <f>VLOOKUP(C269,Active!C$21:E$969,3,FALSE)</f>
        <v>-9530.9794381557695</v>
      </c>
      <c r="F269" s="15" t="s">
        <v>227</v>
      </c>
      <c r="G269" t="str">
        <f t="shared" si="28"/>
        <v>19549.571</v>
      </c>
      <c r="H269" s="24">
        <f t="shared" si="29"/>
        <v>-9531</v>
      </c>
      <c r="I269" s="54" t="s">
        <v>1024</v>
      </c>
      <c r="J269" s="55" t="s">
        <v>1025</v>
      </c>
      <c r="K269" s="54">
        <v>-9531</v>
      </c>
      <c r="L269" s="54" t="s">
        <v>500</v>
      </c>
      <c r="M269" s="55" t="s">
        <v>231</v>
      </c>
      <c r="N269" s="55"/>
      <c r="O269" s="56" t="s">
        <v>1018</v>
      </c>
      <c r="P269" s="56" t="s">
        <v>44</v>
      </c>
    </row>
    <row r="270" spans="1:16" x14ac:dyDescent="0.2">
      <c r="A270" s="24" t="str">
        <f t="shared" si="24"/>
        <v> AN 194.166 </v>
      </c>
      <c r="B270" s="15" t="str">
        <f t="shared" si="25"/>
        <v>I</v>
      </c>
      <c r="C270" s="24">
        <f t="shared" si="26"/>
        <v>19554.477999999999</v>
      </c>
      <c r="D270" t="str">
        <f t="shared" si="27"/>
        <v>vis</v>
      </c>
      <c r="E270">
        <f>VLOOKUP(C270,Active!C$21:E$969,3,FALSE)</f>
        <v>-9528.9806048112878</v>
      </c>
      <c r="F270" s="15" t="s">
        <v>227</v>
      </c>
      <c r="G270" t="str">
        <f t="shared" si="28"/>
        <v>19554.478</v>
      </c>
      <c r="H270" s="24">
        <f t="shared" si="29"/>
        <v>-9529</v>
      </c>
      <c r="I270" s="54" t="s">
        <v>1026</v>
      </c>
      <c r="J270" s="55" t="s">
        <v>1027</v>
      </c>
      <c r="K270" s="54">
        <v>-9529</v>
      </c>
      <c r="L270" s="54" t="s">
        <v>1028</v>
      </c>
      <c r="M270" s="55" t="s">
        <v>231</v>
      </c>
      <c r="N270" s="55"/>
      <c r="O270" s="56" t="s">
        <v>1029</v>
      </c>
      <c r="P270" s="56" t="s">
        <v>45</v>
      </c>
    </row>
    <row r="271" spans="1:16" x14ac:dyDescent="0.2">
      <c r="A271" s="24" t="str">
        <f t="shared" si="24"/>
        <v> AN 194.166 </v>
      </c>
      <c r="B271" s="15" t="str">
        <f t="shared" si="25"/>
        <v>I</v>
      </c>
      <c r="C271" s="24">
        <f t="shared" si="26"/>
        <v>19608.476999999999</v>
      </c>
      <c r="D271" t="str">
        <f t="shared" si="27"/>
        <v>vis</v>
      </c>
      <c r="E271">
        <f>VLOOKUP(C271,Active!C$21:E$969,3,FALSE)</f>
        <v>-9506.9844764704139</v>
      </c>
      <c r="F271" s="15" t="s">
        <v>227</v>
      </c>
      <c r="G271" t="str">
        <f t="shared" si="28"/>
        <v>19608.477</v>
      </c>
      <c r="H271" s="24">
        <f t="shared" si="29"/>
        <v>-9507</v>
      </c>
      <c r="I271" s="54" t="s">
        <v>1030</v>
      </c>
      <c r="J271" s="55" t="s">
        <v>1031</v>
      </c>
      <c r="K271" s="54">
        <v>-9507</v>
      </c>
      <c r="L271" s="54" t="s">
        <v>1032</v>
      </c>
      <c r="M271" s="55" t="s">
        <v>231</v>
      </c>
      <c r="N271" s="55"/>
      <c r="O271" s="56" t="s">
        <v>1029</v>
      </c>
      <c r="P271" s="56" t="s">
        <v>45</v>
      </c>
    </row>
    <row r="272" spans="1:16" x14ac:dyDescent="0.2">
      <c r="A272" s="24" t="str">
        <f t="shared" si="24"/>
        <v> AN 229.380 </v>
      </c>
      <c r="B272" s="15" t="str">
        <f t="shared" si="25"/>
        <v>I</v>
      </c>
      <c r="C272" s="24">
        <f t="shared" si="26"/>
        <v>19608.48</v>
      </c>
      <c r="D272" t="str">
        <f t="shared" si="27"/>
        <v>vis</v>
      </c>
      <c r="E272">
        <f>VLOOKUP(C272,Active!C$21:E$969,3,FALSE)</f>
        <v>-9506.9832544406545</v>
      </c>
      <c r="F272" s="15" t="s">
        <v>227</v>
      </c>
      <c r="G272" t="str">
        <f t="shared" si="28"/>
        <v>19608.480</v>
      </c>
      <c r="H272" s="24">
        <f t="shared" si="29"/>
        <v>-9507</v>
      </c>
      <c r="I272" s="54" t="s">
        <v>1033</v>
      </c>
      <c r="J272" s="55" t="s">
        <v>1034</v>
      </c>
      <c r="K272" s="54">
        <v>-9507</v>
      </c>
      <c r="L272" s="54" t="s">
        <v>1035</v>
      </c>
      <c r="M272" s="55" t="s">
        <v>231</v>
      </c>
      <c r="N272" s="55"/>
      <c r="O272" s="56" t="s">
        <v>1018</v>
      </c>
      <c r="P272" s="56" t="s">
        <v>44</v>
      </c>
    </row>
    <row r="273" spans="1:16" x14ac:dyDescent="0.2">
      <c r="A273" s="24" t="str">
        <f t="shared" si="24"/>
        <v> AN 229.380 </v>
      </c>
      <c r="B273" s="15" t="str">
        <f t="shared" si="25"/>
        <v>I</v>
      </c>
      <c r="C273" s="24">
        <f t="shared" si="26"/>
        <v>19635.488000000001</v>
      </c>
      <c r="D273" t="str">
        <f t="shared" si="27"/>
        <v>vis</v>
      </c>
      <c r="E273">
        <f>VLOOKUP(C273,Active!C$21:E$969,3,FALSE)</f>
        <v>-9495.9817278525625</v>
      </c>
      <c r="F273" s="15" t="s">
        <v>227</v>
      </c>
      <c r="G273" t="str">
        <f t="shared" si="28"/>
        <v>19635.488</v>
      </c>
      <c r="H273" s="24">
        <f t="shared" si="29"/>
        <v>-9496</v>
      </c>
      <c r="I273" s="54" t="s">
        <v>1036</v>
      </c>
      <c r="J273" s="55" t="s">
        <v>1037</v>
      </c>
      <c r="K273" s="54">
        <v>-9496</v>
      </c>
      <c r="L273" s="54" t="s">
        <v>1038</v>
      </c>
      <c r="M273" s="55" t="s">
        <v>231</v>
      </c>
      <c r="N273" s="55"/>
      <c r="O273" s="56" t="s">
        <v>1018</v>
      </c>
      <c r="P273" s="56" t="s">
        <v>44</v>
      </c>
    </row>
    <row r="274" spans="1:16" x14ac:dyDescent="0.2">
      <c r="A274" s="24" t="str">
        <f t="shared" si="24"/>
        <v> AN 194.166 </v>
      </c>
      <c r="B274" s="15" t="str">
        <f t="shared" si="25"/>
        <v>I</v>
      </c>
      <c r="C274" s="24">
        <f t="shared" si="26"/>
        <v>19640.395</v>
      </c>
      <c r="D274" t="str">
        <f t="shared" si="27"/>
        <v>vis</v>
      </c>
      <c r="E274">
        <f>VLOOKUP(C274,Active!C$21:E$969,3,FALSE)</f>
        <v>-9493.9828945080826</v>
      </c>
      <c r="F274" s="15" t="s">
        <v>227</v>
      </c>
      <c r="G274" t="str">
        <f t="shared" si="28"/>
        <v>19640.395</v>
      </c>
      <c r="H274" s="24">
        <f t="shared" si="29"/>
        <v>-9494</v>
      </c>
      <c r="I274" s="54" t="s">
        <v>1039</v>
      </c>
      <c r="J274" s="55" t="s">
        <v>1040</v>
      </c>
      <c r="K274" s="54">
        <v>-9494</v>
      </c>
      <c r="L274" s="54" t="s">
        <v>1041</v>
      </c>
      <c r="M274" s="55" t="s">
        <v>231</v>
      </c>
      <c r="N274" s="55"/>
      <c r="O274" s="56" t="s">
        <v>1029</v>
      </c>
      <c r="P274" s="56" t="s">
        <v>45</v>
      </c>
    </row>
    <row r="275" spans="1:16" x14ac:dyDescent="0.2">
      <c r="A275" s="24" t="str">
        <f t="shared" si="24"/>
        <v> AN 229.380 </v>
      </c>
      <c r="B275" s="15" t="str">
        <f t="shared" si="25"/>
        <v>I</v>
      </c>
      <c r="C275" s="24">
        <f t="shared" si="26"/>
        <v>19650.223000000002</v>
      </c>
      <c r="D275" t="str">
        <f t="shared" si="27"/>
        <v>vis</v>
      </c>
      <c r="E275">
        <f>VLOOKUP(C275,Active!C$21:E$969,3,FALSE)</f>
        <v>-9489.9795250135703</v>
      </c>
      <c r="F275" s="15" t="s">
        <v>227</v>
      </c>
      <c r="G275" t="str">
        <f t="shared" si="28"/>
        <v>19650.223</v>
      </c>
      <c r="H275" s="24">
        <f t="shared" si="29"/>
        <v>-9490</v>
      </c>
      <c r="I275" s="54" t="s">
        <v>1042</v>
      </c>
      <c r="J275" s="55" t="s">
        <v>1043</v>
      </c>
      <c r="K275" s="54">
        <v>-9490</v>
      </c>
      <c r="L275" s="54" t="s">
        <v>500</v>
      </c>
      <c r="M275" s="55" t="s">
        <v>231</v>
      </c>
      <c r="N275" s="55"/>
      <c r="O275" s="56" t="s">
        <v>1018</v>
      </c>
      <c r="P275" s="56" t="s">
        <v>44</v>
      </c>
    </row>
    <row r="276" spans="1:16" x14ac:dyDescent="0.2">
      <c r="A276" s="24" t="str">
        <f t="shared" si="24"/>
        <v> AN 229.380 </v>
      </c>
      <c r="B276" s="15" t="str">
        <f t="shared" si="25"/>
        <v>I</v>
      </c>
      <c r="C276" s="24">
        <f t="shared" si="26"/>
        <v>19672.316999999999</v>
      </c>
      <c r="D276" t="str">
        <f t="shared" si="27"/>
        <v>vis</v>
      </c>
      <c r="E276">
        <f>VLOOKUP(C276,Active!C$21:E$969,3,FALSE)</f>
        <v>-9480.9796831727363</v>
      </c>
      <c r="F276" s="15" t="s">
        <v>227</v>
      </c>
      <c r="G276" t="str">
        <f t="shared" si="28"/>
        <v>19672.317</v>
      </c>
      <c r="H276" s="24">
        <f t="shared" si="29"/>
        <v>-9481</v>
      </c>
      <c r="I276" s="54" t="s">
        <v>1044</v>
      </c>
      <c r="J276" s="55" t="s">
        <v>1045</v>
      </c>
      <c r="K276" s="54">
        <v>-9481</v>
      </c>
      <c r="L276" s="54" t="s">
        <v>500</v>
      </c>
      <c r="M276" s="55" t="s">
        <v>231</v>
      </c>
      <c r="N276" s="55"/>
      <c r="O276" s="56" t="s">
        <v>1018</v>
      </c>
      <c r="P276" s="56" t="s">
        <v>44</v>
      </c>
    </row>
    <row r="277" spans="1:16" x14ac:dyDescent="0.2">
      <c r="A277" s="24" t="str">
        <f t="shared" si="24"/>
        <v> LAWS 20.59 </v>
      </c>
      <c r="B277" s="15" t="str">
        <f t="shared" si="25"/>
        <v>I</v>
      </c>
      <c r="C277" s="24">
        <f t="shared" si="26"/>
        <v>19679.674999999999</v>
      </c>
      <c r="D277" t="str">
        <f t="shared" si="27"/>
        <v>vis</v>
      </c>
      <c r="E277">
        <f>VLOOKUP(C277,Active!C$21:E$969,3,FALSE)</f>
        <v>-9477.9824515141481</v>
      </c>
      <c r="F277" s="15" t="s">
        <v>227</v>
      </c>
      <c r="G277" t="str">
        <f t="shared" si="28"/>
        <v>19679.675</v>
      </c>
      <c r="H277" s="24">
        <f t="shared" si="29"/>
        <v>-9478</v>
      </c>
      <c r="I277" s="54" t="s">
        <v>1046</v>
      </c>
      <c r="J277" s="55" t="s">
        <v>1047</v>
      </c>
      <c r="K277" s="54">
        <v>-9478</v>
      </c>
      <c r="L277" s="54" t="s">
        <v>1048</v>
      </c>
      <c r="M277" s="55" t="s">
        <v>231</v>
      </c>
      <c r="N277" s="55"/>
      <c r="O277" s="56" t="s">
        <v>1049</v>
      </c>
      <c r="P277" s="56" t="s">
        <v>46</v>
      </c>
    </row>
    <row r="278" spans="1:16" x14ac:dyDescent="0.2">
      <c r="A278" s="24" t="str">
        <f t="shared" si="24"/>
        <v> AN 229.380 </v>
      </c>
      <c r="B278" s="15" t="str">
        <f t="shared" si="25"/>
        <v>II</v>
      </c>
      <c r="C278" s="24">
        <f t="shared" si="26"/>
        <v>19713.25</v>
      </c>
      <c r="D278" t="str">
        <f t="shared" si="27"/>
        <v>vis</v>
      </c>
      <c r="E278">
        <f>VLOOKUP(C278,Active!C$21:E$969,3,FALSE)</f>
        <v>-9464.3059017809155</v>
      </c>
      <c r="F278" s="15" t="s">
        <v>227</v>
      </c>
      <c r="G278" t="str">
        <f t="shared" si="28"/>
        <v>19713.250</v>
      </c>
      <c r="H278" s="24">
        <f t="shared" si="29"/>
        <v>-9464.5</v>
      </c>
      <c r="I278" s="54" t="s">
        <v>1050</v>
      </c>
      <c r="J278" s="55" t="s">
        <v>1051</v>
      </c>
      <c r="K278" s="54">
        <v>-9464.5</v>
      </c>
      <c r="L278" s="54" t="s">
        <v>1052</v>
      </c>
      <c r="M278" s="55" t="s">
        <v>231</v>
      </c>
      <c r="N278" s="55"/>
      <c r="O278" s="56" t="s">
        <v>1018</v>
      </c>
      <c r="P278" s="56" t="s">
        <v>44</v>
      </c>
    </row>
    <row r="279" spans="1:16" x14ac:dyDescent="0.2">
      <c r="A279" s="24" t="str">
        <f t="shared" si="24"/>
        <v> AN 229.380 </v>
      </c>
      <c r="B279" s="15" t="str">
        <f t="shared" si="25"/>
        <v>I</v>
      </c>
      <c r="C279" s="24">
        <f t="shared" si="26"/>
        <v>19753.337</v>
      </c>
      <c r="D279" t="str">
        <f t="shared" si="27"/>
        <v>vis</v>
      </c>
      <c r="E279">
        <f>VLOOKUP(C279,Active!C$21:E$969,3,FALSE)</f>
        <v>-9447.9767327814789</v>
      </c>
      <c r="F279" s="15" t="s">
        <v>227</v>
      </c>
      <c r="G279" t="str">
        <f t="shared" si="28"/>
        <v>19753.337</v>
      </c>
      <c r="H279" s="24">
        <f t="shared" si="29"/>
        <v>-9448</v>
      </c>
      <c r="I279" s="54" t="s">
        <v>1053</v>
      </c>
      <c r="J279" s="55" t="s">
        <v>1054</v>
      </c>
      <c r="K279" s="54">
        <v>-9448</v>
      </c>
      <c r="L279" s="54" t="s">
        <v>961</v>
      </c>
      <c r="M279" s="55" t="s">
        <v>231</v>
      </c>
      <c r="N279" s="55"/>
      <c r="O279" s="56" t="s">
        <v>1018</v>
      </c>
      <c r="P279" s="56" t="s">
        <v>44</v>
      </c>
    </row>
    <row r="280" spans="1:16" x14ac:dyDescent="0.2">
      <c r="A280" s="24" t="str">
        <f t="shared" si="24"/>
        <v> AN 229.380 </v>
      </c>
      <c r="B280" s="15" t="str">
        <f t="shared" si="25"/>
        <v>I</v>
      </c>
      <c r="C280" s="24">
        <f t="shared" si="26"/>
        <v>19878.521000000001</v>
      </c>
      <c r="D280" t="str">
        <f t="shared" si="27"/>
        <v>vis</v>
      </c>
      <c r="E280">
        <f>VLOOKUP(C280,Active!C$21:E$969,3,FALSE)</f>
        <v>-9396.9838749466326</v>
      </c>
      <c r="F280" s="15" t="s">
        <v>227</v>
      </c>
      <c r="G280" t="str">
        <f t="shared" si="28"/>
        <v>19878.521</v>
      </c>
      <c r="H280" s="24">
        <f t="shared" si="29"/>
        <v>-9397</v>
      </c>
      <c r="I280" s="54" t="s">
        <v>1055</v>
      </c>
      <c r="J280" s="55" t="s">
        <v>1056</v>
      </c>
      <c r="K280" s="54">
        <v>-9397</v>
      </c>
      <c r="L280" s="54" t="s">
        <v>1057</v>
      </c>
      <c r="M280" s="55" t="s">
        <v>231</v>
      </c>
      <c r="N280" s="55"/>
      <c r="O280" s="56" t="s">
        <v>1018</v>
      </c>
      <c r="P280" s="56" t="s">
        <v>44</v>
      </c>
    </row>
    <row r="281" spans="1:16" x14ac:dyDescent="0.2">
      <c r="A281" s="24" t="str">
        <f t="shared" si="24"/>
        <v> AN 229.380 </v>
      </c>
      <c r="B281" s="15" t="str">
        <f t="shared" si="25"/>
        <v>I</v>
      </c>
      <c r="C281" s="24">
        <f t="shared" si="26"/>
        <v>19900.617999999999</v>
      </c>
      <c r="D281" t="str">
        <f t="shared" si="27"/>
        <v>vis</v>
      </c>
      <c r="E281">
        <f>VLOOKUP(C281,Active!C$21:E$969,3,FALSE)</f>
        <v>-9387.9828110760373</v>
      </c>
      <c r="F281" s="15" t="s">
        <v>227</v>
      </c>
      <c r="G281" t="str">
        <f t="shared" si="28"/>
        <v>19900.618</v>
      </c>
      <c r="H281" s="24">
        <f t="shared" si="29"/>
        <v>-9388</v>
      </c>
      <c r="I281" s="54" t="s">
        <v>1058</v>
      </c>
      <c r="J281" s="55" t="s">
        <v>1059</v>
      </c>
      <c r="K281" s="54">
        <v>-9388</v>
      </c>
      <c r="L281" s="54" t="s">
        <v>1041</v>
      </c>
      <c r="M281" s="55" t="s">
        <v>231</v>
      </c>
      <c r="N281" s="55"/>
      <c r="O281" s="56" t="s">
        <v>1018</v>
      </c>
      <c r="P281" s="56" t="s">
        <v>44</v>
      </c>
    </row>
    <row r="282" spans="1:16" x14ac:dyDescent="0.2">
      <c r="A282" s="24" t="str">
        <f t="shared" si="24"/>
        <v> AN 229.380 </v>
      </c>
      <c r="B282" s="15" t="str">
        <f t="shared" si="25"/>
        <v>I</v>
      </c>
      <c r="C282" s="24">
        <f t="shared" si="26"/>
        <v>19910.440999999999</v>
      </c>
      <c r="D282" t="str">
        <f t="shared" si="27"/>
        <v>vis</v>
      </c>
      <c r="E282">
        <f>VLOOKUP(C282,Active!C$21:E$969,3,FALSE)</f>
        <v>-9383.9814782977937</v>
      </c>
      <c r="F282" s="15" t="s">
        <v>227</v>
      </c>
      <c r="G282" t="str">
        <f t="shared" si="28"/>
        <v>19910.441</v>
      </c>
      <c r="H282" s="24">
        <f t="shared" si="29"/>
        <v>-9384</v>
      </c>
      <c r="I282" s="54" t="s">
        <v>1060</v>
      </c>
      <c r="J282" s="55" t="s">
        <v>1061</v>
      </c>
      <c r="K282" s="54">
        <v>-9384</v>
      </c>
      <c r="L282" s="54" t="s">
        <v>1038</v>
      </c>
      <c r="M282" s="55" t="s">
        <v>231</v>
      </c>
      <c r="N282" s="55"/>
      <c r="O282" s="56" t="s">
        <v>1018</v>
      </c>
      <c r="P282" s="56" t="s">
        <v>44</v>
      </c>
    </row>
    <row r="283" spans="1:16" x14ac:dyDescent="0.2">
      <c r="A283" s="24" t="str">
        <f t="shared" si="24"/>
        <v> AN 229.380 </v>
      </c>
      <c r="B283" s="15" t="str">
        <f t="shared" si="25"/>
        <v>I</v>
      </c>
      <c r="C283" s="24">
        <f t="shared" si="26"/>
        <v>19927.627</v>
      </c>
      <c r="D283" t="str">
        <f t="shared" si="27"/>
        <v>vis</v>
      </c>
      <c r="E283">
        <f>VLOOKUP(C283,Active!C$21:E$969,3,FALSE)</f>
        <v>-9376.9808771446933</v>
      </c>
      <c r="F283" s="15" t="s">
        <v>227</v>
      </c>
      <c r="G283" t="str">
        <f t="shared" si="28"/>
        <v>19927.627</v>
      </c>
      <c r="H283" s="24">
        <f t="shared" si="29"/>
        <v>-9377</v>
      </c>
      <c r="I283" s="54" t="s">
        <v>1062</v>
      </c>
      <c r="J283" s="55" t="s">
        <v>1063</v>
      </c>
      <c r="K283" s="54">
        <v>-9377</v>
      </c>
      <c r="L283" s="54" t="s">
        <v>1064</v>
      </c>
      <c r="M283" s="55" t="s">
        <v>231</v>
      </c>
      <c r="N283" s="55"/>
      <c r="O283" s="56" t="s">
        <v>1018</v>
      </c>
      <c r="P283" s="56" t="s">
        <v>44</v>
      </c>
    </row>
    <row r="284" spans="1:16" x14ac:dyDescent="0.2">
      <c r="A284" s="24" t="str">
        <f t="shared" si="24"/>
        <v> AN 229.380 </v>
      </c>
      <c r="B284" s="15" t="str">
        <f t="shared" si="25"/>
        <v>I</v>
      </c>
      <c r="C284" s="24">
        <f t="shared" si="26"/>
        <v>20001.291000000001</v>
      </c>
      <c r="D284" t="str">
        <f t="shared" si="27"/>
        <v>vis</v>
      </c>
      <c r="E284">
        <f>VLOOKUP(C284,Active!C$21:E$969,3,FALSE)</f>
        <v>-9346.9743437255165</v>
      </c>
      <c r="F284" s="15" t="s">
        <v>227</v>
      </c>
      <c r="G284" t="str">
        <f t="shared" si="28"/>
        <v>20001.291</v>
      </c>
      <c r="H284" s="24">
        <f t="shared" si="29"/>
        <v>-9347</v>
      </c>
      <c r="I284" s="54" t="s">
        <v>1065</v>
      </c>
      <c r="J284" s="55" t="s">
        <v>1066</v>
      </c>
      <c r="K284" s="54">
        <v>-9347</v>
      </c>
      <c r="L284" s="54" t="s">
        <v>1067</v>
      </c>
      <c r="M284" s="55" t="s">
        <v>231</v>
      </c>
      <c r="N284" s="55"/>
      <c r="O284" s="56" t="s">
        <v>1018</v>
      </c>
      <c r="P284" s="56" t="s">
        <v>44</v>
      </c>
    </row>
    <row r="285" spans="1:16" x14ac:dyDescent="0.2">
      <c r="A285" s="24" t="str">
        <f t="shared" si="24"/>
        <v> AN 229.380 </v>
      </c>
      <c r="B285" s="15" t="str">
        <f t="shared" si="25"/>
        <v>I</v>
      </c>
      <c r="C285" s="24">
        <f t="shared" si="26"/>
        <v>20008.649000000001</v>
      </c>
      <c r="D285" t="str">
        <f t="shared" si="27"/>
        <v>vis</v>
      </c>
      <c r="E285">
        <f>VLOOKUP(C285,Active!C$21:E$969,3,FALSE)</f>
        <v>-9343.9771120669284</v>
      </c>
      <c r="F285" s="15" t="s">
        <v>227</v>
      </c>
      <c r="G285" t="str">
        <f t="shared" si="28"/>
        <v>20008.649</v>
      </c>
      <c r="H285" s="24">
        <f t="shared" si="29"/>
        <v>-9344</v>
      </c>
      <c r="I285" s="54" t="s">
        <v>1068</v>
      </c>
      <c r="J285" s="55" t="s">
        <v>1069</v>
      </c>
      <c r="K285" s="54">
        <v>-9344</v>
      </c>
      <c r="L285" s="54" t="s">
        <v>1070</v>
      </c>
      <c r="M285" s="55" t="s">
        <v>231</v>
      </c>
      <c r="N285" s="55"/>
      <c r="O285" s="56" t="s">
        <v>1018</v>
      </c>
      <c r="P285" s="56" t="s">
        <v>44</v>
      </c>
    </row>
    <row r="286" spans="1:16" x14ac:dyDescent="0.2">
      <c r="A286" s="24" t="str">
        <f t="shared" si="24"/>
        <v> AN 200.164 </v>
      </c>
      <c r="B286" s="15" t="str">
        <f t="shared" si="25"/>
        <v>I</v>
      </c>
      <c r="C286" s="24">
        <f t="shared" si="26"/>
        <v>20018.455999999998</v>
      </c>
      <c r="D286" t="str">
        <f t="shared" si="27"/>
        <v>vis</v>
      </c>
      <c r="E286">
        <f>VLOOKUP(C286,Active!C$21:E$969,3,FALSE)</f>
        <v>-9339.9822967807395</v>
      </c>
      <c r="F286" s="15" t="s">
        <v>227</v>
      </c>
      <c r="G286" t="str">
        <f t="shared" si="28"/>
        <v>20018.456</v>
      </c>
      <c r="H286" s="24">
        <f t="shared" si="29"/>
        <v>-9340</v>
      </c>
      <c r="I286" s="54" t="s">
        <v>1071</v>
      </c>
      <c r="J286" s="55" t="s">
        <v>1072</v>
      </c>
      <c r="K286" s="54">
        <v>-9340</v>
      </c>
      <c r="L286" s="54" t="s">
        <v>1048</v>
      </c>
      <c r="M286" s="55" t="s">
        <v>231</v>
      </c>
      <c r="N286" s="55"/>
      <c r="O286" s="56" t="s">
        <v>1029</v>
      </c>
      <c r="P286" s="56" t="s">
        <v>47</v>
      </c>
    </row>
    <row r="287" spans="1:16" x14ac:dyDescent="0.2">
      <c r="A287" s="24" t="str">
        <f t="shared" si="24"/>
        <v> AN 197.319 </v>
      </c>
      <c r="B287" s="15" t="str">
        <f t="shared" si="25"/>
        <v>I</v>
      </c>
      <c r="C287" s="24">
        <f t="shared" si="26"/>
        <v>20018.456999999999</v>
      </c>
      <c r="D287" t="str">
        <f t="shared" si="27"/>
        <v>vis</v>
      </c>
      <c r="E287">
        <f>VLOOKUP(C287,Active!C$21:E$969,3,FALSE)</f>
        <v>-9339.9818894374857</v>
      </c>
      <c r="F287" s="15" t="s">
        <v>227</v>
      </c>
      <c r="G287" t="str">
        <f t="shared" si="28"/>
        <v>20018.457</v>
      </c>
      <c r="H287" s="24">
        <f t="shared" si="29"/>
        <v>-9340</v>
      </c>
      <c r="I287" s="54" t="s">
        <v>1073</v>
      </c>
      <c r="J287" s="55" t="s">
        <v>1074</v>
      </c>
      <c r="K287" s="54">
        <v>-9340</v>
      </c>
      <c r="L287" s="54" t="s">
        <v>1075</v>
      </c>
      <c r="M287" s="55" t="s">
        <v>231</v>
      </c>
      <c r="N287" s="55"/>
      <c r="O287" s="56" t="s">
        <v>1076</v>
      </c>
      <c r="P287" s="56" t="s">
        <v>48</v>
      </c>
    </row>
    <row r="288" spans="1:16" x14ac:dyDescent="0.2">
      <c r="A288" s="24" t="str">
        <f t="shared" si="24"/>
        <v> AN 229.380 </v>
      </c>
      <c r="B288" s="15" t="str">
        <f t="shared" si="25"/>
        <v>I</v>
      </c>
      <c r="C288" s="24">
        <f t="shared" si="26"/>
        <v>20018.456999999999</v>
      </c>
      <c r="D288" t="str">
        <f t="shared" si="27"/>
        <v>vis</v>
      </c>
      <c r="E288">
        <f>VLOOKUP(C288,Active!C$21:E$969,3,FALSE)</f>
        <v>-9339.9818894374857</v>
      </c>
      <c r="F288" s="15" t="s">
        <v>227</v>
      </c>
      <c r="G288" t="str">
        <f t="shared" si="28"/>
        <v>20018.457</v>
      </c>
      <c r="H288" s="24">
        <f t="shared" si="29"/>
        <v>-9340</v>
      </c>
      <c r="I288" s="54" t="s">
        <v>1073</v>
      </c>
      <c r="J288" s="55" t="s">
        <v>1074</v>
      </c>
      <c r="K288" s="54">
        <v>-9340</v>
      </c>
      <c r="L288" s="54" t="s">
        <v>1075</v>
      </c>
      <c r="M288" s="55" t="s">
        <v>231</v>
      </c>
      <c r="N288" s="55"/>
      <c r="O288" s="56" t="s">
        <v>1018</v>
      </c>
      <c r="P288" s="56" t="s">
        <v>44</v>
      </c>
    </row>
    <row r="289" spans="1:16" x14ac:dyDescent="0.2">
      <c r="A289" s="24" t="str">
        <f t="shared" si="24"/>
        <v> AN 229.380 </v>
      </c>
      <c r="B289" s="15" t="str">
        <f t="shared" si="25"/>
        <v>I</v>
      </c>
      <c r="C289" s="24">
        <f t="shared" si="26"/>
        <v>20023.358</v>
      </c>
      <c r="D289" t="str">
        <f t="shared" si="27"/>
        <v>vis</v>
      </c>
      <c r="E289">
        <f>VLOOKUP(C289,Active!C$21:E$969,3,FALSE)</f>
        <v>-9337.9855001525248</v>
      </c>
      <c r="F289" s="15" t="s">
        <v>227</v>
      </c>
      <c r="G289" t="str">
        <f t="shared" si="28"/>
        <v>20023.358</v>
      </c>
      <c r="H289" s="24">
        <f t="shared" si="29"/>
        <v>-9338</v>
      </c>
      <c r="I289" s="54" t="s">
        <v>1077</v>
      </c>
      <c r="J289" s="55" t="s">
        <v>1078</v>
      </c>
      <c r="K289" s="54">
        <v>-9338</v>
      </c>
      <c r="L289" s="54" t="s">
        <v>1079</v>
      </c>
      <c r="M289" s="55" t="s">
        <v>231</v>
      </c>
      <c r="N289" s="55"/>
      <c r="O289" s="56" t="s">
        <v>1018</v>
      </c>
      <c r="P289" s="56" t="s">
        <v>44</v>
      </c>
    </row>
    <row r="290" spans="1:16" x14ac:dyDescent="0.2">
      <c r="A290" s="24" t="str">
        <f t="shared" si="24"/>
        <v> AN 197.319 </v>
      </c>
      <c r="B290" s="15" t="str">
        <f t="shared" si="25"/>
        <v>I</v>
      </c>
      <c r="C290" s="24">
        <f t="shared" si="26"/>
        <v>20023.36</v>
      </c>
      <c r="D290" t="str">
        <f t="shared" si="27"/>
        <v>vis</v>
      </c>
      <c r="E290">
        <f>VLOOKUP(C290,Active!C$21:E$969,3,FALSE)</f>
        <v>-9337.9846854660173</v>
      </c>
      <c r="F290" s="15" t="s">
        <v>227</v>
      </c>
      <c r="G290" t="str">
        <f t="shared" si="28"/>
        <v>20023.360</v>
      </c>
      <c r="H290" s="24">
        <f t="shared" si="29"/>
        <v>-9338</v>
      </c>
      <c r="I290" s="54" t="s">
        <v>1080</v>
      </c>
      <c r="J290" s="55" t="s">
        <v>1081</v>
      </c>
      <c r="K290" s="54">
        <v>-9338</v>
      </c>
      <c r="L290" s="54" t="s">
        <v>1082</v>
      </c>
      <c r="M290" s="55" t="s">
        <v>231</v>
      </c>
      <c r="N290" s="55"/>
      <c r="O290" s="56" t="s">
        <v>1076</v>
      </c>
      <c r="P290" s="56" t="s">
        <v>48</v>
      </c>
    </row>
    <row r="291" spans="1:16" x14ac:dyDescent="0.2">
      <c r="A291" s="24" t="str">
        <f t="shared" si="24"/>
        <v> AN 200.164 </v>
      </c>
      <c r="B291" s="15" t="str">
        <f t="shared" si="25"/>
        <v>I</v>
      </c>
      <c r="C291" s="24">
        <f t="shared" si="26"/>
        <v>20023.366999999998</v>
      </c>
      <c r="D291" t="str">
        <f t="shared" si="27"/>
        <v>vis</v>
      </c>
      <c r="E291">
        <f>VLOOKUP(C291,Active!C$21:E$969,3,FALSE)</f>
        <v>-9337.9818340632446</v>
      </c>
      <c r="F291" s="15" t="s">
        <v>227</v>
      </c>
      <c r="G291" t="str">
        <f t="shared" si="28"/>
        <v>20023.367</v>
      </c>
      <c r="H291" s="24">
        <f t="shared" si="29"/>
        <v>-9338</v>
      </c>
      <c r="I291" s="54" t="s">
        <v>1083</v>
      </c>
      <c r="J291" s="55" t="s">
        <v>1084</v>
      </c>
      <c r="K291" s="54">
        <v>-9338</v>
      </c>
      <c r="L291" s="54" t="s">
        <v>1075</v>
      </c>
      <c r="M291" s="55" t="s">
        <v>231</v>
      </c>
      <c r="N291" s="55"/>
      <c r="O291" s="56" t="s">
        <v>1029</v>
      </c>
      <c r="P291" s="56" t="s">
        <v>47</v>
      </c>
    </row>
    <row r="292" spans="1:16" x14ac:dyDescent="0.2">
      <c r="A292" s="24" t="str">
        <f t="shared" si="24"/>
        <v> AN 197.319 </v>
      </c>
      <c r="B292" s="15" t="str">
        <f t="shared" si="25"/>
        <v>I</v>
      </c>
      <c r="C292" s="24">
        <f t="shared" si="26"/>
        <v>20072.467000000001</v>
      </c>
      <c r="D292" t="str">
        <f t="shared" si="27"/>
        <v>vis</v>
      </c>
      <c r="E292">
        <f>VLOOKUP(C292,Active!C$21:E$969,3,FALSE)</f>
        <v>-9317.9812803208242</v>
      </c>
      <c r="F292" s="15" t="s">
        <v>227</v>
      </c>
      <c r="G292" t="str">
        <f t="shared" si="28"/>
        <v>20072.467</v>
      </c>
      <c r="H292" s="24">
        <f t="shared" si="29"/>
        <v>-9318</v>
      </c>
      <c r="I292" s="54" t="s">
        <v>1085</v>
      </c>
      <c r="J292" s="55" t="s">
        <v>1086</v>
      </c>
      <c r="K292" s="54">
        <v>-9318</v>
      </c>
      <c r="L292" s="54" t="s">
        <v>1038</v>
      </c>
      <c r="M292" s="55" t="s">
        <v>231</v>
      </c>
      <c r="N292" s="55"/>
      <c r="O292" s="56" t="s">
        <v>1076</v>
      </c>
      <c r="P292" s="56" t="s">
        <v>48</v>
      </c>
    </row>
    <row r="293" spans="1:16" x14ac:dyDescent="0.2">
      <c r="A293" s="24" t="str">
        <f t="shared" si="24"/>
        <v> AN 229.380 </v>
      </c>
      <c r="B293" s="15" t="str">
        <f t="shared" si="25"/>
        <v>I</v>
      </c>
      <c r="C293" s="24">
        <f t="shared" si="26"/>
        <v>20239.401999999998</v>
      </c>
      <c r="D293" t="str">
        <f t="shared" si="27"/>
        <v>vis</v>
      </c>
      <c r="E293">
        <f>VLOOKUP(C293,Active!C$21:E$969,3,FALSE)</f>
        <v>-9249.9814343128692</v>
      </c>
      <c r="F293" s="15" t="s">
        <v>227</v>
      </c>
      <c r="G293" t="str">
        <f t="shared" si="28"/>
        <v>20239.402</v>
      </c>
      <c r="H293" s="24">
        <f t="shared" si="29"/>
        <v>-9250</v>
      </c>
      <c r="I293" s="54" t="s">
        <v>1087</v>
      </c>
      <c r="J293" s="55" t="s">
        <v>1088</v>
      </c>
      <c r="K293" s="54">
        <v>-9250</v>
      </c>
      <c r="L293" s="54" t="s">
        <v>1038</v>
      </c>
      <c r="M293" s="55" t="s">
        <v>231</v>
      </c>
      <c r="N293" s="55"/>
      <c r="O293" s="56" t="s">
        <v>1018</v>
      </c>
      <c r="P293" s="56" t="s">
        <v>44</v>
      </c>
    </row>
    <row r="294" spans="1:16" x14ac:dyDescent="0.2">
      <c r="A294" s="24" t="str">
        <f t="shared" si="24"/>
        <v> AN 229.380 </v>
      </c>
      <c r="B294" s="15" t="str">
        <f t="shared" si="25"/>
        <v>I</v>
      </c>
      <c r="C294" s="24">
        <f t="shared" si="26"/>
        <v>20251.667000000001</v>
      </c>
      <c r="D294" t="str">
        <f t="shared" si="27"/>
        <v>vis</v>
      </c>
      <c r="E294">
        <f>VLOOKUP(C294,Active!C$21:E$969,3,FALSE)</f>
        <v>-9244.9853693097975</v>
      </c>
      <c r="F294" s="15" t="s">
        <v>227</v>
      </c>
      <c r="G294" t="str">
        <f t="shared" si="28"/>
        <v>20251.667</v>
      </c>
      <c r="H294" s="24">
        <f t="shared" si="29"/>
        <v>-9245</v>
      </c>
      <c r="I294" s="54" t="s">
        <v>1089</v>
      </c>
      <c r="J294" s="55" t="s">
        <v>1090</v>
      </c>
      <c r="K294" s="54">
        <v>-9245</v>
      </c>
      <c r="L294" s="54" t="s">
        <v>1079</v>
      </c>
      <c r="M294" s="55" t="s">
        <v>231</v>
      </c>
      <c r="N294" s="55"/>
      <c r="O294" s="56" t="s">
        <v>1018</v>
      </c>
      <c r="P294" s="56" t="s">
        <v>44</v>
      </c>
    </row>
    <row r="295" spans="1:16" x14ac:dyDescent="0.2">
      <c r="A295" s="24" t="str">
        <f t="shared" si="24"/>
        <v> AN 229.380 </v>
      </c>
      <c r="B295" s="15" t="str">
        <f t="shared" si="25"/>
        <v>I</v>
      </c>
      <c r="C295" s="24">
        <f t="shared" si="26"/>
        <v>20256.591</v>
      </c>
      <c r="D295" t="str">
        <f t="shared" si="27"/>
        <v>vis</v>
      </c>
      <c r="E295">
        <f>VLOOKUP(C295,Active!C$21:E$969,3,FALSE)</f>
        <v>-9242.9796111300075</v>
      </c>
      <c r="F295" s="15" t="s">
        <v>227</v>
      </c>
      <c r="G295" t="str">
        <f t="shared" si="28"/>
        <v>20256.591</v>
      </c>
      <c r="H295" s="24">
        <f t="shared" si="29"/>
        <v>-9243</v>
      </c>
      <c r="I295" s="54" t="s">
        <v>1091</v>
      </c>
      <c r="J295" s="55" t="s">
        <v>1092</v>
      </c>
      <c r="K295" s="54">
        <v>-9243</v>
      </c>
      <c r="L295" s="54" t="s">
        <v>1093</v>
      </c>
      <c r="M295" s="55" t="s">
        <v>231</v>
      </c>
      <c r="N295" s="55"/>
      <c r="O295" s="56" t="s">
        <v>1018</v>
      </c>
      <c r="P295" s="56" t="s">
        <v>44</v>
      </c>
    </row>
    <row r="296" spans="1:16" x14ac:dyDescent="0.2">
      <c r="A296" s="24" t="str">
        <f t="shared" si="24"/>
        <v> AN 229.380 </v>
      </c>
      <c r="B296" s="15" t="str">
        <f t="shared" si="25"/>
        <v>I</v>
      </c>
      <c r="C296" s="24">
        <f t="shared" si="26"/>
        <v>20283.589</v>
      </c>
      <c r="D296" t="str">
        <f t="shared" si="27"/>
        <v>vis</v>
      </c>
      <c r="E296">
        <f>VLOOKUP(C296,Active!C$21:E$969,3,FALSE)</f>
        <v>-9231.9821579744512</v>
      </c>
      <c r="F296" s="15" t="s">
        <v>227</v>
      </c>
      <c r="G296" t="str">
        <f t="shared" si="28"/>
        <v>20283.589</v>
      </c>
      <c r="H296" s="24">
        <f t="shared" si="29"/>
        <v>-9232</v>
      </c>
      <c r="I296" s="54" t="s">
        <v>1094</v>
      </c>
      <c r="J296" s="55" t="s">
        <v>1095</v>
      </c>
      <c r="K296" s="54">
        <v>-9232</v>
      </c>
      <c r="L296" s="54" t="s">
        <v>1048</v>
      </c>
      <c r="M296" s="55" t="s">
        <v>231</v>
      </c>
      <c r="N296" s="55"/>
      <c r="O296" s="56" t="s">
        <v>1018</v>
      </c>
      <c r="P296" s="56" t="s">
        <v>44</v>
      </c>
    </row>
    <row r="297" spans="1:16" x14ac:dyDescent="0.2">
      <c r="A297" s="24" t="str">
        <f t="shared" si="24"/>
        <v> AN 229.380 </v>
      </c>
      <c r="B297" s="15" t="str">
        <f t="shared" si="25"/>
        <v>I</v>
      </c>
      <c r="C297" s="24">
        <f t="shared" si="26"/>
        <v>20315.499</v>
      </c>
      <c r="D297" t="str">
        <f t="shared" si="27"/>
        <v>vis</v>
      </c>
      <c r="E297">
        <f>VLOOKUP(C297,Active!C$21:E$969,3,FALSE)</f>
        <v>-9218.9838347581463</v>
      </c>
      <c r="F297" s="15" t="s">
        <v>227</v>
      </c>
      <c r="G297" t="str">
        <f t="shared" si="28"/>
        <v>20315.499</v>
      </c>
      <c r="H297" s="24">
        <f t="shared" si="29"/>
        <v>-9219</v>
      </c>
      <c r="I297" s="54" t="s">
        <v>1096</v>
      </c>
      <c r="J297" s="55" t="s">
        <v>1097</v>
      </c>
      <c r="K297" s="54">
        <v>-9219</v>
      </c>
      <c r="L297" s="54" t="s">
        <v>1057</v>
      </c>
      <c r="M297" s="55" t="s">
        <v>231</v>
      </c>
      <c r="N297" s="55"/>
      <c r="O297" s="56" t="s">
        <v>1018</v>
      </c>
      <c r="P297" s="56" t="s">
        <v>44</v>
      </c>
    </row>
    <row r="298" spans="1:16" x14ac:dyDescent="0.2">
      <c r="A298" s="24" t="str">
        <f t="shared" si="24"/>
        <v> AN 229.380 </v>
      </c>
      <c r="B298" s="15" t="str">
        <f t="shared" si="25"/>
        <v>I</v>
      </c>
      <c r="C298" s="24">
        <f t="shared" si="26"/>
        <v>20347.435000000001</v>
      </c>
      <c r="D298" t="str">
        <f t="shared" si="27"/>
        <v>vis</v>
      </c>
      <c r="E298">
        <f>VLOOKUP(C298,Active!C$21:E$969,3,FALSE)</f>
        <v>-9205.9749206172528</v>
      </c>
      <c r="F298" s="15" t="s">
        <v>227</v>
      </c>
      <c r="G298" t="str">
        <f t="shared" si="28"/>
        <v>20347.435</v>
      </c>
      <c r="H298" s="24">
        <f t="shared" si="29"/>
        <v>-9206</v>
      </c>
      <c r="I298" s="54" t="s">
        <v>1098</v>
      </c>
      <c r="J298" s="55" t="s">
        <v>1099</v>
      </c>
      <c r="K298" s="54">
        <v>-9206</v>
      </c>
      <c r="L298" s="54" t="s">
        <v>964</v>
      </c>
      <c r="M298" s="55" t="s">
        <v>231</v>
      </c>
      <c r="N298" s="55"/>
      <c r="O298" s="56" t="s">
        <v>1018</v>
      </c>
      <c r="P298" s="56" t="s">
        <v>44</v>
      </c>
    </row>
    <row r="299" spans="1:16" x14ac:dyDescent="0.2">
      <c r="A299" s="24" t="str">
        <f t="shared" si="24"/>
        <v> AN 229.380 </v>
      </c>
      <c r="B299" s="15" t="str">
        <f t="shared" si="25"/>
        <v>I</v>
      </c>
      <c r="C299" s="24">
        <f t="shared" si="26"/>
        <v>20364.61</v>
      </c>
      <c r="D299" t="str">
        <f t="shared" si="27"/>
        <v>vis</v>
      </c>
      <c r="E299">
        <f>VLOOKUP(C299,Active!C$21:E$969,3,FALSE)</f>
        <v>-9198.97880023994</v>
      </c>
      <c r="F299" s="15" t="s">
        <v>227</v>
      </c>
      <c r="G299" t="str">
        <f t="shared" si="28"/>
        <v>20364.610</v>
      </c>
      <c r="H299" s="24">
        <f t="shared" si="29"/>
        <v>-9199</v>
      </c>
      <c r="I299" s="54" t="s">
        <v>1100</v>
      </c>
      <c r="J299" s="55" t="s">
        <v>1101</v>
      </c>
      <c r="K299" s="54">
        <v>-9199</v>
      </c>
      <c r="L299" s="54" t="s">
        <v>969</v>
      </c>
      <c r="M299" s="55" t="s">
        <v>231</v>
      </c>
      <c r="N299" s="55"/>
      <c r="O299" s="56" t="s">
        <v>1018</v>
      </c>
      <c r="P299" s="56" t="s">
        <v>44</v>
      </c>
    </row>
    <row r="300" spans="1:16" x14ac:dyDescent="0.2">
      <c r="A300" s="24" t="str">
        <f t="shared" si="24"/>
        <v> AN 229.380 </v>
      </c>
      <c r="B300" s="15" t="str">
        <f t="shared" si="25"/>
        <v>I</v>
      </c>
      <c r="C300" s="24">
        <f t="shared" si="26"/>
        <v>20379.338</v>
      </c>
      <c r="D300" t="str">
        <f t="shared" si="27"/>
        <v>vis</v>
      </c>
      <c r="E300">
        <f>VLOOKUP(C300,Active!C$21:E$969,3,FALSE)</f>
        <v>-9192.9794488037223</v>
      </c>
      <c r="F300" s="15" t="s">
        <v>227</v>
      </c>
      <c r="G300" t="str">
        <f t="shared" si="28"/>
        <v>20379.338</v>
      </c>
      <c r="H300" s="24">
        <f t="shared" si="29"/>
        <v>-9193</v>
      </c>
      <c r="I300" s="54" t="s">
        <v>1102</v>
      </c>
      <c r="J300" s="55" t="s">
        <v>1103</v>
      </c>
      <c r="K300" s="54">
        <v>-9193</v>
      </c>
      <c r="L300" s="54" t="s">
        <v>500</v>
      </c>
      <c r="M300" s="55" t="s">
        <v>231</v>
      </c>
      <c r="N300" s="55"/>
      <c r="O300" s="56" t="s">
        <v>1018</v>
      </c>
      <c r="P300" s="56" t="s">
        <v>44</v>
      </c>
    </row>
    <row r="301" spans="1:16" x14ac:dyDescent="0.2">
      <c r="A301" s="24" t="str">
        <f t="shared" si="24"/>
        <v> AN 229.380 </v>
      </c>
      <c r="B301" s="15" t="str">
        <f t="shared" si="25"/>
        <v>I</v>
      </c>
      <c r="C301" s="24">
        <f t="shared" si="26"/>
        <v>20396.531999999999</v>
      </c>
      <c r="D301" t="str">
        <f t="shared" si="27"/>
        <v>vis</v>
      </c>
      <c r="E301">
        <f>VLOOKUP(C301,Active!C$21:E$969,3,FALSE)</f>
        <v>-9185.9755889045955</v>
      </c>
      <c r="F301" s="15" t="s">
        <v>227</v>
      </c>
      <c r="G301" t="str">
        <f t="shared" si="28"/>
        <v>20396.532</v>
      </c>
      <c r="H301" s="24">
        <f t="shared" si="29"/>
        <v>-9186</v>
      </c>
      <c r="I301" s="54" t="s">
        <v>1104</v>
      </c>
      <c r="J301" s="55" t="s">
        <v>1105</v>
      </c>
      <c r="K301" s="54">
        <v>-9186</v>
      </c>
      <c r="L301" s="54" t="s">
        <v>1106</v>
      </c>
      <c r="M301" s="55" t="s">
        <v>231</v>
      </c>
      <c r="N301" s="55"/>
      <c r="O301" s="56" t="s">
        <v>1018</v>
      </c>
      <c r="P301" s="56" t="s">
        <v>44</v>
      </c>
    </row>
    <row r="302" spans="1:16" x14ac:dyDescent="0.2">
      <c r="A302" s="24" t="str">
        <f t="shared" si="24"/>
        <v> CPRI 19.55 </v>
      </c>
      <c r="B302" s="15" t="str">
        <f t="shared" si="25"/>
        <v>I</v>
      </c>
      <c r="C302" s="24">
        <f t="shared" si="26"/>
        <v>20398.968000000001</v>
      </c>
      <c r="D302" t="str">
        <f t="shared" si="27"/>
        <v>vis</v>
      </c>
      <c r="E302">
        <f>VLOOKUP(C302,Active!C$21:E$969,3,FALSE)</f>
        <v>-9184.9833007392881</v>
      </c>
      <c r="F302" s="15" t="s">
        <v>227</v>
      </c>
      <c r="G302" t="str">
        <f t="shared" si="28"/>
        <v>20398.968</v>
      </c>
      <c r="H302" s="24">
        <f t="shared" si="29"/>
        <v>-9185</v>
      </c>
      <c r="I302" s="54" t="s">
        <v>1107</v>
      </c>
      <c r="J302" s="55" t="s">
        <v>1108</v>
      </c>
      <c r="K302" s="54">
        <v>-9185</v>
      </c>
      <c r="L302" s="54" t="s">
        <v>1021</v>
      </c>
      <c r="M302" s="55" t="s">
        <v>523</v>
      </c>
      <c r="N302" s="55"/>
      <c r="O302" s="56" t="s">
        <v>949</v>
      </c>
      <c r="P302" s="56" t="s">
        <v>40</v>
      </c>
    </row>
    <row r="303" spans="1:16" x14ac:dyDescent="0.2">
      <c r="A303" s="24" t="str">
        <f t="shared" si="24"/>
        <v> CPRI 19.55 </v>
      </c>
      <c r="B303" s="15" t="str">
        <f t="shared" si="25"/>
        <v>II</v>
      </c>
      <c r="C303" s="24">
        <f t="shared" si="26"/>
        <v>20400.189999999999</v>
      </c>
      <c r="D303" t="str">
        <f t="shared" si="27"/>
        <v>vis</v>
      </c>
      <c r="E303">
        <f>VLOOKUP(C303,Active!C$21:E$969,3,FALSE)</f>
        <v>-9184.485527283623</v>
      </c>
      <c r="F303" s="15" t="s">
        <v>227</v>
      </c>
      <c r="G303" t="str">
        <f t="shared" si="28"/>
        <v>20400.19</v>
      </c>
      <c r="H303" s="24">
        <f t="shared" si="29"/>
        <v>-9184.5</v>
      </c>
      <c r="I303" s="54" t="s">
        <v>1109</v>
      </c>
      <c r="J303" s="55" t="s">
        <v>1110</v>
      </c>
      <c r="K303" s="54">
        <v>-9184.5</v>
      </c>
      <c r="L303" s="54" t="s">
        <v>972</v>
      </c>
      <c r="M303" s="55" t="s">
        <v>523</v>
      </c>
      <c r="N303" s="55"/>
      <c r="O303" s="56" t="s">
        <v>949</v>
      </c>
      <c r="P303" s="56" t="s">
        <v>40</v>
      </c>
    </row>
    <row r="304" spans="1:16" x14ac:dyDescent="0.2">
      <c r="A304" s="24" t="str">
        <f t="shared" si="24"/>
        <v> AN 229.380 </v>
      </c>
      <c r="B304" s="15" t="str">
        <f t="shared" si="25"/>
        <v>I</v>
      </c>
      <c r="C304" s="24">
        <f t="shared" si="26"/>
        <v>20401.424999999999</v>
      </c>
      <c r="D304" t="str">
        <f t="shared" si="27"/>
        <v>vis</v>
      </c>
      <c r="E304">
        <f>VLOOKUP(C304,Active!C$21:E$969,3,FALSE)</f>
        <v>-9183.9824583656609</v>
      </c>
      <c r="F304" s="15" t="s">
        <v>227</v>
      </c>
      <c r="G304" t="str">
        <f t="shared" si="28"/>
        <v>20401.425</v>
      </c>
      <c r="H304" s="24">
        <f t="shared" si="29"/>
        <v>-9184</v>
      </c>
      <c r="I304" s="54" t="s">
        <v>1111</v>
      </c>
      <c r="J304" s="55" t="s">
        <v>1112</v>
      </c>
      <c r="K304" s="54">
        <v>-9184</v>
      </c>
      <c r="L304" s="54" t="s">
        <v>1041</v>
      </c>
      <c r="M304" s="55" t="s">
        <v>231</v>
      </c>
      <c r="N304" s="55"/>
      <c r="O304" s="56" t="s">
        <v>1018</v>
      </c>
      <c r="P304" s="56" t="s">
        <v>44</v>
      </c>
    </row>
    <row r="305" spans="1:16" x14ac:dyDescent="0.2">
      <c r="A305" s="24" t="str">
        <f t="shared" si="24"/>
        <v> AN 229.380 </v>
      </c>
      <c r="B305" s="15" t="str">
        <f t="shared" si="25"/>
        <v>I</v>
      </c>
      <c r="C305" s="24">
        <f t="shared" si="26"/>
        <v>20455.423999999999</v>
      </c>
      <c r="D305" t="str">
        <f t="shared" si="27"/>
        <v>vis</v>
      </c>
      <c r="E305">
        <f>VLOOKUP(C305,Active!C$21:E$969,3,FALSE)</f>
        <v>-9161.9863300247871</v>
      </c>
      <c r="F305" s="15" t="s">
        <v>227</v>
      </c>
      <c r="G305" t="str">
        <f t="shared" si="28"/>
        <v>20455.424</v>
      </c>
      <c r="H305" s="24">
        <f t="shared" si="29"/>
        <v>-9162</v>
      </c>
      <c r="I305" s="54" t="s">
        <v>1113</v>
      </c>
      <c r="J305" s="55" t="s">
        <v>1114</v>
      </c>
      <c r="K305" s="54">
        <v>-9162</v>
      </c>
      <c r="L305" s="54" t="s">
        <v>1115</v>
      </c>
      <c r="M305" s="55" t="s">
        <v>231</v>
      </c>
      <c r="N305" s="55"/>
      <c r="O305" s="56" t="s">
        <v>1018</v>
      </c>
      <c r="P305" s="56" t="s">
        <v>44</v>
      </c>
    </row>
    <row r="306" spans="1:16" x14ac:dyDescent="0.2">
      <c r="A306" s="24" t="str">
        <f t="shared" si="24"/>
        <v> AN 229.380 </v>
      </c>
      <c r="B306" s="15" t="str">
        <f t="shared" si="25"/>
        <v>I</v>
      </c>
      <c r="C306" s="24">
        <f t="shared" si="26"/>
        <v>20492.262999999999</v>
      </c>
      <c r="D306" t="str">
        <f t="shared" si="27"/>
        <v>vis</v>
      </c>
      <c r="E306">
        <f>VLOOKUP(C306,Active!C$21:E$969,3,FALSE)</f>
        <v>-9146.980211912427</v>
      </c>
      <c r="F306" s="15" t="s">
        <v>227</v>
      </c>
      <c r="G306" t="str">
        <f t="shared" si="28"/>
        <v>20492.263</v>
      </c>
      <c r="H306" s="24">
        <f t="shared" si="29"/>
        <v>-9147</v>
      </c>
      <c r="I306" s="54" t="s">
        <v>1116</v>
      </c>
      <c r="J306" s="55" t="s">
        <v>1117</v>
      </c>
      <c r="K306" s="54">
        <v>-9147</v>
      </c>
      <c r="L306" s="54" t="s">
        <v>1017</v>
      </c>
      <c r="M306" s="55" t="s">
        <v>231</v>
      </c>
      <c r="N306" s="55"/>
      <c r="O306" s="56" t="s">
        <v>1018</v>
      </c>
      <c r="P306" s="56" t="s">
        <v>44</v>
      </c>
    </row>
    <row r="307" spans="1:16" x14ac:dyDescent="0.2">
      <c r="A307" s="24" t="str">
        <f t="shared" si="24"/>
        <v> AN 229.380 </v>
      </c>
      <c r="B307" s="15" t="str">
        <f t="shared" si="25"/>
        <v>I</v>
      </c>
      <c r="C307" s="24">
        <f t="shared" si="26"/>
        <v>20585.54</v>
      </c>
      <c r="D307" t="str">
        <f t="shared" si="27"/>
        <v>vis</v>
      </c>
      <c r="E307">
        <f>VLOOKUP(C307,Active!C$21:E$969,3,FALSE)</f>
        <v>-9108.9844552641243</v>
      </c>
      <c r="F307" s="15" t="s">
        <v>227</v>
      </c>
      <c r="G307" t="str">
        <f t="shared" si="28"/>
        <v>20585.540</v>
      </c>
      <c r="H307" s="24">
        <f t="shared" si="29"/>
        <v>-9109</v>
      </c>
      <c r="I307" s="54" t="s">
        <v>1118</v>
      </c>
      <c r="J307" s="55" t="s">
        <v>1119</v>
      </c>
      <c r="K307" s="54">
        <v>-9109</v>
      </c>
      <c r="L307" s="54" t="s">
        <v>1082</v>
      </c>
      <c r="M307" s="55" t="s">
        <v>231</v>
      </c>
      <c r="N307" s="55"/>
      <c r="O307" s="56" t="s">
        <v>1018</v>
      </c>
      <c r="P307" s="56" t="s">
        <v>44</v>
      </c>
    </row>
    <row r="308" spans="1:16" x14ac:dyDescent="0.2">
      <c r="A308" s="24" t="str">
        <f t="shared" si="24"/>
        <v> AN 229.380 </v>
      </c>
      <c r="B308" s="15" t="str">
        <f t="shared" si="25"/>
        <v>I</v>
      </c>
      <c r="C308" s="24">
        <f t="shared" si="26"/>
        <v>20602.715</v>
      </c>
      <c r="D308" t="str">
        <f t="shared" si="27"/>
        <v>vis</v>
      </c>
      <c r="E308">
        <f>VLOOKUP(C308,Active!C$21:E$969,3,FALSE)</f>
        <v>-9101.9883348868116</v>
      </c>
      <c r="F308" s="15" t="s">
        <v>227</v>
      </c>
      <c r="G308" t="str">
        <f t="shared" si="28"/>
        <v>20602.715</v>
      </c>
      <c r="H308" s="24">
        <f t="shared" si="29"/>
        <v>-9102</v>
      </c>
      <c r="I308" s="54" t="s">
        <v>1120</v>
      </c>
      <c r="J308" s="55" t="s">
        <v>1121</v>
      </c>
      <c r="K308" s="54">
        <v>-9102</v>
      </c>
      <c r="L308" s="54" t="s">
        <v>1122</v>
      </c>
      <c r="M308" s="55" t="s">
        <v>231</v>
      </c>
      <c r="N308" s="55"/>
      <c r="O308" s="56" t="s">
        <v>1018</v>
      </c>
      <c r="P308" s="56" t="s">
        <v>44</v>
      </c>
    </row>
    <row r="309" spans="1:16" x14ac:dyDescent="0.2">
      <c r="A309" s="24" t="str">
        <f t="shared" si="24"/>
        <v> AN 229.380 </v>
      </c>
      <c r="B309" s="15" t="str">
        <f t="shared" si="25"/>
        <v>I</v>
      </c>
      <c r="C309" s="24">
        <f t="shared" si="26"/>
        <v>20634.631000000001</v>
      </c>
      <c r="D309" t="str">
        <f t="shared" si="27"/>
        <v>vis</v>
      </c>
      <c r="E309">
        <f>VLOOKUP(C309,Active!C$21:E$969,3,FALSE)</f>
        <v>-9088.9875676109859</v>
      </c>
      <c r="F309" s="15" t="str">
        <f>LEFT(M309,1)</f>
        <v>V</v>
      </c>
      <c r="G309" t="str">
        <f t="shared" si="28"/>
        <v>20634.631</v>
      </c>
      <c r="H309" s="24">
        <f t="shared" si="29"/>
        <v>-9089</v>
      </c>
      <c r="I309" s="54" t="s">
        <v>1123</v>
      </c>
      <c r="J309" s="55" t="s">
        <v>1124</v>
      </c>
      <c r="K309" s="54">
        <v>-9089</v>
      </c>
      <c r="L309" s="54" t="s">
        <v>1125</v>
      </c>
      <c r="M309" s="55" t="s">
        <v>231</v>
      </c>
      <c r="N309" s="55"/>
      <c r="O309" s="56" t="s">
        <v>1018</v>
      </c>
      <c r="P309" s="56" t="s">
        <v>44</v>
      </c>
    </row>
    <row r="310" spans="1:16" x14ac:dyDescent="0.2">
      <c r="A310" s="24" t="str">
        <f t="shared" si="24"/>
        <v> AN 229.380 </v>
      </c>
      <c r="B310" s="15" t="str">
        <f t="shared" si="25"/>
        <v>I</v>
      </c>
      <c r="C310" s="24">
        <f t="shared" si="26"/>
        <v>20644.475999999999</v>
      </c>
      <c r="D310" t="str">
        <f t="shared" si="27"/>
        <v>vis</v>
      </c>
      <c r="E310">
        <f>VLOOKUP(C310,Active!C$21:E$969,3,FALSE)</f>
        <v>-9084.9772732811689</v>
      </c>
      <c r="F310" s="15" t="str">
        <f>LEFT(M310,1)</f>
        <v>V</v>
      </c>
      <c r="G310" t="str">
        <f t="shared" si="28"/>
        <v>20644.476</v>
      </c>
      <c r="H310" s="24">
        <f t="shared" si="29"/>
        <v>-9085</v>
      </c>
      <c r="I310" s="54" t="s">
        <v>1126</v>
      </c>
      <c r="J310" s="55" t="s">
        <v>1127</v>
      </c>
      <c r="K310" s="54">
        <v>-9085</v>
      </c>
      <c r="L310" s="54" t="s">
        <v>1128</v>
      </c>
      <c r="M310" s="55" t="s">
        <v>231</v>
      </c>
      <c r="N310" s="55"/>
      <c r="O310" s="56" t="s">
        <v>1018</v>
      </c>
      <c r="P310" s="56" t="s">
        <v>44</v>
      </c>
    </row>
    <row r="311" spans="1:16" x14ac:dyDescent="0.2">
      <c r="A311" s="24" t="str">
        <f t="shared" si="24"/>
        <v> AN 229.380 </v>
      </c>
      <c r="B311" s="15" t="str">
        <f t="shared" si="25"/>
        <v>I</v>
      </c>
      <c r="C311" s="24">
        <f t="shared" si="26"/>
        <v>20649.39</v>
      </c>
      <c r="D311" t="str">
        <f t="shared" si="27"/>
        <v>vis</v>
      </c>
      <c r="E311">
        <f>VLOOKUP(C311,Active!C$21:E$969,3,FALSE)</f>
        <v>-9082.9755885339127</v>
      </c>
      <c r="F311" s="15" t="str">
        <f>LEFT(M311,1)</f>
        <v>V</v>
      </c>
      <c r="G311" t="str">
        <f t="shared" si="28"/>
        <v>20649.390</v>
      </c>
      <c r="H311" s="24">
        <f t="shared" si="29"/>
        <v>-9083</v>
      </c>
      <c r="I311" s="54" t="s">
        <v>1129</v>
      </c>
      <c r="J311" s="55" t="s">
        <v>1130</v>
      </c>
      <c r="K311" s="54">
        <v>-9083</v>
      </c>
      <c r="L311" s="54" t="s">
        <v>1106</v>
      </c>
      <c r="M311" s="55" t="s">
        <v>231</v>
      </c>
      <c r="N311" s="55"/>
      <c r="O311" s="56" t="s">
        <v>1018</v>
      </c>
      <c r="P311" s="56" t="s">
        <v>44</v>
      </c>
    </row>
    <row r="312" spans="1:16" x14ac:dyDescent="0.2">
      <c r="A312" s="24" t="str">
        <f t="shared" si="24"/>
        <v> AN 229.380 </v>
      </c>
      <c r="B312" s="15" t="str">
        <f t="shared" si="25"/>
        <v>I</v>
      </c>
      <c r="C312" s="24">
        <f t="shared" si="26"/>
        <v>20735.313999999998</v>
      </c>
      <c r="D312" t="str">
        <f t="shared" si="27"/>
        <v>vis</v>
      </c>
      <c r="E312">
        <f>VLOOKUP(C312,Active!C$21:E$969,3,FALSE)</f>
        <v>-9047.9750268279331</v>
      </c>
      <c r="F312" s="15" t="str">
        <f>LEFT(M312,1)</f>
        <v>V</v>
      </c>
      <c r="G312" t="str">
        <f t="shared" si="28"/>
        <v>20735.314</v>
      </c>
      <c r="H312" s="24">
        <f t="shared" si="29"/>
        <v>-9048</v>
      </c>
      <c r="I312" s="54" t="s">
        <v>1131</v>
      </c>
      <c r="J312" s="55" t="s">
        <v>1132</v>
      </c>
      <c r="K312" s="54">
        <v>-9048</v>
      </c>
      <c r="L312" s="54" t="s">
        <v>1133</v>
      </c>
      <c r="M312" s="55" t="s">
        <v>231</v>
      </c>
      <c r="N312" s="55"/>
      <c r="O312" s="56" t="s">
        <v>1018</v>
      </c>
      <c r="P312" s="56" t="s">
        <v>44</v>
      </c>
    </row>
    <row r="313" spans="1:16" x14ac:dyDescent="0.2">
      <c r="A313" s="24" t="str">
        <f t="shared" si="24"/>
        <v> AN 229.380 </v>
      </c>
      <c r="B313" s="15" t="str">
        <f t="shared" si="25"/>
        <v>I</v>
      </c>
      <c r="C313" s="24">
        <f t="shared" si="26"/>
        <v>20747.565999999999</v>
      </c>
      <c r="D313" t="str">
        <f t="shared" si="27"/>
        <v>vis</v>
      </c>
      <c r="E313">
        <f>VLOOKUP(C313,Active!C$21:E$969,3,FALSE)</f>
        <v>-9042.9842572871567</v>
      </c>
      <c r="F313" s="15" t="str">
        <f>LEFT(M313,1)</f>
        <v>V</v>
      </c>
      <c r="G313" t="str">
        <f t="shared" si="28"/>
        <v>20747.566</v>
      </c>
      <c r="H313" s="24">
        <f t="shared" si="29"/>
        <v>-9043</v>
      </c>
      <c r="I313" s="54" t="s">
        <v>1134</v>
      </c>
      <c r="J313" s="55" t="s">
        <v>1135</v>
      </c>
      <c r="K313" s="54">
        <v>-9043</v>
      </c>
      <c r="L313" s="54" t="s">
        <v>1082</v>
      </c>
      <c r="M313" s="55" t="s">
        <v>231</v>
      </c>
      <c r="N313" s="55"/>
      <c r="O313" s="56" t="s">
        <v>1018</v>
      </c>
      <c r="P313" s="56" t="s">
        <v>44</v>
      </c>
    </row>
    <row r="314" spans="1:16" x14ac:dyDescent="0.2">
      <c r="A314" s="24" t="str">
        <f t="shared" si="24"/>
        <v> AN 229.380 </v>
      </c>
      <c r="B314" s="15" t="str">
        <f t="shared" si="25"/>
        <v>I</v>
      </c>
      <c r="C314" s="24">
        <f t="shared" si="26"/>
        <v>20752.468000000001</v>
      </c>
      <c r="D314" t="str">
        <f t="shared" si="27"/>
        <v>vis</v>
      </c>
      <c r="E314">
        <f>VLOOKUP(C314,Active!C$21:E$969,3,FALSE)</f>
        <v>-9040.9874606589419</v>
      </c>
      <c r="F314" s="15" t="s">
        <v>227</v>
      </c>
      <c r="G314" t="str">
        <f t="shared" si="28"/>
        <v>20752.468</v>
      </c>
      <c r="H314" s="24">
        <f t="shared" si="29"/>
        <v>-9041</v>
      </c>
      <c r="I314" s="54" t="s">
        <v>1136</v>
      </c>
      <c r="J314" s="55" t="s">
        <v>1137</v>
      </c>
      <c r="K314" s="54">
        <v>-9041</v>
      </c>
      <c r="L314" s="54" t="s">
        <v>1138</v>
      </c>
      <c r="M314" s="55" t="s">
        <v>231</v>
      </c>
      <c r="N314" s="55"/>
      <c r="O314" s="56" t="s">
        <v>1018</v>
      </c>
      <c r="P314" s="56" t="s">
        <v>44</v>
      </c>
    </row>
    <row r="315" spans="1:16" x14ac:dyDescent="0.2">
      <c r="A315" s="24" t="str">
        <f t="shared" si="24"/>
        <v> AN 229.380 </v>
      </c>
      <c r="B315" s="15" t="str">
        <f t="shared" si="25"/>
        <v>I</v>
      </c>
      <c r="C315" s="24">
        <f t="shared" si="26"/>
        <v>20767.195</v>
      </c>
      <c r="D315" t="str">
        <f t="shared" si="27"/>
        <v>vis</v>
      </c>
      <c r="E315">
        <f>VLOOKUP(C315,Active!C$21:E$969,3,FALSE)</f>
        <v>-9034.9885165659762</v>
      </c>
      <c r="F315" s="15" t="s">
        <v>227</v>
      </c>
      <c r="G315" t="str">
        <f t="shared" si="28"/>
        <v>20767.195</v>
      </c>
      <c r="H315" s="24">
        <f t="shared" si="29"/>
        <v>-9035</v>
      </c>
      <c r="I315" s="54" t="s">
        <v>1139</v>
      </c>
      <c r="J315" s="55" t="s">
        <v>1140</v>
      </c>
      <c r="K315" s="54">
        <v>-9035</v>
      </c>
      <c r="L315" s="54" t="s">
        <v>1141</v>
      </c>
      <c r="M315" s="55" t="s">
        <v>231</v>
      </c>
      <c r="N315" s="55"/>
      <c r="O315" s="56" t="s">
        <v>1018</v>
      </c>
      <c r="P315" s="56" t="s">
        <v>44</v>
      </c>
    </row>
    <row r="316" spans="1:16" x14ac:dyDescent="0.2">
      <c r="A316" s="24" t="str">
        <f t="shared" si="24"/>
        <v> AN 229.380 </v>
      </c>
      <c r="B316" s="15" t="str">
        <f t="shared" si="25"/>
        <v>I</v>
      </c>
      <c r="C316" s="24">
        <f t="shared" si="26"/>
        <v>20779.476999999999</v>
      </c>
      <c r="D316" t="str">
        <f t="shared" si="27"/>
        <v>vis</v>
      </c>
      <c r="E316">
        <f>VLOOKUP(C316,Active!C$21:E$969,3,FALSE)</f>
        <v>-9029.985526727598</v>
      </c>
      <c r="F316" s="15" t="s">
        <v>227</v>
      </c>
      <c r="G316" t="str">
        <f t="shared" si="28"/>
        <v>20779.477</v>
      </c>
      <c r="H316" s="24">
        <f t="shared" si="29"/>
        <v>-9030</v>
      </c>
      <c r="I316" s="54" t="s">
        <v>1142</v>
      </c>
      <c r="J316" s="55" t="s">
        <v>1143</v>
      </c>
      <c r="K316" s="54">
        <v>-9030</v>
      </c>
      <c r="L316" s="54" t="s">
        <v>1144</v>
      </c>
      <c r="M316" s="55" t="s">
        <v>231</v>
      </c>
      <c r="N316" s="55"/>
      <c r="O316" s="56" t="s">
        <v>1018</v>
      </c>
      <c r="P316" s="56" t="s">
        <v>44</v>
      </c>
    </row>
    <row r="317" spans="1:16" x14ac:dyDescent="0.2">
      <c r="A317" s="24" t="str">
        <f t="shared" si="24"/>
        <v> AOLD 13.62 </v>
      </c>
      <c r="B317" s="15" t="str">
        <f t="shared" si="25"/>
        <v>I</v>
      </c>
      <c r="C317" s="24">
        <f t="shared" si="26"/>
        <v>21159.98</v>
      </c>
      <c r="D317" t="str">
        <f t="shared" si="27"/>
        <v>vis</v>
      </c>
      <c r="E317">
        <f>VLOOKUP(C317,Active!C$21:E$969,3,FALSE)</f>
        <v>-8874.9901967754286</v>
      </c>
      <c r="F317" s="15" t="s">
        <v>227</v>
      </c>
      <c r="G317" t="str">
        <f t="shared" si="28"/>
        <v>21159.980</v>
      </c>
      <c r="H317" s="24">
        <f t="shared" si="29"/>
        <v>-8875</v>
      </c>
      <c r="I317" s="54" t="s">
        <v>1145</v>
      </c>
      <c r="J317" s="55" t="s">
        <v>1146</v>
      </c>
      <c r="K317" s="54">
        <v>-8875</v>
      </c>
      <c r="L317" s="54" t="s">
        <v>1147</v>
      </c>
      <c r="M317" s="55" t="s">
        <v>231</v>
      </c>
      <c r="N317" s="55"/>
      <c r="O317" s="56" t="s">
        <v>1148</v>
      </c>
      <c r="P317" s="56" t="s">
        <v>49</v>
      </c>
    </row>
    <row r="318" spans="1:16" x14ac:dyDescent="0.2">
      <c r="A318" s="24" t="str">
        <f t="shared" si="24"/>
        <v> CPRI 19.55 </v>
      </c>
      <c r="B318" s="15" t="str">
        <f t="shared" si="25"/>
        <v>I</v>
      </c>
      <c r="C318" s="24">
        <f t="shared" si="26"/>
        <v>21503.687000000002</v>
      </c>
      <c r="D318" t="str">
        <f t="shared" si="27"/>
        <v>vis</v>
      </c>
      <c r="E318">
        <f>VLOOKUP(C318,Active!C$21:E$969,3,FALSE)</f>
        <v>-8734.9834691757223</v>
      </c>
      <c r="F318" s="15" t="s">
        <v>227</v>
      </c>
      <c r="G318" t="str">
        <f t="shared" si="28"/>
        <v>21503.687</v>
      </c>
      <c r="H318" s="24">
        <f t="shared" si="29"/>
        <v>-8735</v>
      </c>
      <c r="I318" s="54" t="s">
        <v>1149</v>
      </c>
      <c r="J318" s="55" t="s">
        <v>1150</v>
      </c>
      <c r="K318" s="54">
        <v>-8735</v>
      </c>
      <c r="L318" s="54" t="s">
        <v>1057</v>
      </c>
      <c r="M318" s="55" t="s">
        <v>523</v>
      </c>
      <c r="N318" s="55"/>
      <c r="O318" s="56" t="s">
        <v>949</v>
      </c>
      <c r="P318" s="56" t="s">
        <v>40</v>
      </c>
    </row>
    <row r="319" spans="1:16" x14ac:dyDescent="0.2">
      <c r="A319" s="24" t="str">
        <f t="shared" si="24"/>
        <v> CPRI 19.55 </v>
      </c>
      <c r="B319" s="15" t="str">
        <f t="shared" si="25"/>
        <v>II</v>
      </c>
      <c r="C319" s="24">
        <f t="shared" si="26"/>
        <v>21504.880000000001</v>
      </c>
      <c r="D319" t="str">
        <f t="shared" si="27"/>
        <v>vis</v>
      </c>
      <c r="E319">
        <f>VLOOKUP(C319,Active!C$21:E$969,3,FALSE)</f>
        <v>-8734.4975086744053</v>
      </c>
      <c r="F319" s="15" t="s">
        <v>227</v>
      </c>
      <c r="G319" t="str">
        <f t="shared" si="28"/>
        <v>21504.88</v>
      </c>
      <c r="H319" s="24">
        <f t="shared" si="29"/>
        <v>-8734.5</v>
      </c>
      <c r="I319" s="54" t="s">
        <v>1151</v>
      </c>
      <c r="J319" s="55" t="s">
        <v>1152</v>
      </c>
      <c r="K319" s="54">
        <v>-8734.5</v>
      </c>
      <c r="L319" s="54" t="s">
        <v>1153</v>
      </c>
      <c r="M319" s="55" t="s">
        <v>523</v>
      </c>
      <c r="N319" s="55"/>
      <c r="O319" s="56" t="s">
        <v>949</v>
      </c>
      <c r="P319" s="56" t="s">
        <v>40</v>
      </c>
    </row>
    <row r="320" spans="1:16" x14ac:dyDescent="0.2">
      <c r="A320" s="24" t="str">
        <f t="shared" si="24"/>
        <v> CPRI 19.55 </v>
      </c>
      <c r="B320" s="15" t="str">
        <f t="shared" si="25"/>
        <v>I</v>
      </c>
      <c r="C320" s="24">
        <f t="shared" si="26"/>
        <v>22510.21</v>
      </c>
      <c r="D320" t="str">
        <f t="shared" si="27"/>
        <v>vis</v>
      </c>
      <c r="E320">
        <f>VLOOKUP(C320,Active!C$21:E$969,3,FALSE)</f>
        <v>-8324.9831157239823</v>
      </c>
      <c r="F320" s="15" t="s">
        <v>227</v>
      </c>
      <c r="G320" t="str">
        <f t="shared" si="28"/>
        <v>22510.210</v>
      </c>
      <c r="H320" s="24">
        <f t="shared" si="29"/>
        <v>-8325</v>
      </c>
      <c r="I320" s="54" t="s">
        <v>1154</v>
      </c>
      <c r="J320" s="55" t="s">
        <v>1155</v>
      </c>
      <c r="K320" s="54">
        <v>-8325</v>
      </c>
      <c r="L320" s="54" t="s">
        <v>1057</v>
      </c>
      <c r="M320" s="55" t="s">
        <v>523</v>
      </c>
      <c r="N320" s="55"/>
      <c r="O320" s="56" t="s">
        <v>949</v>
      </c>
      <c r="P320" s="56" t="s">
        <v>40</v>
      </c>
    </row>
    <row r="321" spans="1:16" x14ac:dyDescent="0.2">
      <c r="A321" s="24" t="str">
        <f t="shared" si="24"/>
        <v> CPRI 19.55 </v>
      </c>
      <c r="B321" s="15" t="str">
        <f t="shared" si="25"/>
        <v>II</v>
      </c>
      <c r="C321" s="24">
        <f t="shared" si="26"/>
        <v>22511.42</v>
      </c>
      <c r="D321" t="str">
        <f t="shared" si="27"/>
        <v>vis</v>
      </c>
      <c r="E321">
        <f>VLOOKUP(C321,Active!C$21:E$969,3,FALSE)</f>
        <v>-8324.4902303873569</v>
      </c>
      <c r="F321" s="15" t="s">
        <v>227</v>
      </c>
      <c r="G321" t="str">
        <f t="shared" si="28"/>
        <v>22511.42</v>
      </c>
      <c r="H321" s="24">
        <f t="shared" si="29"/>
        <v>-8324.5</v>
      </c>
      <c r="I321" s="54" t="s">
        <v>1156</v>
      </c>
      <c r="J321" s="55" t="s">
        <v>1157</v>
      </c>
      <c r="K321" s="54">
        <v>-8324.5</v>
      </c>
      <c r="L321" s="54" t="s">
        <v>982</v>
      </c>
      <c r="M321" s="55" t="s">
        <v>523</v>
      </c>
      <c r="N321" s="55"/>
      <c r="O321" s="56" t="s">
        <v>949</v>
      </c>
      <c r="P321" s="56" t="s">
        <v>40</v>
      </c>
    </row>
    <row r="322" spans="1:16" x14ac:dyDescent="0.2">
      <c r="A322" s="24" t="str">
        <f t="shared" si="24"/>
        <v> AAC 1.16 </v>
      </c>
      <c r="B322" s="15" t="str">
        <f t="shared" si="25"/>
        <v>I</v>
      </c>
      <c r="C322" s="24">
        <f t="shared" si="26"/>
        <v>22920.171999999999</v>
      </c>
      <c r="D322" t="str">
        <f t="shared" si="27"/>
        <v>vis</v>
      </c>
      <c r="E322">
        <f>VLOOKUP(C322,Active!C$21:E$969,3,FALSE)</f>
        <v>-8157.9878608696154</v>
      </c>
      <c r="F322" s="15" t="s">
        <v>227</v>
      </c>
      <c r="G322" t="str">
        <f t="shared" si="28"/>
        <v>22920.172</v>
      </c>
      <c r="H322" s="24">
        <f t="shared" si="29"/>
        <v>-8158</v>
      </c>
      <c r="I322" s="54" t="s">
        <v>1158</v>
      </c>
      <c r="J322" s="55" t="s">
        <v>1159</v>
      </c>
      <c r="K322" s="54">
        <v>-8158</v>
      </c>
      <c r="L322" s="54" t="s">
        <v>1141</v>
      </c>
      <c r="M322" s="55" t="s">
        <v>231</v>
      </c>
      <c r="N322" s="55"/>
      <c r="O322" s="56" t="s">
        <v>1160</v>
      </c>
      <c r="P322" s="56" t="s">
        <v>50</v>
      </c>
    </row>
    <row r="323" spans="1:16" x14ac:dyDescent="0.2">
      <c r="A323" s="24" t="str">
        <f t="shared" si="24"/>
        <v> AAC 1.16 </v>
      </c>
      <c r="B323" s="15" t="str">
        <f t="shared" si="25"/>
        <v>I</v>
      </c>
      <c r="C323" s="24">
        <f t="shared" si="26"/>
        <v>23261.406999999999</v>
      </c>
      <c r="D323" t="str">
        <f t="shared" si="27"/>
        <v>vis</v>
      </c>
      <c r="E323">
        <f>VLOOKUP(C323,Active!C$21:E$969,3,FALSE)</f>
        <v>-8018.9880857923399</v>
      </c>
      <c r="F323" s="15" t="s">
        <v>227</v>
      </c>
      <c r="G323" t="str">
        <f t="shared" si="28"/>
        <v>23261.407</v>
      </c>
      <c r="H323" s="24">
        <f t="shared" si="29"/>
        <v>-8019</v>
      </c>
      <c r="I323" s="54" t="s">
        <v>1161</v>
      </c>
      <c r="J323" s="55" t="s">
        <v>1162</v>
      </c>
      <c r="K323" s="54">
        <v>-8019</v>
      </c>
      <c r="L323" s="54" t="s">
        <v>1163</v>
      </c>
      <c r="M323" s="55" t="s">
        <v>231</v>
      </c>
      <c r="N323" s="55"/>
      <c r="O323" s="56" t="s">
        <v>1160</v>
      </c>
      <c r="P323" s="56" t="s">
        <v>50</v>
      </c>
    </row>
    <row r="324" spans="1:16" x14ac:dyDescent="0.2">
      <c r="A324" s="24" t="str">
        <f t="shared" si="24"/>
        <v> BZ 4.57 </v>
      </c>
      <c r="B324" s="15" t="str">
        <f t="shared" si="25"/>
        <v>I</v>
      </c>
      <c r="C324" s="24">
        <f t="shared" si="26"/>
        <v>23337.508600000001</v>
      </c>
      <c r="D324" t="str">
        <f t="shared" si="27"/>
        <v>vis</v>
      </c>
      <c r="E324">
        <f>VLOOKUP(C324,Active!C$21:E$969,3,FALSE)</f>
        <v>-7987.9886124586519</v>
      </c>
      <c r="F324" s="15" t="s">
        <v>227</v>
      </c>
      <c r="G324" t="str">
        <f t="shared" si="28"/>
        <v>23337.5086</v>
      </c>
      <c r="H324" s="24">
        <f t="shared" si="29"/>
        <v>-7988</v>
      </c>
      <c r="I324" s="54" t="s">
        <v>1164</v>
      </c>
      <c r="J324" s="55" t="s">
        <v>1165</v>
      </c>
      <c r="K324" s="54">
        <v>-7988</v>
      </c>
      <c r="L324" s="54" t="s">
        <v>1166</v>
      </c>
      <c r="M324" s="55" t="s">
        <v>523</v>
      </c>
      <c r="N324" s="55"/>
      <c r="O324" s="56" t="s">
        <v>1167</v>
      </c>
      <c r="P324" s="56" t="s">
        <v>51</v>
      </c>
    </row>
    <row r="325" spans="1:16" x14ac:dyDescent="0.2">
      <c r="A325" s="24" t="str">
        <f t="shared" si="24"/>
        <v> CPRI 19.55 </v>
      </c>
      <c r="B325" s="15" t="str">
        <f t="shared" si="25"/>
        <v>I</v>
      </c>
      <c r="C325" s="24">
        <f t="shared" si="26"/>
        <v>23492.178</v>
      </c>
      <c r="D325" t="str">
        <f t="shared" si="27"/>
        <v>vis</v>
      </c>
      <c r="E325">
        <f>VLOOKUP(C325,Active!C$21:E$969,3,FALSE)</f>
        <v>-7924.9850758597186</v>
      </c>
      <c r="F325" s="15" t="s">
        <v>227</v>
      </c>
      <c r="G325" t="str">
        <f t="shared" si="28"/>
        <v>23492.178</v>
      </c>
      <c r="H325" s="24">
        <f t="shared" si="29"/>
        <v>-7925</v>
      </c>
      <c r="I325" s="54" t="s">
        <v>1168</v>
      </c>
      <c r="J325" s="55" t="s">
        <v>1169</v>
      </c>
      <c r="K325" s="54">
        <v>-7925</v>
      </c>
      <c r="L325" s="54" t="s">
        <v>1115</v>
      </c>
      <c r="M325" s="55" t="s">
        <v>523</v>
      </c>
      <c r="N325" s="55"/>
      <c r="O325" s="56" t="s">
        <v>949</v>
      </c>
      <c r="P325" s="56" t="s">
        <v>40</v>
      </c>
    </row>
    <row r="326" spans="1:16" x14ac:dyDescent="0.2">
      <c r="A326" s="24" t="str">
        <f t="shared" si="24"/>
        <v> CPRI 19.55 </v>
      </c>
      <c r="B326" s="15" t="str">
        <f t="shared" si="25"/>
        <v>II</v>
      </c>
      <c r="C326" s="24">
        <f t="shared" si="26"/>
        <v>23493.39</v>
      </c>
      <c r="D326" t="str">
        <f t="shared" si="27"/>
        <v>vis</v>
      </c>
      <c r="E326">
        <f>VLOOKUP(C326,Active!C$21:E$969,3,FALSE)</f>
        <v>-7924.4913758365856</v>
      </c>
      <c r="F326" s="15" t="s">
        <v>227</v>
      </c>
      <c r="G326" t="str">
        <f t="shared" si="28"/>
        <v>23493.39</v>
      </c>
      <c r="H326" s="24">
        <f t="shared" si="29"/>
        <v>-7924.5</v>
      </c>
      <c r="I326" s="54" t="s">
        <v>1170</v>
      </c>
      <c r="J326" s="55" t="s">
        <v>1171</v>
      </c>
      <c r="K326" s="54">
        <v>-7924.5</v>
      </c>
      <c r="L326" s="54" t="s">
        <v>982</v>
      </c>
      <c r="M326" s="55" t="s">
        <v>523</v>
      </c>
      <c r="N326" s="55"/>
      <c r="O326" s="56" t="s">
        <v>949</v>
      </c>
      <c r="P326" s="56" t="s">
        <v>40</v>
      </c>
    </row>
    <row r="327" spans="1:16" x14ac:dyDescent="0.2">
      <c r="A327" s="24" t="str">
        <f t="shared" si="24"/>
        <v> AAC 1.12 </v>
      </c>
      <c r="B327" s="15" t="str">
        <f t="shared" si="25"/>
        <v>I</v>
      </c>
      <c r="C327" s="24">
        <f t="shared" si="26"/>
        <v>23565.822</v>
      </c>
      <c r="D327" t="str">
        <f t="shared" si="27"/>
        <v>vis</v>
      </c>
      <c r="E327">
        <f>VLOOKUP(C327,Active!C$21:E$969,3,FALSE)</f>
        <v>-7894.9866893056105</v>
      </c>
      <c r="F327" s="15" t="s">
        <v>227</v>
      </c>
      <c r="G327" t="str">
        <f t="shared" si="28"/>
        <v>23565.822</v>
      </c>
      <c r="H327" s="24">
        <f t="shared" si="29"/>
        <v>-7895</v>
      </c>
      <c r="I327" s="54" t="s">
        <v>1172</v>
      </c>
      <c r="J327" s="55" t="s">
        <v>1173</v>
      </c>
      <c r="K327" s="54">
        <v>-7895</v>
      </c>
      <c r="L327" s="54" t="s">
        <v>1125</v>
      </c>
      <c r="M327" s="55" t="s">
        <v>231</v>
      </c>
      <c r="N327" s="55"/>
      <c r="O327" s="56" t="s">
        <v>1174</v>
      </c>
      <c r="P327" s="56" t="s">
        <v>52</v>
      </c>
    </row>
    <row r="328" spans="1:16" x14ac:dyDescent="0.2">
      <c r="A328" s="24" t="str">
        <f t="shared" si="24"/>
        <v> AN 234.368 </v>
      </c>
      <c r="B328" s="15" t="str">
        <f t="shared" si="25"/>
        <v>I</v>
      </c>
      <c r="C328" s="24">
        <f t="shared" si="26"/>
        <v>23676.29</v>
      </c>
      <c r="D328" t="str">
        <f t="shared" si="27"/>
        <v>vis</v>
      </c>
      <c r="E328">
        <f>VLOOKUP(C328,Active!C$21:E$969,3,FALSE)</f>
        <v>-7849.9882947879423</v>
      </c>
      <c r="F328" s="15" t="s">
        <v>227</v>
      </c>
      <c r="G328" t="str">
        <f t="shared" si="28"/>
        <v>23676.290</v>
      </c>
      <c r="H328" s="24">
        <f t="shared" si="29"/>
        <v>-7850</v>
      </c>
      <c r="I328" s="54" t="s">
        <v>1175</v>
      </c>
      <c r="J328" s="55" t="s">
        <v>1176</v>
      </c>
      <c r="K328" s="54">
        <v>-7850</v>
      </c>
      <c r="L328" s="54" t="s">
        <v>1177</v>
      </c>
      <c r="M328" s="55" t="s">
        <v>231</v>
      </c>
      <c r="N328" s="55"/>
      <c r="O328" s="56" t="s">
        <v>1178</v>
      </c>
      <c r="P328" s="56" t="s">
        <v>53</v>
      </c>
    </row>
    <row r="329" spans="1:16" x14ac:dyDescent="0.2">
      <c r="A329" s="24" t="str">
        <f t="shared" si="24"/>
        <v> IODE 4.3.83 </v>
      </c>
      <c r="B329" s="15" t="str">
        <f t="shared" si="25"/>
        <v>I</v>
      </c>
      <c r="C329" s="24">
        <f t="shared" si="26"/>
        <v>23676.291000000001</v>
      </c>
      <c r="D329" t="str">
        <f t="shared" si="27"/>
        <v>vis</v>
      </c>
      <c r="E329">
        <f>VLOOKUP(C329,Active!C$21:E$969,3,FALSE)</f>
        <v>-7849.9878874446886</v>
      </c>
      <c r="F329" s="15" t="s">
        <v>227</v>
      </c>
      <c r="G329" t="str">
        <f t="shared" si="28"/>
        <v>23676.291</v>
      </c>
      <c r="H329" s="24">
        <f t="shared" si="29"/>
        <v>-7850</v>
      </c>
      <c r="I329" s="54" t="s">
        <v>1179</v>
      </c>
      <c r="J329" s="55" t="s">
        <v>1180</v>
      </c>
      <c r="K329" s="54">
        <v>-7850</v>
      </c>
      <c r="L329" s="54" t="s">
        <v>1163</v>
      </c>
      <c r="M329" s="55" t="s">
        <v>231</v>
      </c>
      <c r="N329" s="55"/>
      <c r="O329" s="56" t="s">
        <v>1181</v>
      </c>
      <c r="P329" s="56" t="s">
        <v>54</v>
      </c>
    </row>
    <row r="330" spans="1:16" x14ac:dyDescent="0.2">
      <c r="A330" s="24" t="str">
        <f t="shared" si="24"/>
        <v> CRAC 19 </v>
      </c>
      <c r="B330" s="15" t="str">
        <f t="shared" si="25"/>
        <v>I</v>
      </c>
      <c r="C330" s="24">
        <f t="shared" si="26"/>
        <v>23762.213</v>
      </c>
      <c r="D330" t="str">
        <f t="shared" si="27"/>
        <v>vis</v>
      </c>
      <c r="E330">
        <f>VLOOKUP(C330,Active!C$21:E$969,3,FALSE)</f>
        <v>-7814.9881404252164</v>
      </c>
      <c r="F330" s="15" t="s">
        <v>227</v>
      </c>
      <c r="G330" t="str">
        <f t="shared" si="28"/>
        <v>23762.213</v>
      </c>
      <c r="H330" s="24">
        <f t="shared" si="29"/>
        <v>-7815</v>
      </c>
      <c r="I330" s="54" t="s">
        <v>1182</v>
      </c>
      <c r="J330" s="55" t="s">
        <v>1183</v>
      </c>
      <c r="K330" s="54">
        <v>-7815</v>
      </c>
      <c r="L330" s="54" t="s">
        <v>1163</v>
      </c>
      <c r="M330" s="55" t="s">
        <v>231</v>
      </c>
      <c r="N330" s="55"/>
      <c r="O330" s="56" t="s">
        <v>1174</v>
      </c>
      <c r="P330" s="56" t="s">
        <v>55</v>
      </c>
    </row>
    <row r="331" spans="1:16" x14ac:dyDescent="0.2">
      <c r="A331" s="24" t="str">
        <f t="shared" ref="A331:A394" si="30">P331</f>
        <v> AAC 1.12 </v>
      </c>
      <c r="B331" s="15" t="str">
        <f t="shared" ref="B331:B394" si="31">IF(H331=INT(H331),"I","II")</f>
        <v>I</v>
      </c>
      <c r="C331" s="24">
        <f t="shared" ref="C331:C394" si="32">1*G331</f>
        <v>23870.234</v>
      </c>
      <c r="D331" t="str">
        <f t="shared" ref="D331:D394" si="33">VLOOKUP(F331,I$1:J$5,2,FALSE)</f>
        <v>vis</v>
      </c>
      <c r="E331">
        <f>VLOOKUP(C331,Active!C$21:E$969,3,FALSE)</f>
        <v>-7770.9865148486415</v>
      </c>
      <c r="F331" s="15" t="s">
        <v>227</v>
      </c>
      <c r="G331" t="str">
        <f t="shared" ref="G331:G394" si="34">MID(I331,3,LEN(I331)-3)</f>
        <v>23870.234</v>
      </c>
      <c r="H331" s="24">
        <f t="shared" ref="H331:H394" si="35">1*K331</f>
        <v>-7771</v>
      </c>
      <c r="I331" s="54" t="s">
        <v>1184</v>
      </c>
      <c r="J331" s="55" t="s">
        <v>1185</v>
      </c>
      <c r="K331" s="54">
        <v>-7771</v>
      </c>
      <c r="L331" s="54" t="s">
        <v>1125</v>
      </c>
      <c r="M331" s="55" t="s">
        <v>231</v>
      </c>
      <c r="N331" s="55"/>
      <c r="O331" s="56" t="s">
        <v>1174</v>
      </c>
      <c r="P331" s="56" t="s">
        <v>52</v>
      </c>
    </row>
    <row r="332" spans="1:16" x14ac:dyDescent="0.2">
      <c r="A332" s="24" t="str">
        <f t="shared" si="30"/>
        <v> AAC 1.16 </v>
      </c>
      <c r="B332" s="15" t="str">
        <f t="shared" si="31"/>
        <v>I</v>
      </c>
      <c r="C332" s="24">
        <f t="shared" si="32"/>
        <v>24108.383999999998</v>
      </c>
      <c r="D332" t="str">
        <f t="shared" si="33"/>
        <v>vis</v>
      </c>
      <c r="E332">
        <f>VLOOKUP(C332,Active!C$21:E$969,3,FALSE)</f>
        <v>-7673.9777190491113</v>
      </c>
      <c r="F332" s="15" t="s">
        <v>227</v>
      </c>
      <c r="G332" t="str">
        <f t="shared" si="34"/>
        <v>24108.384</v>
      </c>
      <c r="H332" s="24">
        <f t="shared" si="35"/>
        <v>-7674</v>
      </c>
      <c r="I332" s="54" t="s">
        <v>1186</v>
      </c>
      <c r="J332" s="55" t="s">
        <v>1187</v>
      </c>
      <c r="K332" s="54">
        <v>-7674</v>
      </c>
      <c r="L332" s="54" t="s">
        <v>969</v>
      </c>
      <c r="M332" s="55" t="s">
        <v>231</v>
      </c>
      <c r="N332" s="55"/>
      <c r="O332" s="56" t="s">
        <v>1160</v>
      </c>
      <c r="P332" s="56" t="s">
        <v>50</v>
      </c>
    </row>
    <row r="333" spans="1:16" x14ac:dyDescent="0.2">
      <c r="A333" s="24" t="str">
        <f t="shared" si="30"/>
        <v> CPRI 19.55 </v>
      </c>
      <c r="B333" s="15" t="str">
        <f t="shared" si="31"/>
        <v>I</v>
      </c>
      <c r="C333" s="24">
        <f t="shared" si="32"/>
        <v>24719.637999999999</v>
      </c>
      <c r="D333" t="str">
        <f t="shared" si="33"/>
        <v>vis</v>
      </c>
      <c r="E333">
        <f>VLOOKUP(C333,Active!C$21:E$969,3,FALSE)</f>
        <v>-7424.9875260293875</v>
      </c>
      <c r="F333" s="15" t="s">
        <v>227</v>
      </c>
      <c r="G333" t="str">
        <f t="shared" si="34"/>
        <v>24719.638</v>
      </c>
      <c r="H333" s="24">
        <f t="shared" si="35"/>
        <v>-7425</v>
      </c>
      <c r="I333" s="54" t="s">
        <v>1188</v>
      </c>
      <c r="J333" s="55" t="s">
        <v>1189</v>
      </c>
      <c r="K333" s="54">
        <v>-7425</v>
      </c>
      <c r="L333" s="54" t="s">
        <v>1163</v>
      </c>
      <c r="M333" s="55" t="s">
        <v>523</v>
      </c>
      <c r="N333" s="55"/>
      <c r="O333" s="56" t="s">
        <v>949</v>
      </c>
      <c r="P333" s="56" t="s">
        <v>40</v>
      </c>
    </row>
    <row r="334" spans="1:16" x14ac:dyDescent="0.2">
      <c r="A334" s="24" t="str">
        <f t="shared" si="30"/>
        <v> CPRI 19.55 </v>
      </c>
      <c r="B334" s="15" t="str">
        <f t="shared" si="31"/>
        <v>II</v>
      </c>
      <c r="C334" s="24">
        <f t="shared" si="32"/>
        <v>24720.86</v>
      </c>
      <c r="D334" t="str">
        <f t="shared" si="33"/>
        <v>vis</v>
      </c>
      <c r="E334">
        <f>VLOOKUP(C334,Active!C$21:E$969,3,FALSE)</f>
        <v>-7424.4897525737206</v>
      </c>
      <c r="F334" s="15" t="s">
        <v>227</v>
      </c>
      <c r="G334" t="str">
        <f t="shared" si="34"/>
        <v>24720.86</v>
      </c>
      <c r="H334" s="24">
        <f t="shared" si="35"/>
        <v>-7424.5</v>
      </c>
      <c r="I334" s="54" t="s">
        <v>1190</v>
      </c>
      <c r="J334" s="55" t="s">
        <v>1191</v>
      </c>
      <c r="K334" s="54">
        <v>-7424.5</v>
      </c>
      <c r="L334" s="54" t="s">
        <v>982</v>
      </c>
      <c r="M334" s="55" t="s">
        <v>523</v>
      </c>
      <c r="N334" s="55"/>
      <c r="O334" s="56" t="s">
        <v>949</v>
      </c>
      <c r="P334" s="56" t="s">
        <v>40</v>
      </c>
    </row>
    <row r="335" spans="1:16" x14ac:dyDescent="0.2">
      <c r="A335" s="24" t="str">
        <f t="shared" si="30"/>
        <v> AA 26.346 </v>
      </c>
      <c r="B335" s="15" t="str">
        <f t="shared" si="31"/>
        <v>I</v>
      </c>
      <c r="C335" s="24">
        <f t="shared" si="32"/>
        <v>25495.391</v>
      </c>
      <c r="D335" t="str">
        <f t="shared" si="33"/>
        <v>vis</v>
      </c>
      <c r="E335">
        <f>VLOOKUP(C335,Active!C$21:E$969,3,FALSE)</f>
        <v>-7108.9897751670142</v>
      </c>
      <c r="F335" s="15" t="s">
        <v>227</v>
      </c>
      <c r="G335" t="str">
        <f t="shared" si="34"/>
        <v>25495.391</v>
      </c>
      <c r="H335" s="24">
        <f t="shared" si="35"/>
        <v>-7109</v>
      </c>
      <c r="I335" s="54" t="s">
        <v>1192</v>
      </c>
      <c r="J335" s="55" t="s">
        <v>1193</v>
      </c>
      <c r="K335" s="54">
        <v>-7109</v>
      </c>
      <c r="L335" s="54" t="s">
        <v>772</v>
      </c>
      <c r="M335" s="55" t="s">
        <v>231</v>
      </c>
      <c r="N335" s="55"/>
      <c r="O335" s="56" t="s">
        <v>1194</v>
      </c>
      <c r="P335" s="56" t="s">
        <v>56</v>
      </c>
    </row>
    <row r="336" spans="1:16" x14ac:dyDescent="0.2">
      <c r="A336" s="24" t="str">
        <f t="shared" si="30"/>
        <v> CPRI 19.55 </v>
      </c>
      <c r="B336" s="15" t="str">
        <f t="shared" si="31"/>
        <v>I</v>
      </c>
      <c r="C336" s="24">
        <f t="shared" si="32"/>
        <v>25505.213</v>
      </c>
      <c r="D336" t="str">
        <f t="shared" si="33"/>
        <v>vis</v>
      </c>
      <c r="E336">
        <f>VLOOKUP(C336,Active!C$21:E$969,3,FALSE)</f>
        <v>-7104.9888497320235</v>
      </c>
      <c r="F336" s="15" t="s">
        <v>227</v>
      </c>
      <c r="G336" t="str">
        <f t="shared" si="34"/>
        <v>25505.213</v>
      </c>
      <c r="H336" s="24">
        <f t="shared" si="35"/>
        <v>-7105</v>
      </c>
      <c r="I336" s="54" t="s">
        <v>1195</v>
      </c>
      <c r="J336" s="55" t="s">
        <v>1196</v>
      </c>
      <c r="K336" s="54">
        <v>-7105</v>
      </c>
      <c r="L336" s="54" t="s">
        <v>1197</v>
      </c>
      <c r="M336" s="55" t="s">
        <v>523</v>
      </c>
      <c r="N336" s="55"/>
      <c r="O336" s="56" t="s">
        <v>949</v>
      </c>
      <c r="P336" s="56" t="s">
        <v>40</v>
      </c>
    </row>
    <row r="337" spans="1:16" x14ac:dyDescent="0.2">
      <c r="A337" s="24" t="str">
        <f t="shared" si="30"/>
        <v> CPRI 19.55 </v>
      </c>
      <c r="B337" s="15" t="str">
        <f t="shared" si="31"/>
        <v>II</v>
      </c>
      <c r="C337" s="24">
        <f t="shared" si="32"/>
        <v>25506.44</v>
      </c>
      <c r="D337" t="str">
        <f t="shared" si="33"/>
        <v>vis</v>
      </c>
      <c r="E337">
        <f>VLOOKUP(C337,Active!C$21:E$969,3,FALSE)</f>
        <v>-7104.4890395600905</v>
      </c>
      <c r="F337" s="15" t="s">
        <v>227</v>
      </c>
      <c r="G337" t="str">
        <f t="shared" si="34"/>
        <v>25506.44</v>
      </c>
      <c r="H337" s="24">
        <f t="shared" si="35"/>
        <v>-7104.5</v>
      </c>
      <c r="I337" s="54" t="s">
        <v>1198</v>
      </c>
      <c r="J337" s="55" t="s">
        <v>1199</v>
      </c>
      <c r="K337" s="54">
        <v>-7104.5</v>
      </c>
      <c r="L337" s="54" t="s">
        <v>982</v>
      </c>
      <c r="M337" s="55" t="s">
        <v>523</v>
      </c>
      <c r="N337" s="55"/>
      <c r="O337" s="56" t="s">
        <v>949</v>
      </c>
      <c r="P337" s="56" t="s">
        <v>40</v>
      </c>
    </row>
    <row r="338" spans="1:16" x14ac:dyDescent="0.2">
      <c r="A338" s="24" t="str">
        <f t="shared" si="30"/>
        <v> AA 26.346 </v>
      </c>
      <c r="B338" s="15" t="str">
        <f t="shared" si="31"/>
        <v>I</v>
      </c>
      <c r="C338" s="24">
        <f t="shared" si="32"/>
        <v>25851.360499999999</v>
      </c>
      <c r="D338" t="str">
        <f t="shared" si="33"/>
        <v>vis</v>
      </c>
      <c r="E338">
        <f>VLOOKUP(C338,Active!C$21:E$969,3,FALSE)</f>
        <v>-6963.9880009223734</v>
      </c>
      <c r="F338" s="15" t="s">
        <v>227</v>
      </c>
      <c r="G338" t="str">
        <f t="shared" si="34"/>
        <v>25851.3605</v>
      </c>
      <c r="H338" s="24">
        <f t="shared" si="35"/>
        <v>-6964</v>
      </c>
      <c r="I338" s="54" t="s">
        <v>1200</v>
      </c>
      <c r="J338" s="55" t="s">
        <v>1201</v>
      </c>
      <c r="K338" s="54">
        <v>-6964</v>
      </c>
      <c r="L338" s="54" t="s">
        <v>1202</v>
      </c>
      <c r="M338" s="55" t="s">
        <v>231</v>
      </c>
      <c r="N338" s="55"/>
      <c r="O338" s="56" t="s">
        <v>1194</v>
      </c>
      <c r="P338" s="56" t="s">
        <v>56</v>
      </c>
    </row>
    <row r="339" spans="1:16" x14ac:dyDescent="0.2">
      <c r="A339" s="24" t="str">
        <f t="shared" si="30"/>
        <v> CPRI 19.55 </v>
      </c>
      <c r="B339" s="15" t="str">
        <f t="shared" si="31"/>
        <v>I</v>
      </c>
      <c r="C339" s="24">
        <f t="shared" si="32"/>
        <v>26511.73</v>
      </c>
      <c r="D339" t="str">
        <f t="shared" si="33"/>
        <v>vis</v>
      </c>
      <c r="E339">
        <f>VLOOKUP(C339,Active!C$21:E$969,3,FALSE)</f>
        <v>-6694.9909403398033</v>
      </c>
      <c r="F339" s="15" t="s">
        <v>227</v>
      </c>
      <c r="G339" t="str">
        <f t="shared" si="34"/>
        <v>26511.730</v>
      </c>
      <c r="H339" s="24">
        <f t="shared" si="35"/>
        <v>-6695</v>
      </c>
      <c r="I339" s="54" t="s">
        <v>1203</v>
      </c>
      <c r="J339" s="55" t="s">
        <v>1204</v>
      </c>
      <c r="K339" s="54">
        <v>-6695</v>
      </c>
      <c r="L339" s="54" t="s">
        <v>1205</v>
      </c>
      <c r="M339" s="55" t="s">
        <v>523</v>
      </c>
      <c r="N339" s="55"/>
      <c r="O339" s="56" t="s">
        <v>949</v>
      </c>
      <c r="P339" s="56" t="s">
        <v>40</v>
      </c>
    </row>
    <row r="340" spans="1:16" x14ac:dyDescent="0.2">
      <c r="A340" s="24" t="str">
        <f t="shared" si="30"/>
        <v> CPRI 19.55 </v>
      </c>
      <c r="B340" s="15" t="str">
        <f t="shared" si="31"/>
        <v>II</v>
      </c>
      <c r="C340" s="24">
        <f t="shared" si="32"/>
        <v>26512.93</v>
      </c>
      <c r="D340" t="str">
        <f t="shared" si="33"/>
        <v>vis</v>
      </c>
      <c r="E340">
        <f>VLOOKUP(C340,Active!C$21:E$969,3,FALSE)</f>
        <v>-6694.5021284357117</v>
      </c>
      <c r="F340" s="15" t="s">
        <v>227</v>
      </c>
      <c r="G340" t="str">
        <f t="shared" si="34"/>
        <v>26512.93</v>
      </c>
      <c r="H340" s="24">
        <f t="shared" si="35"/>
        <v>-6694.5</v>
      </c>
      <c r="I340" s="54" t="s">
        <v>1206</v>
      </c>
      <c r="J340" s="55" t="s">
        <v>1207</v>
      </c>
      <c r="K340" s="54">
        <v>-6694.5</v>
      </c>
      <c r="L340" s="54" t="s">
        <v>999</v>
      </c>
      <c r="M340" s="55" t="s">
        <v>523</v>
      </c>
      <c r="N340" s="55"/>
      <c r="O340" s="56" t="s">
        <v>949</v>
      </c>
      <c r="P340" s="56" t="s">
        <v>40</v>
      </c>
    </row>
    <row r="341" spans="1:16" x14ac:dyDescent="0.2">
      <c r="A341" s="24" t="str">
        <f t="shared" si="30"/>
        <v> IODE 4.3.83 </v>
      </c>
      <c r="B341" s="15" t="str">
        <f t="shared" si="31"/>
        <v>I</v>
      </c>
      <c r="C341" s="24">
        <f t="shared" si="32"/>
        <v>26595.205000000002</v>
      </c>
      <c r="D341" t="str">
        <f t="shared" si="33"/>
        <v>vis</v>
      </c>
      <c r="E341">
        <f>VLOOKUP(C341,Active!C$21:E$969,3,FALSE)</f>
        <v>-6660.9879622614235</v>
      </c>
      <c r="F341" s="15" t="s">
        <v>227</v>
      </c>
      <c r="G341" t="str">
        <f t="shared" si="34"/>
        <v>26595.205</v>
      </c>
      <c r="H341" s="24">
        <f t="shared" si="35"/>
        <v>-6661</v>
      </c>
      <c r="I341" s="54" t="s">
        <v>1208</v>
      </c>
      <c r="J341" s="55" t="s">
        <v>1209</v>
      </c>
      <c r="K341" s="54">
        <v>-6661</v>
      </c>
      <c r="L341" s="54" t="s">
        <v>1210</v>
      </c>
      <c r="M341" s="55" t="s">
        <v>231</v>
      </c>
      <c r="N341" s="55"/>
      <c r="O341" s="56" t="s">
        <v>1181</v>
      </c>
      <c r="P341" s="56" t="s">
        <v>54</v>
      </c>
    </row>
    <row r="342" spans="1:16" x14ac:dyDescent="0.2">
      <c r="A342" s="24" t="str">
        <f t="shared" si="30"/>
        <v> AAC 4.14 </v>
      </c>
      <c r="B342" s="15" t="str">
        <f t="shared" si="31"/>
        <v>I</v>
      </c>
      <c r="C342" s="24">
        <f t="shared" si="32"/>
        <v>26823.518</v>
      </c>
      <c r="D342" t="str">
        <f t="shared" si="33"/>
        <v>vis</v>
      </c>
      <c r="E342">
        <f>VLOOKUP(C342,Active!C$21:E$969,3,FALSE)</f>
        <v>-6567.986202045684</v>
      </c>
      <c r="F342" s="15" t="s">
        <v>227</v>
      </c>
      <c r="G342" t="str">
        <f t="shared" si="34"/>
        <v>26823.518</v>
      </c>
      <c r="H342" s="24">
        <f t="shared" si="35"/>
        <v>-6568</v>
      </c>
      <c r="I342" s="54" t="s">
        <v>1211</v>
      </c>
      <c r="J342" s="55" t="s">
        <v>1212</v>
      </c>
      <c r="K342" s="54">
        <v>-6568</v>
      </c>
      <c r="L342" s="54" t="s">
        <v>1122</v>
      </c>
      <c r="M342" s="55" t="s">
        <v>231</v>
      </c>
      <c r="N342" s="55"/>
      <c r="O342" s="56" t="s">
        <v>1213</v>
      </c>
      <c r="P342" s="56" t="s">
        <v>57</v>
      </c>
    </row>
    <row r="343" spans="1:16" x14ac:dyDescent="0.2">
      <c r="A343" s="24" t="str">
        <f t="shared" si="30"/>
        <v> CPRI 19.55 </v>
      </c>
      <c r="B343" s="15" t="str">
        <f t="shared" si="31"/>
        <v>I</v>
      </c>
      <c r="C343" s="24">
        <f t="shared" si="32"/>
        <v>27346.41</v>
      </c>
      <c r="D343" t="str">
        <f t="shared" si="33"/>
        <v>vis</v>
      </c>
      <c r="E343">
        <f>VLOOKUP(C343,Active!C$21:E$969,3,FALSE)</f>
        <v>-6354.9896735837538</v>
      </c>
      <c r="F343" s="15" t="s">
        <v>227</v>
      </c>
      <c r="G343" t="str">
        <f t="shared" si="34"/>
        <v>27346.410</v>
      </c>
      <c r="H343" s="24">
        <f t="shared" si="35"/>
        <v>-6355</v>
      </c>
      <c r="I343" s="54" t="s">
        <v>1214</v>
      </c>
      <c r="J343" s="55" t="s">
        <v>1215</v>
      </c>
      <c r="K343" s="54">
        <v>-6355</v>
      </c>
      <c r="L343" s="54" t="s">
        <v>1216</v>
      </c>
      <c r="M343" s="55" t="s">
        <v>523</v>
      </c>
      <c r="N343" s="55"/>
      <c r="O343" s="56" t="s">
        <v>949</v>
      </c>
      <c r="P343" s="56" t="s">
        <v>40</v>
      </c>
    </row>
    <row r="344" spans="1:16" x14ac:dyDescent="0.2">
      <c r="A344" s="24" t="str">
        <f t="shared" si="30"/>
        <v> CPRI 19.55 </v>
      </c>
      <c r="B344" s="15" t="str">
        <f t="shared" si="31"/>
        <v>II</v>
      </c>
      <c r="C344" s="24">
        <f t="shared" si="32"/>
        <v>27347.67</v>
      </c>
      <c r="D344" t="str">
        <f t="shared" si="33"/>
        <v>vis</v>
      </c>
      <c r="E344">
        <f>VLOOKUP(C344,Active!C$21:E$969,3,FALSE)</f>
        <v>-6354.4764210844578</v>
      </c>
      <c r="F344" s="15" t="s">
        <v>227</v>
      </c>
      <c r="G344" t="str">
        <f t="shared" si="34"/>
        <v>27347.67</v>
      </c>
      <c r="H344" s="24">
        <f t="shared" si="35"/>
        <v>-6354.5</v>
      </c>
      <c r="I344" s="54" t="s">
        <v>1217</v>
      </c>
      <c r="J344" s="55" t="s">
        <v>1218</v>
      </c>
      <c r="K344" s="54">
        <v>-6354.5</v>
      </c>
      <c r="L344" s="54" t="s">
        <v>958</v>
      </c>
      <c r="M344" s="55" t="s">
        <v>523</v>
      </c>
      <c r="N344" s="55"/>
      <c r="O344" s="56" t="s">
        <v>949</v>
      </c>
      <c r="P344" s="56" t="s">
        <v>40</v>
      </c>
    </row>
    <row r="345" spans="1:16" x14ac:dyDescent="0.2">
      <c r="A345" s="24" t="str">
        <f t="shared" si="30"/>
        <v> AA 26.346 </v>
      </c>
      <c r="B345" s="15" t="str">
        <f t="shared" si="31"/>
        <v>I</v>
      </c>
      <c r="C345" s="24">
        <f t="shared" si="32"/>
        <v>27356.224999999999</v>
      </c>
      <c r="D345" t="str">
        <f t="shared" si="33"/>
        <v>vis</v>
      </c>
      <c r="E345">
        <f>VLOOKUP(C345,Active!C$21:E$969,3,FALSE)</f>
        <v>-6350.9915995515375</v>
      </c>
      <c r="F345" s="15" t="s">
        <v>227</v>
      </c>
      <c r="G345" t="str">
        <f t="shared" si="34"/>
        <v>27356.225</v>
      </c>
      <c r="H345" s="24">
        <f t="shared" si="35"/>
        <v>-6351</v>
      </c>
      <c r="I345" s="54" t="s">
        <v>1219</v>
      </c>
      <c r="J345" s="55" t="s">
        <v>1220</v>
      </c>
      <c r="K345" s="54">
        <v>-6351</v>
      </c>
      <c r="L345" s="54" t="s">
        <v>1221</v>
      </c>
      <c r="M345" s="55" t="s">
        <v>231</v>
      </c>
      <c r="N345" s="55"/>
      <c r="O345" s="56" t="s">
        <v>1222</v>
      </c>
      <c r="P345" s="56" t="s">
        <v>56</v>
      </c>
    </row>
    <row r="346" spans="1:16" x14ac:dyDescent="0.2">
      <c r="A346" s="24" t="str">
        <f t="shared" si="30"/>
        <v> AA 26.346 </v>
      </c>
      <c r="B346" s="15" t="str">
        <f t="shared" si="31"/>
        <v>I</v>
      </c>
      <c r="C346" s="24">
        <f t="shared" si="32"/>
        <v>27589.451000000001</v>
      </c>
      <c r="D346" t="str">
        <f t="shared" si="33"/>
        <v>vis</v>
      </c>
      <c r="E346">
        <f>VLOOKUP(C346,Active!C$21:E$969,3,FALSE)</f>
        <v>-6255.9885619317947</v>
      </c>
      <c r="F346" s="15" t="s">
        <v>227</v>
      </c>
      <c r="G346" t="str">
        <f t="shared" si="34"/>
        <v>27589.451</v>
      </c>
      <c r="H346" s="24">
        <f t="shared" si="35"/>
        <v>-6256</v>
      </c>
      <c r="I346" s="54" t="s">
        <v>1223</v>
      </c>
      <c r="J346" s="55" t="s">
        <v>1224</v>
      </c>
      <c r="K346" s="54">
        <v>-6256</v>
      </c>
      <c r="L346" s="54" t="s">
        <v>1225</v>
      </c>
      <c r="M346" s="55" t="s">
        <v>231</v>
      </c>
      <c r="N346" s="55"/>
      <c r="O346" s="56" t="s">
        <v>1226</v>
      </c>
      <c r="P346" s="56" t="s">
        <v>56</v>
      </c>
    </row>
    <row r="347" spans="1:16" x14ac:dyDescent="0.2">
      <c r="A347" s="24" t="str">
        <f t="shared" si="30"/>
        <v> AAC 4.83 </v>
      </c>
      <c r="B347" s="15" t="str">
        <f t="shared" si="31"/>
        <v>I</v>
      </c>
      <c r="C347" s="24">
        <f t="shared" si="32"/>
        <v>27589.457999999999</v>
      </c>
      <c r="D347" t="str">
        <f t="shared" si="33"/>
        <v>vis</v>
      </c>
      <c r="E347">
        <f>VLOOKUP(C347,Active!C$21:E$969,3,FALSE)</f>
        <v>-6255.9857105290221</v>
      </c>
      <c r="F347" s="15" t="s">
        <v>227</v>
      </c>
      <c r="G347" t="str">
        <f t="shared" si="34"/>
        <v>27589.458</v>
      </c>
      <c r="H347" s="24">
        <f t="shared" si="35"/>
        <v>-6256</v>
      </c>
      <c r="I347" s="54" t="s">
        <v>1227</v>
      </c>
      <c r="J347" s="55" t="s">
        <v>1228</v>
      </c>
      <c r="K347" s="54">
        <v>-6256</v>
      </c>
      <c r="L347" s="54" t="s">
        <v>1122</v>
      </c>
      <c r="M347" s="55" t="s">
        <v>231</v>
      </c>
      <c r="N347" s="55"/>
      <c r="O347" s="56" t="s">
        <v>1229</v>
      </c>
      <c r="P347" s="56" t="s">
        <v>58</v>
      </c>
    </row>
    <row r="348" spans="1:16" x14ac:dyDescent="0.2">
      <c r="A348" s="24" t="str">
        <f t="shared" si="30"/>
        <v> AAC 4.14 </v>
      </c>
      <c r="B348" s="15" t="str">
        <f t="shared" si="31"/>
        <v>I</v>
      </c>
      <c r="C348" s="24">
        <f t="shared" si="32"/>
        <v>27670.462</v>
      </c>
      <c r="D348" t="str">
        <f t="shared" si="33"/>
        <v>vis</v>
      </c>
      <c r="E348">
        <f>VLOOKUP(C348,Active!C$21:E$969,3,FALSE)</f>
        <v>-6222.9892776298184</v>
      </c>
      <c r="F348" s="15" t="s">
        <v>227</v>
      </c>
      <c r="G348" t="str">
        <f t="shared" si="34"/>
        <v>27670.462</v>
      </c>
      <c r="H348" s="24">
        <f t="shared" si="35"/>
        <v>-6223</v>
      </c>
      <c r="I348" s="54" t="s">
        <v>1230</v>
      </c>
      <c r="J348" s="55" t="s">
        <v>1231</v>
      </c>
      <c r="K348" s="54">
        <v>-6223</v>
      </c>
      <c r="L348" s="54" t="s">
        <v>772</v>
      </c>
      <c r="M348" s="55" t="s">
        <v>231</v>
      </c>
      <c r="N348" s="55"/>
      <c r="O348" s="56" t="s">
        <v>1213</v>
      </c>
      <c r="P348" s="56" t="s">
        <v>57</v>
      </c>
    </row>
    <row r="349" spans="1:16" x14ac:dyDescent="0.2">
      <c r="A349" s="24" t="str">
        <f t="shared" si="30"/>
        <v> AAC 4.83 </v>
      </c>
      <c r="B349" s="15" t="str">
        <f t="shared" si="31"/>
        <v>I</v>
      </c>
      <c r="C349" s="24">
        <f t="shared" si="32"/>
        <v>27707.291000000001</v>
      </c>
      <c r="D349" t="str">
        <f t="shared" si="33"/>
        <v>vis</v>
      </c>
      <c r="E349">
        <f>VLOOKUP(C349,Active!C$21:E$969,3,FALSE)</f>
        <v>-6207.9872329499894</v>
      </c>
      <c r="F349" s="15" t="s">
        <v>227</v>
      </c>
      <c r="G349" t="str">
        <f t="shared" si="34"/>
        <v>27707.291</v>
      </c>
      <c r="H349" s="24">
        <f t="shared" si="35"/>
        <v>-6208</v>
      </c>
      <c r="I349" s="54" t="s">
        <v>1232</v>
      </c>
      <c r="J349" s="55" t="s">
        <v>1233</v>
      </c>
      <c r="K349" s="54">
        <v>-6208</v>
      </c>
      <c r="L349" s="54" t="s">
        <v>1177</v>
      </c>
      <c r="M349" s="55" t="s">
        <v>231</v>
      </c>
      <c r="N349" s="55"/>
      <c r="O349" s="56" t="s">
        <v>1229</v>
      </c>
      <c r="P349" s="56" t="s">
        <v>58</v>
      </c>
    </row>
    <row r="350" spans="1:16" x14ac:dyDescent="0.2">
      <c r="A350" s="24" t="str">
        <f t="shared" si="30"/>
        <v> AAC 4.83 </v>
      </c>
      <c r="B350" s="15" t="str">
        <f t="shared" si="31"/>
        <v>I</v>
      </c>
      <c r="C350" s="24">
        <f t="shared" si="32"/>
        <v>27756.384999999998</v>
      </c>
      <c r="D350" t="str">
        <f t="shared" si="33"/>
        <v>vis</v>
      </c>
      <c r="E350">
        <f>VLOOKUP(C350,Active!C$21:E$969,3,FALSE)</f>
        <v>-6187.9891232670925</v>
      </c>
      <c r="F350" s="15" t="s">
        <v>227</v>
      </c>
      <c r="G350" t="str">
        <f t="shared" si="34"/>
        <v>27756.385</v>
      </c>
      <c r="H350" s="24">
        <f t="shared" si="35"/>
        <v>-6188</v>
      </c>
      <c r="I350" s="54" t="s">
        <v>1234</v>
      </c>
      <c r="J350" s="55" t="s">
        <v>1235</v>
      </c>
      <c r="K350" s="54">
        <v>-6188</v>
      </c>
      <c r="L350" s="54" t="s">
        <v>772</v>
      </c>
      <c r="M350" s="55" t="s">
        <v>231</v>
      </c>
      <c r="N350" s="55"/>
      <c r="O350" s="56" t="s">
        <v>1229</v>
      </c>
      <c r="P350" s="56" t="s">
        <v>58</v>
      </c>
    </row>
    <row r="351" spans="1:16" x14ac:dyDescent="0.2">
      <c r="A351" s="24" t="str">
        <f t="shared" si="30"/>
        <v> AAC 4.83 </v>
      </c>
      <c r="B351" s="15" t="str">
        <f t="shared" si="31"/>
        <v>I</v>
      </c>
      <c r="C351" s="24">
        <f t="shared" si="32"/>
        <v>27967.507000000001</v>
      </c>
      <c r="D351" t="str">
        <f t="shared" si="33"/>
        <v>vis</v>
      </c>
      <c r="E351">
        <f>VLOOKUP(C351,Active!C$21:E$969,3,FALSE)</f>
        <v>-6101.9900009207186</v>
      </c>
      <c r="F351" s="15" t="s">
        <v>227</v>
      </c>
      <c r="G351" t="str">
        <f t="shared" si="34"/>
        <v>27967.507</v>
      </c>
      <c r="H351" s="24">
        <f t="shared" si="35"/>
        <v>-6102</v>
      </c>
      <c r="I351" s="54" t="s">
        <v>1236</v>
      </c>
      <c r="J351" s="55" t="s">
        <v>1237</v>
      </c>
      <c r="K351" s="54">
        <v>-6102</v>
      </c>
      <c r="L351" s="54" t="s">
        <v>1238</v>
      </c>
      <c r="M351" s="55" t="s">
        <v>231</v>
      </c>
      <c r="N351" s="55"/>
      <c r="O351" s="56" t="s">
        <v>1229</v>
      </c>
      <c r="P351" s="56" t="s">
        <v>58</v>
      </c>
    </row>
    <row r="352" spans="1:16" x14ac:dyDescent="0.2">
      <c r="A352" s="24" t="str">
        <f t="shared" si="30"/>
        <v> AN 261.255 </v>
      </c>
      <c r="B352" s="15" t="str">
        <f t="shared" si="31"/>
        <v>I</v>
      </c>
      <c r="C352" s="24">
        <f t="shared" si="32"/>
        <v>27994.505000000001</v>
      </c>
      <c r="D352" t="str">
        <f t="shared" si="33"/>
        <v>vis</v>
      </c>
      <c r="E352">
        <f>VLOOKUP(C352,Active!C$21:E$969,3,FALSE)</f>
        <v>-6090.9925477651623</v>
      </c>
      <c r="F352" s="15" t="s">
        <v>227</v>
      </c>
      <c r="G352" t="str">
        <f t="shared" si="34"/>
        <v>27994.505</v>
      </c>
      <c r="H352" s="24">
        <f t="shared" si="35"/>
        <v>-6091</v>
      </c>
      <c r="I352" s="54" t="s">
        <v>1239</v>
      </c>
      <c r="J352" s="55" t="s">
        <v>1240</v>
      </c>
      <c r="K352" s="54">
        <v>-6091</v>
      </c>
      <c r="L352" s="54" t="s">
        <v>1241</v>
      </c>
      <c r="M352" s="55" t="s">
        <v>231</v>
      </c>
      <c r="N352" s="55"/>
      <c r="O352" s="56" t="s">
        <v>1242</v>
      </c>
      <c r="P352" s="56" t="s">
        <v>59</v>
      </c>
    </row>
    <row r="353" spans="1:16" x14ac:dyDescent="0.2">
      <c r="A353" s="24" t="str">
        <f t="shared" si="30"/>
        <v> BZ 19.41 </v>
      </c>
      <c r="B353" s="15" t="str">
        <f t="shared" si="31"/>
        <v>I</v>
      </c>
      <c r="C353" s="24">
        <f t="shared" si="32"/>
        <v>28706.439600000002</v>
      </c>
      <c r="D353" t="str">
        <f t="shared" si="33"/>
        <v>vis</v>
      </c>
      <c r="E353">
        <f>VLOOKUP(C353,Active!C$21:E$969,3,FALSE)</f>
        <v>-5800.9907915861932</v>
      </c>
      <c r="F353" s="15" t="s">
        <v>227</v>
      </c>
      <c r="G353" t="str">
        <f t="shared" si="34"/>
        <v>28706.4396</v>
      </c>
      <c r="H353" s="24">
        <f t="shared" si="35"/>
        <v>-5801</v>
      </c>
      <c r="I353" s="54" t="s">
        <v>1243</v>
      </c>
      <c r="J353" s="55" t="s">
        <v>1244</v>
      </c>
      <c r="K353" s="54">
        <v>-5801</v>
      </c>
      <c r="L353" s="54" t="s">
        <v>1245</v>
      </c>
      <c r="M353" s="55" t="s">
        <v>231</v>
      </c>
      <c r="N353" s="55"/>
      <c r="O353" s="56" t="s">
        <v>1174</v>
      </c>
      <c r="P353" s="56" t="s">
        <v>60</v>
      </c>
    </row>
    <row r="354" spans="1:16" x14ac:dyDescent="0.2">
      <c r="A354" s="24" t="str">
        <f t="shared" si="30"/>
        <v> AA 26.346 </v>
      </c>
      <c r="B354" s="15" t="str">
        <f t="shared" si="31"/>
        <v>I</v>
      </c>
      <c r="C354" s="24">
        <f t="shared" si="32"/>
        <v>28760.457999999999</v>
      </c>
      <c r="D354" t="str">
        <f t="shared" si="33"/>
        <v>vis</v>
      </c>
      <c r="E354">
        <f>VLOOKUP(C354,Active!C$21:E$969,3,FALSE)</f>
        <v>-5778.9867607862052</v>
      </c>
      <c r="F354" s="15" t="s">
        <v>227</v>
      </c>
      <c r="G354" t="str">
        <f t="shared" si="34"/>
        <v>28760.458</v>
      </c>
      <c r="H354" s="24">
        <f t="shared" si="35"/>
        <v>-5779</v>
      </c>
      <c r="I354" s="54" t="s">
        <v>1246</v>
      </c>
      <c r="J354" s="55" t="s">
        <v>1247</v>
      </c>
      <c r="K354" s="54">
        <v>-5779</v>
      </c>
      <c r="L354" s="54" t="s">
        <v>1177</v>
      </c>
      <c r="M354" s="55" t="s">
        <v>231</v>
      </c>
      <c r="N354" s="55"/>
      <c r="O354" s="56" t="s">
        <v>1248</v>
      </c>
      <c r="P354" s="56" t="s">
        <v>56</v>
      </c>
    </row>
    <row r="355" spans="1:16" x14ac:dyDescent="0.2">
      <c r="A355" s="24" t="str">
        <f t="shared" si="30"/>
        <v> AA 26.346 </v>
      </c>
      <c r="B355" s="15" t="str">
        <f t="shared" si="31"/>
        <v>I</v>
      </c>
      <c r="C355" s="24">
        <f t="shared" si="32"/>
        <v>29111.481</v>
      </c>
      <c r="D355" t="str">
        <f t="shared" si="33"/>
        <v>vis</v>
      </c>
      <c r="E355">
        <f>VLOOKUP(C355,Active!C$21:E$969,3,FALSE)</f>
        <v>-5635.9999099445549</v>
      </c>
      <c r="F355" s="15" t="s">
        <v>227</v>
      </c>
      <c r="G355" t="str">
        <f t="shared" si="34"/>
        <v>29111.481</v>
      </c>
      <c r="H355" s="24">
        <f t="shared" si="35"/>
        <v>-5636</v>
      </c>
      <c r="I355" s="54" t="s">
        <v>1249</v>
      </c>
      <c r="J355" s="55" t="s">
        <v>1250</v>
      </c>
      <c r="K355" s="54">
        <v>-5636</v>
      </c>
      <c r="L355" s="54" t="s">
        <v>346</v>
      </c>
      <c r="M355" s="55" t="s">
        <v>231</v>
      </c>
      <c r="N355" s="55"/>
      <c r="O355" s="56" t="s">
        <v>1248</v>
      </c>
      <c r="P355" s="56" t="s">
        <v>56</v>
      </c>
    </row>
    <row r="356" spans="1:16" x14ac:dyDescent="0.2">
      <c r="A356" s="24" t="str">
        <f t="shared" si="30"/>
        <v> HA 113 </v>
      </c>
      <c r="B356" s="15" t="str">
        <f t="shared" si="31"/>
        <v>I</v>
      </c>
      <c r="C356" s="24">
        <f t="shared" si="32"/>
        <v>29943.733</v>
      </c>
      <c r="D356" t="str">
        <f t="shared" si="33"/>
        <v>vis</v>
      </c>
      <c r="E356">
        <f>VLOOKUP(C356,Active!C$21:E$969,3,FALSE)</f>
        <v>-5296.9876726077837</v>
      </c>
      <c r="F356" s="15" t="s">
        <v>227</v>
      </c>
      <c r="G356" t="str">
        <f t="shared" si="34"/>
        <v>29943.733</v>
      </c>
      <c r="H356" s="24">
        <f t="shared" si="35"/>
        <v>-5297</v>
      </c>
      <c r="I356" s="54" t="s">
        <v>1251</v>
      </c>
      <c r="J356" s="55" t="s">
        <v>1252</v>
      </c>
      <c r="K356" s="54">
        <v>-5297</v>
      </c>
      <c r="L356" s="54" t="s">
        <v>1197</v>
      </c>
      <c r="M356" s="55" t="s">
        <v>523</v>
      </c>
      <c r="N356" s="55"/>
      <c r="O356" s="56" t="s">
        <v>1253</v>
      </c>
      <c r="P356" s="56" t="s">
        <v>61</v>
      </c>
    </row>
    <row r="357" spans="1:16" x14ac:dyDescent="0.2">
      <c r="A357" s="24" t="str">
        <f t="shared" si="30"/>
        <v> AA 26.346 </v>
      </c>
      <c r="B357" s="15" t="str">
        <f t="shared" si="31"/>
        <v>I</v>
      </c>
      <c r="C357" s="24">
        <f t="shared" si="32"/>
        <v>30940.420999999998</v>
      </c>
      <c r="D357" t="str">
        <f t="shared" si="33"/>
        <v>vis</v>
      </c>
      <c r="E357">
        <f>VLOOKUP(C357,Active!C$21:E$969,3,FALSE)</f>
        <v>-4890.9935400533286</v>
      </c>
      <c r="F357" s="15" t="s">
        <v>227</v>
      </c>
      <c r="G357" t="str">
        <f t="shared" si="34"/>
        <v>30940.421</v>
      </c>
      <c r="H357" s="24">
        <f t="shared" si="35"/>
        <v>-4891</v>
      </c>
      <c r="I357" s="54" t="s">
        <v>1254</v>
      </c>
      <c r="J357" s="55" t="s">
        <v>1255</v>
      </c>
      <c r="K357" s="54">
        <v>-4891</v>
      </c>
      <c r="L357" s="54" t="s">
        <v>265</v>
      </c>
      <c r="M357" s="55" t="s">
        <v>231</v>
      </c>
      <c r="N357" s="55"/>
      <c r="O357" s="56" t="s">
        <v>1248</v>
      </c>
      <c r="P357" s="56" t="s">
        <v>56</v>
      </c>
    </row>
    <row r="358" spans="1:16" x14ac:dyDescent="0.2">
      <c r="A358" s="24" t="str">
        <f t="shared" si="30"/>
        <v> AAC 4.83 </v>
      </c>
      <c r="B358" s="15" t="str">
        <f t="shared" si="31"/>
        <v>I</v>
      </c>
      <c r="C358" s="24">
        <f t="shared" si="32"/>
        <v>32440.386999999999</v>
      </c>
      <c r="D358" t="str">
        <f t="shared" si="33"/>
        <v>vis</v>
      </c>
      <c r="E358">
        <f>VLOOKUP(C358,Active!C$21:E$969,3,FALSE)</f>
        <v>-4279.9925096093202</v>
      </c>
      <c r="F358" s="15" t="s">
        <v>227</v>
      </c>
      <c r="G358" t="str">
        <f t="shared" si="34"/>
        <v>32440.387</v>
      </c>
      <c r="H358" s="24">
        <f t="shared" si="35"/>
        <v>-4280</v>
      </c>
      <c r="I358" s="54" t="s">
        <v>1256</v>
      </c>
      <c r="J358" s="55" t="s">
        <v>1257</v>
      </c>
      <c r="K358" s="54">
        <v>-4280</v>
      </c>
      <c r="L358" s="54" t="s">
        <v>1258</v>
      </c>
      <c r="M358" s="55" t="s">
        <v>231</v>
      </c>
      <c r="N358" s="55"/>
      <c r="O358" s="56" t="s">
        <v>1229</v>
      </c>
      <c r="P358" s="56" t="s">
        <v>58</v>
      </c>
    </row>
    <row r="359" spans="1:16" x14ac:dyDescent="0.2">
      <c r="A359" s="24" t="str">
        <f t="shared" si="30"/>
        <v> AAC 4.115 </v>
      </c>
      <c r="B359" s="15" t="str">
        <f t="shared" si="31"/>
        <v>I</v>
      </c>
      <c r="C359" s="24">
        <f t="shared" si="32"/>
        <v>32678.512999999999</v>
      </c>
      <c r="D359" t="str">
        <f t="shared" si="33"/>
        <v>vis</v>
      </c>
      <c r="E359">
        <f>VLOOKUP(C359,Active!C$21:E$969,3,FALSE)</f>
        <v>-4182.9934900478702</v>
      </c>
      <c r="F359" s="15" t="s">
        <v>227</v>
      </c>
      <c r="G359" t="str">
        <f t="shared" si="34"/>
        <v>32678.513</v>
      </c>
      <c r="H359" s="24">
        <f t="shared" si="35"/>
        <v>-4183</v>
      </c>
      <c r="I359" s="54" t="s">
        <v>1259</v>
      </c>
      <c r="J359" s="55" t="s">
        <v>1260</v>
      </c>
      <c r="K359" s="54">
        <v>-4183</v>
      </c>
      <c r="L359" s="54" t="s">
        <v>660</v>
      </c>
      <c r="M359" s="55" t="s">
        <v>231</v>
      </c>
      <c r="N359" s="55"/>
      <c r="O359" s="56" t="s">
        <v>1229</v>
      </c>
      <c r="P359" s="56" t="s">
        <v>62</v>
      </c>
    </row>
    <row r="360" spans="1:16" x14ac:dyDescent="0.2">
      <c r="A360" s="24" t="str">
        <f t="shared" si="30"/>
        <v> NAZ 2.23 </v>
      </c>
      <c r="B360" s="15" t="str">
        <f t="shared" si="31"/>
        <v>I</v>
      </c>
      <c r="C360" s="24">
        <f t="shared" si="32"/>
        <v>32764.440999999999</v>
      </c>
      <c r="D360" t="str">
        <f t="shared" si="33"/>
        <v>vis</v>
      </c>
      <c r="E360">
        <f>VLOOKUP(C360,Active!C$21:E$969,3,FALSE)</f>
        <v>-4147.9912989688773</v>
      </c>
      <c r="F360" s="15" t="s">
        <v>227</v>
      </c>
      <c r="G360" t="str">
        <f t="shared" si="34"/>
        <v>32764.441</v>
      </c>
      <c r="H360" s="24">
        <f t="shared" si="35"/>
        <v>-4148</v>
      </c>
      <c r="I360" s="54" t="s">
        <v>1261</v>
      </c>
      <c r="J360" s="55" t="s">
        <v>1262</v>
      </c>
      <c r="K360" s="54">
        <v>-4148</v>
      </c>
      <c r="L360" s="54" t="s">
        <v>1241</v>
      </c>
      <c r="M360" s="55" t="s">
        <v>231</v>
      </c>
      <c r="N360" s="55"/>
      <c r="O360" s="56" t="s">
        <v>1263</v>
      </c>
      <c r="P360" s="56" t="s">
        <v>63</v>
      </c>
    </row>
    <row r="361" spans="1:16" x14ac:dyDescent="0.2">
      <c r="A361" s="24" t="str">
        <f t="shared" si="30"/>
        <v> AAC 4.115 </v>
      </c>
      <c r="B361" s="15" t="str">
        <f t="shared" si="31"/>
        <v>I</v>
      </c>
      <c r="C361" s="24">
        <f t="shared" si="32"/>
        <v>32823.343999999997</v>
      </c>
      <c r="D361" t="str">
        <f t="shared" si="33"/>
        <v>vis</v>
      </c>
      <c r="E361">
        <f>VLOOKUP(C361,Active!C$21:E$969,3,FALSE)</f>
        <v>-4123.997559313284</v>
      </c>
      <c r="F361" s="15" t="s">
        <v>227</v>
      </c>
      <c r="G361" t="str">
        <f t="shared" si="34"/>
        <v>32823.344</v>
      </c>
      <c r="H361" s="24">
        <f t="shared" si="35"/>
        <v>-4124</v>
      </c>
      <c r="I361" s="54" t="s">
        <v>1264</v>
      </c>
      <c r="J361" s="55" t="s">
        <v>1265</v>
      </c>
      <c r="K361" s="54">
        <v>-4124</v>
      </c>
      <c r="L361" s="54" t="s">
        <v>656</v>
      </c>
      <c r="M361" s="55" t="s">
        <v>231</v>
      </c>
      <c r="N361" s="55"/>
      <c r="O361" s="56" t="s">
        <v>1229</v>
      </c>
      <c r="P361" s="56" t="s">
        <v>62</v>
      </c>
    </row>
    <row r="362" spans="1:16" x14ac:dyDescent="0.2">
      <c r="A362" s="24" t="str">
        <f t="shared" si="30"/>
        <v> AAC 5.6 </v>
      </c>
      <c r="B362" s="15" t="str">
        <f t="shared" si="31"/>
        <v>I</v>
      </c>
      <c r="C362" s="24">
        <f t="shared" si="32"/>
        <v>33066.387000000002</v>
      </c>
      <c r="D362" t="str">
        <f t="shared" si="33"/>
        <v>vis</v>
      </c>
      <c r="E362">
        <f>VLOOKUP(C362,Active!C$21:E$969,3,FALSE)</f>
        <v>-4024.9956329748161</v>
      </c>
      <c r="F362" s="15" t="s">
        <v>227</v>
      </c>
      <c r="G362" t="str">
        <f t="shared" si="34"/>
        <v>33066.387</v>
      </c>
      <c r="H362" s="24">
        <f t="shared" si="35"/>
        <v>-4025</v>
      </c>
      <c r="I362" s="54" t="s">
        <v>1266</v>
      </c>
      <c r="J362" s="55" t="s">
        <v>1267</v>
      </c>
      <c r="K362" s="54">
        <v>-4025</v>
      </c>
      <c r="L362" s="54" t="s">
        <v>602</v>
      </c>
      <c r="M362" s="55" t="s">
        <v>231</v>
      </c>
      <c r="N362" s="55"/>
      <c r="O362" s="56" t="s">
        <v>1229</v>
      </c>
      <c r="P362" s="56" t="s">
        <v>64</v>
      </c>
    </row>
    <row r="363" spans="1:16" x14ac:dyDescent="0.2">
      <c r="A363" s="24" t="str">
        <f t="shared" si="30"/>
        <v> AN 278.271 </v>
      </c>
      <c r="B363" s="15" t="str">
        <f t="shared" si="31"/>
        <v>I</v>
      </c>
      <c r="C363" s="24">
        <f t="shared" si="32"/>
        <v>33164.580999999998</v>
      </c>
      <c r="D363" t="str">
        <f t="shared" si="33"/>
        <v>vis</v>
      </c>
      <c r="E363">
        <f>VLOOKUP(C363,Active!C$21:E$969,3,FALSE)</f>
        <v>-3984.9969695495006</v>
      </c>
      <c r="F363" s="15" t="s">
        <v>227</v>
      </c>
      <c r="G363" t="str">
        <f t="shared" si="34"/>
        <v>33164.581</v>
      </c>
      <c r="H363" s="24">
        <f t="shared" si="35"/>
        <v>-3985</v>
      </c>
      <c r="I363" s="54" t="s">
        <v>1268</v>
      </c>
      <c r="J363" s="55" t="s">
        <v>1269</v>
      </c>
      <c r="K363" s="54">
        <v>-3985</v>
      </c>
      <c r="L363" s="54" t="s">
        <v>1270</v>
      </c>
      <c r="M363" s="55" t="s">
        <v>231</v>
      </c>
      <c r="N363" s="55"/>
      <c r="O363" s="56" t="s">
        <v>1271</v>
      </c>
      <c r="P363" s="56" t="s">
        <v>65</v>
      </c>
    </row>
    <row r="364" spans="1:16" x14ac:dyDescent="0.2">
      <c r="A364" s="24" t="str">
        <f t="shared" si="30"/>
        <v> AA 26.346 </v>
      </c>
      <c r="B364" s="15" t="str">
        <f t="shared" si="31"/>
        <v>I</v>
      </c>
      <c r="C364" s="24">
        <f t="shared" si="32"/>
        <v>33174.404999999999</v>
      </c>
      <c r="D364" t="str">
        <f t="shared" si="33"/>
        <v>vis</v>
      </c>
      <c r="E364">
        <f>VLOOKUP(C364,Active!C$21:E$969,3,FALSE)</f>
        <v>-3980.9952294280033</v>
      </c>
      <c r="F364" s="15" t="s">
        <v>227</v>
      </c>
      <c r="G364" t="str">
        <f t="shared" si="34"/>
        <v>33174.405</v>
      </c>
      <c r="H364" s="24">
        <f t="shared" si="35"/>
        <v>-3981</v>
      </c>
      <c r="I364" s="54" t="s">
        <v>1272</v>
      </c>
      <c r="J364" s="55" t="s">
        <v>1273</v>
      </c>
      <c r="K364" s="54">
        <v>-3981</v>
      </c>
      <c r="L364" s="54" t="s">
        <v>829</v>
      </c>
      <c r="M364" s="55" t="s">
        <v>231</v>
      </c>
      <c r="N364" s="55"/>
      <c r="O364" s="56" t="s">
        <v>1274</v>
      </c>
      <c r="P364" s="56" t="s">
        <v>56</v>
      </c>
    </row>
    <row r="365" spans="1:16" x14ac:dyDescent="0.2">
      <c r="A365" s="24" t="str">
        <f t="shared" si="30"/>
        <v> AAC 5.6 </v>
      </c>
      <c r="B365" s="15" t="str">
        <f t="shared" si="31"/>
        <v>I</v>
      </c>
      <c r="C365" s="24">
        <f t="shared" si="32"/>
        <v>33174.413</v>
      </c>
      <c r="D365" t="str">
        <f t="shared" si="33"/>
        <v>vis</v>
      </c>
      <c r="E365">
        <f>VLOOKUP(C365,Active!C$21:E$969,3,FALSE)</f>
        <v>-3980.9919706819751</v>
      </c>
      <c r="F365" s="15" t="s">
        <v>227</v>
      </c>
      <c r="G365" t="str">
        <f t="shared" si="34"/>
        <v>33174.413</v>
      </c>
      <c r="H365" s="24">
        <f t="shared" si="35"/>
        <v>-3981</v>
      </c>
      <c r="I365" s="54" t="s">
        <v>1275</v>
      </c>
      <c r="J365" s="55" t="s">
        <v>1276</v>
      </c>
      <c r="K365" s="54">
        <v>-3981</v>
      </c>
      <c r="L365" s="54" t="s">
        <v>1277</v>
      </c>
      <c r="M365" s="55" t="s">
        <v>231</v>
      </c>
      <c r="N365" s="55"/>
      <c r="O365" s="56" t="s">
        <v>1229</v>
      </c>
      <c r="P365" s="56" t="s">
        <v>64</v>
      </c>
    </row>
    <row r="366" spans="1:16" x14ac:dyDescent="0.2">
      <c r="A366" s="24" t="str">
        <f t="shared" si="30"/>
        <v> AAC 4.132 </v>
      </c>
      <c r="B366" s="15" t="str">
        <f t="shared" si="31"/>
        <v>I</v>
      </c>
      <c r="C366" s="24">
        <f t="shared" si="32"/>
        <v>33206.32</v>
      </c>
      <c r="D366" t="str">
        <f t="shared" si="33"/>
        <v>vis</v>
      </c>
      <c r="E366">
        <f>VLOOKUP(C366,Active!C$21:E$969,3,FALSE)</f>
        <v>-3967.9948694954305</v>
      </c>
      <c r="F366" s="15" t="s">
        <v>227</v>
      </c>
      <c r="G366" t="str">
        <f t="shared" si="34"/>
        <v>33206.320</v>
      </c>
      <c r="H366" s="24">
        <f t="shared" si="35"/>
        <v>-3968</v>
      </c>
      <c r="I366" s="54" t="s">
        <v>1278</v>
      </c>
      <c r="J366" s="55" t="s">
        <v>1279</v>
      </c>
      <c r="K366" s="54">
        <v>-3968</v>
      </c>
      <c r="L366" s="54" t="s">
        <v>829</v>
      </c>
      <c r="M366" s="55" t="s">
        <v>283</v>
      </c>
      <c r="N366" s="55" t="s">
        <v>284</v>
      </c>
      <c r="O366" s="56" t="s">
        <v>1280</v>
      </c>
      <c r="P366" s="56" t="s">
        <v>66</v>
      </c>
    </row>
    <row r="367" spans="1:16" x14ac:dyDescent="0.2">
      <c r="A367" s="24" t="str">
        <f t="shared" si="30"/>
        <v> AAC 5.6 </v>
      </c>
      <c r="B367" s="15" t="str">
        <f t="shared" si="31"/>
        <v>I</v>
      </c>
      <c r="C367" s="24">
        <f t="shared" si="32"/>
        <v>33211.235999999997</v>
      </c>
      <c r="D367" t="str">
        <f t="shared" si="33"/>
        <v>vis</v>
      </c>
      <c r="E367">
        <f>VLOOKUP(C367,Active!C$21:E$969,3,FALSE)</f>
        <v>-3965.9923700616696</v>
      </c>
      <c r="F367" s="15" t="s">
        <v>227</v>
      </c>
      <c r="G367" t="str">
        <f t="shared" si="34"/>
        <v>33211.236</v>
      </c>
      <c r="H367" s="24">
        <f t="shared" si="35"/>
        <v>-3966</v>
      </c>
      <c r="I367" s="54" t="s">
        <v>1281</v>
      </c>
      <c r="J367" s="55" t="s">
        <v>1282</v>
      </c>
      <c r="K367" s="54">
        <v>-3966</v>
      </c>
      <c r="L367" s="54" t="s">
        <v>1258</v>
      </c>
      <c r="M367" s="55" t="s">
        <v>231</v>
      </c>
      <c r="N367" s="55"/>
      <c r="O367" s="56" t="s">
        <v>1229</v>
      </c>
      <c r="P367" s="56" t="s">
        <v>64</v>
      </c>
    </row>
    <row r="368" spans="1:16" x14ac:dyDescent="0.2">
      <c r="A368" s="24" t="str">
        <f t="shared" si="30"/>
        <v>BAVM 4 </v>
      </c>
      <c r="B368" s="15" t="str">
        <f t="shared" si="31"/>
        <v>I</v>
      </c>
      <c r="C368" s="24">
        <f t="shared" si="32"/>
        <v>33417.438000000002</v>
      </c>
      <c r="D368" t="str">
        <f t="shared" si="33"/>
        <v>vis</v>
      </c>
      <c r="E368">
        <f>VLOOKUP(C368,Active!C$21:E$969,3,FALSE)</f>
        <v>-3881.9973765220702</v>
      </c>
      <c r="F368" s="15" t="s">
        <v>227</v>
      </c>
      <c r="G368" t="str">
        <f t="shared" si="34"/>
        <v>33417.438</v>
      </c>
      <c r="H368" s="24">
        <f t="shared" si="35"/>
        <v>-3882</v>
      </c>
      <c r="I368" s="54" t="s">
        <v>1283</v>
      </c>
      <c r="J368" s="55" t="s">
        <v>1284</v>
      </c>
      <c r="K368" s="54">
        <v>-3882</v>
      </c>
      <c r="L368" s="54" t="s">
        <v>656</v>
      </c>
      <c r="M368" s="55" t="s">
        <v>231</v>
      </c>
      <c r="N368" s="55"/>
      <c r="O368" s="56" t="s">
        <v>1285</v>
      </c>
      <c r="P368" s="57" t="s">
        <v>67</v>
      </c>
    </row>
    <row r="369" spans="1:16" x14ac:dyDescent="0.2">
      <c r="A369" s="24" t="str">
        <f t="shared" si="30"/>
        <v> AAC 5.9 </v>
      </c>
      <c r="B369" s="15" t="str">
        <f t="shared" si="31"/>
        <v>I</v>
      </c>
      <c r="C369" s="24">
        <f t="shared" si="32"/>
        <v>33439.535000000003</v>
      </c>
      <c r="D369" t="str">
        <f t="shared" si="33"/>
        <v>vis</v>
      </c>
      <c r="E369">
        <f>VLOOKUP(C369,Active!C$21:E$969,3,FALSE)</f>
        <v>-3872.9963126514745</v>
      </c>
      <c r="F369" s="15" t="s">
        <v>227</v>
      </c>
      <c r="G369" t="str">
        <f t="shared" si="34"/>
        <v>33439.535</v>
      </c>
      <c r="H369" s="24">
        <f t="shared" si="35"/>
        <v>-3873</v>
      </c>
      <c r="I369" s="54" t="s">
        <v>1286</v>
      </c>
      <c r="J369" s="55" t="s">
        <v>1287</v>
      </c>
      <c r="K369" s="54">
        <v>-3873</v>
      </c>
      <c r="L369" s="54" t="s">
        <v>745</v>
      </c>
      <c r="M369" s="55" t="s">
        <v>231</v>
      </c>
      <c r="N369" s="55"/>
      <c r="O369" s="56" t="s">
        <v>1229</v>
      </c>
      <c r="P369" s="56" t="s">
        <v>68</v>
      </c>
    </row>
    <row r="370" spans="1:16" x14ac:dyDescent="0.2">
      <c r="A370" s="24" t="str">
        <f t="shared" si="30"/>
        <v> BTOK 49.385 </v>
      </c>
      <c r="B370" s="15" t="str">
        <f t="shared" si="31"/>
        <v>I</v>
      </c>
      <c r="C370" s="24">
        <f t="shared" si="32"/>
        <v>33446.870000000003</v>
      </c>
      <c r="D370" t="str">
        <f t="shared" si="33"/>
        <v>vis</v>
      </c>
      <c r="E370">
        <f>VLOOKUP(C370,Active!C$21:E$969,3,FALSE)</f>
        <v>-3870.0084498877145</v>
      </c>
      <c r="F370" s="15" t="s">
        <v>227</v>
      </c>
      <c r="G370" t="str">
        <f t="shared" si="34"/>
        <v>33446.87</v>
      </c>
      <c r="H370" s="24">
        <f t="shared" si="35"/>
        <v>-3870</v>
      </c>
      <c r="I370" s="54" t="s">
        <v>1288</v>
      </c>
      <c r="J370" s="55" t="s">
        <v>1289</v>
      </c>
      <c r="K370" s="54">
        <v>-3870</v>
      </c>
      <c r="L370" s="54" t="s">
        <v>1290</v>
      </c>
      <c r="M370" s="55" t="s">
        <v>523</v>
      </c>
      <c r="N370" s="55"/>
      <c r="O370" s="56" t="s">
        <v>1291</v>
      </c>
      <c r="P370" s="56" t="s">
        <v>69</v>
      </c>
    </row>
    <row r="371" spans="1:16" x14ac:dyDescent="0.2">
      <c r="A371" s="24" t="str">
        <f t="shared" si="30"/>
        <v>BAVM 4 </v>
      </c>
      <c r="B371" s="15" t="str">
        <f t="shared" si="31"/>
        <v>I</v>
      </c>
      <c r="C371" s="24">
        <f t="shared" si="32"/>
        <v>33471.451000000001</v>
      </c>
      <c r="D371" t="str">
        <f t="shared" si="33"/>
        <v>vis</v>
      </c>
      <c r="E371">
        <f>VLOOKUP(C371,Active!C$21:E$969,3,FALSE)</f>
        <v>-3859.9955453756502</v>
      </c>
      <c r="F371" s="15" t="s">
        <v>227</v>
      </c>
      <c r="G371" t="str">
        <f t="shared" si="34"/>
        <v>33471.451</v>
      </c>
      <c r="H371" s="24">
        <f t="shared" si="35"/>
        <v>-3860</v>
      </c>
      <c r="I371" s="54" t="s">
        <v>1292</v>
      </c>
      <c r="J371" s="55" t="s">
        <v>1293</v>
      </c>
      <c r="K371" s="54">
        <v>-3860</v>
      </c>
      <c r="L371" s="54" t="s">
        <v>602</v>
      </c>
      <c r="M371" s="55" t="s">
        <v>231</v>
      </c>
      <c r="N371" s="55"/>
      <c r="O371" s="56" t="s">
        <v>1285</v>
      </c>
      <c r="P371" s="57" t="s">
        <v>67</v>
      </c>
    </row>
    <row r="372" spans="1:16" x14ac:dyDescent="0.2">
      <c r="A372" s="24" t="str">
        <f t="shared" si="30"/>
        <v> AAC 5.12 </v>
      </c>
      <c r="B372" s="15" t="str">
        <f t="shared" si="31"/>
        <v>I</v>
      </c>
      <c r="C372" s="24">
        <f t="shared" si="32"/>
        <v>33871.605000000003</v>
      </c>
      <c r="D372" t="str">
        <f t="shared" si="33"/>
        <v>vis</v>
      </c>
      <c r="E372">
        <f>VLOOKUP(C372,Active!C$21:E$969,3,FALSE)</f>
        <v>-3696.9955131507245</v>
      </c>
      <c r="F372" s="15" t="s">
        <v>227</v>
      </c>
      <c r="G372" t="str">
        <f t="shared" si="34"/>
        <v>33871.605</v>
      </c>
      <c r="H372" s="24">
        <f t="shared" si="35"/>
        <v>-3697</v>
      </c>
      <c r="I372" s="54" t="s">
        <v>1294</v>
      </c>
      <c r="J372" s="55" t="s">
        <v>1295</v>
      </c>
      <c r="K372" s="54">
        <v>-3697</v>
      </c>
      <c r="L372" s="54" t="s">
        <v>230</v>
      </c>
      <c r="M372" s="55" t="s">
        <v>231</v>
      </c>
      <c r="N372" s="55"/>
      <c r="O372" s="56" t="s">
        <v>1229</v>
      </c>
      <c r="P372" s="56" t="s">
        <v>70</v>
      </c>
    </row>
    <row r="373" spans="1:16" x14ac:dyDescent="0.2">
      <c r="A373" s="24" t="str">
        <f t="shared" si="30"/>
        <v> AA 12.185 </v>
      </c>
      <c r="B373" s="15" t="str">
        <f t="shared" si="31"/>
        <v>I</v>
      </c>
      <c r="C373" s="24">
        <f t="shared" si="32"/>
        <v>33893.699000000001</v>
      </c>
      <c r="D373" t="str">
        <f t="shared" si="33"/>
        <v>vis</v>
      </c>
      <c r="E373">
        <f>VLOOKUP(C373,Active!C$21:E$969,3,FALSE)</f>
        <v>-3687.9956713098904</v>
      </c>
      <c r="F373" s="15" t="s">
        <v>227</v>
      </c>
      <c r="G373" t="str">
        <f t="shared" si="34"/>
        <v>33893.6990</v>
      </c>
      <c r="H373" s="24">
        <f t="shared" si="35"/>
        <v>-3688</v>
      </c>
      <c r="I373" s="54" t="s">
        <v>1296</v>
      </c>
      <c r="J373" s="55" t="s">
        <v>1297</v>
      </c>
      <c r="K373" s="54">
        <v>-3688</v>
      </c>
      <c r="L373" s="54" t="s">
        <v>1298</v>
      </c>
      <c r="M373" s="55" t="s">
        <v>283</v>
      </c>
      <c r="N373" s="55" t="s">
        <v>284</v>
      </c>
      <c r="O373" s="56" t="s">
        <v>1299</v>
      </c>
      <c r="P373" s="56" t="s">
        <v>71</v>
      </c>
    </row>
    <row r="374" spans="1:16" x14ac:dyDescent="0.2">
      <c r="A374" s="24" t="str">
        <f t="shared" si="30"/>
        <v> MVS 243 </v>
      </c>
      <c r="B374" s="15" t="str">
        <f t="shared" si="31"/>
        <v>I</v>
      </c>
      <c r="C374" s="24">
        <f t="shared" si="32"/>
        <v>34237.392</v>
      </c>
      <c r="D374" t="str">
        <f t="shared" si="33"/>
        <v>vis</v>
      </c>
      <c r="E374">
        <f>VLOOKUP(C374,Active!C$21:E$969,3,FALSE)</f>
        <v>-3547.9946465157336</v>
      </c>
      <c r="F374" s="15" t="s">
        <v>227</v>
      </c>
      <c r="G374" t="str">
        <f t="shared" si="34"/>
        <v>34237.392</v>
      </c>
      <c r="H374" s="24">
        <f t="shared" si="35"/>
        <v>-3548</v>
      </c>
      <c r="I374" s="54" t="s">
        <v>1300</v>
      </c>
      <c r="J374" s="55" t="s">
        <v>1301</v>
      </c>
      <c r="K374" s="54">
        <v>-3548</v>
      </c>
      <c r="L374" s="54" t="s">
        <v>829</v>
      </c>
      <c r="M374" s="55" t="s">
        <v>231</v>
      </c>
      <c r="N374" s="55"/>
      <c r="O374" s="56" t="s">
        <v>717</v>
      </c>
      <c r="P374" s="56" t="s">
        <v>72</v>
      </c>
    </row>
    <row r="375" spans="1:16" x14ac:dyDescent="0.2">
      <c r="A375" s="24" t="str">
        <f t="shared" si="30"/>
        <v> AAC 5.195 </v>
      </c>
      <c r="B375" s="15" t="str">
        <f t="shared" si="31"/>
        <v>I</v>
      </c>
      <c r="C375" s="24">
        <f t="shared" si="32"/>
        <v>34976.321000000004</v>
      </c>
      <c r="D375" t="str">
        <f t="shared" si="33"/>
        <v>vis</v>
      </c>
      <c r="E375">
        <f>VLOOKUP(C375,Active!C$21:E$969,3,FALSE)</f>
        <v>-3246.9969036169196</v>
      </c>
      <c r="F375" s="15" t="s">
        <v>227</v>
      </c>
      <c r="G375" t="str">
        <f t="shared" si="34"/>
        <v>34976.321</v>
      </c>
      <c r="H375" s="24">
        <f t="shared" si="35"/>
        <v>-3247</v>
      </c>
      <c r="I375" s="54" t="s">
        <v>1302</v>
      </c>
      <c r="J375" s="55" t="s">
        <v>1303</v>
      </c>
      <c r="K375" s="54">
        <v>-3247</v>
      </c>
      <c r="L375" s="54" t="s">
        <v>656</v>
      </c>
      <c r="M375" s="55" t="s">
        <v>231</v>
      </c>
      <c r="N375" s="55"/>
      <c r="O375" s="56" t="s">
        <v>1229</v>
      </c>
      <c r="P375" s="56" t="s">
        <v>73</v>
      </c>
    </row>
    <row r="376" spans="1:16" x14ac:dyDescent="0.2">
      <c r="A376" s="24" t="str">
        <f t="shared" si="30"/>
        <v> AA 6.146 </v>
      </c>
      <c r="B376" s="15" t="str">
        <f t="shared" si="31"/>
        <v>I</v>
      </c>
      <c r="C376" s="24">
        <f t="shared" si="32"/>
        <v>34976.326000000001</v>
      </c>
      <c r="D376" t="str">
        <f t="shared" si="33"/>
        <v>vis</v>
      </c>
      <c r="E376">
        <f>VLOOKUP(C376,Active!C$21:E$969,3,FALSE)</f>
        <v>-3246.9948669006535</v>
      </c>
      <c r="F376" s="15" t="s">
        <v>227</v>
      </c>
      <c r="G376" t="str">
        <f t="shared" si="34"/>
        <v>34976.326</v>
      </c>
      <c r="H376" s="24">
        <f t="shared" si="35"/>
        <v>-3247</v>
      </c>
      <c r="I376" s="54" t="s">
        <v>1304</v>
      </c>
      <c r="J376" s="55" t="s">
        <v>1305</v>
      </c>
      <c r="K376" s="54">
        <v>-3247</v>
      </c>
      <c r="L376" s="54" t="s">
        <v>602</v>
      </c>
      <c r="M376" s="55" t="s">
        <v>231</v>
      </c>
      <c r="N376" s="55"/>
      <c r="O376" s="56" t="s">
        <v>1306</v>
      </c>
      <c r="P376" s="56" t="s">
        <v>74</v>
      </c>
    </row>
    <row r="377" spans="1:16" x14ac:dyDescent="0.2">
      <c r="A377" s="24" t="str">
        <f t="shared" si="30"/>
        <v> AA 6.146 </v>
      </c>
      <c r="B377" s="15" t="str">
        <f t="shared" si="31"/>
        <v>I</v>
      </c>
      <c r="C377" s="24">
        <f t="shared" si="32"/>
        <v>34981.228999999999</v>
      </c>
      <c r="D377" t="str">
        <f t="shared" si="33"/>
        <v>vis</v>
      </c>
      <c r="E377">
        <f>VLOOKUP(C377,Active!C$21:E$969,3,FALSE)</f>
        <v>-3244.9976629291864</v>
      </c>
      <c r="F377" s="15" t="s">
        <v>227</v>
      </c>
      <c r="G377" t="str">
        <f t="shared" si="34"/>
        <v>34981.229</v>
      </c>
      <c r="H377" s="24">
        <f t="shared" si="35"/>
        <v>-3245</v>
      </c>
      <c r="I377" s="54" t="s">
        <v>1307</v>
      </c>
      <c r="J377" s="55" t="s">
        <v>1308</v>
      </c>
      <c r="K377" s="54">
        <v>-3245</v>
      </c>
      <c r="L377" s="54" t="s">
        <v>384</v>
      </c>
      <c r="M377" s="55" t="s">
        <v>231</v>
      </c>
      <c r="N377" s="55"/>
      <c r="O377" s="56" t="s">
        <v>1306</v>
      </c>
      <c r="P377" s="56" t="s">
        <v>74</v>
      </c>
    </row>
    <row r="378" spans="1:16" x14ac:dyDescent="0.2">
      <c r="A378" s="24" t="str">
        <f t="shared" si="30"/>
        <v> JO 47.99 </v>
      </c>
      <c r="B378" s="15" t="str">
        <f t="shared" si="31"/>
        <v>II</v>
      </c>
      <c r="C378" s="24">
        <f t="shared" si="32"/>
        <v>35338.423300000002</v>
      </c>
      <c r="D378" t="str">
        <f t="shared" si="33"/>
        <v>vis</v>
      </c>
      <c r="E378">
        <f>VLOOKUP(C378,Active!C$21:E$969,3,FALSE)</f>
        <v>-3099.4969746677671</v>
      </c>
      <c r="F378" s="15" t="s">
        <v>227</v>
      </c>
      <c r="G378" t="str">
        <f t="shared" si="34"/>
        <v>35338.4233</v>
      </c>
      <c r="H378" s="24">
        <f t="shared" si="35"/>
        <v>-3099.5</v>
      </c>
      <c r="I378" s="54" t="s">
        <v>1309</v>
      </c>
      <c r="J378" s="55" t="s">
        <v>1310</v>
      </c>
      <c r="K378" s="54">
        <v>-3099.5</v>
      </c>
      <c r="L378" s="54" t="s">
        <v>1311</v>
      </c>
      <c r="M378" s="55" t="s">
        <v>283</v>
      </c>
      <c r="N378" s="55" t="s">
        <v>284</v>
      </c>
      <c r="O378" s="56" t="s">
        <v>1312</v>
      </c>
      <c r="P378" s="56" t="s">
        <v>75</v>
      </c>
    </row>
    <row r="379" spans="1:16" x14ac:dyDescent="0.2">
      <c r="A379" s="24" t="str">
        <f t="shared" si="30"/>
        <v> AC 167.25 </v>
      </c>
      <c r="B379" s="15" t="str">
        <f t="shared" si="31"/>
        <v>I</v>
      </c>
      <c r="C379" s="24">
        <f t="shared" si="32"/>
        <v>35349.455000000002</v>
      </c>
      <c r="D379" t="str">
        <f t="shared" si="33"/>
        <v>vis</v>
      </c>
      <c r="E379">
        <f>VLOOKUP(C379,Active!C$21:E$969,3,FALSE)</f>
        <v>-3095.0032860991273</v>
      </c>
      <c r="F379" s="15" t="s">
        <v>227</v>
      </c>
      <c r="G379" t="str">
        <f t="shared" si="34"/>
        <v>35349.455</v>
      </c>
      <c r="H379" s="24">
        <f t="shared" si="35"/>
        <v>-3095</v>
      </c>
      <c r="I379" s="54" t="s">
        <v>1313</v>
      </c>
      <c r="J379" s="55" t="s">
        <v>1314</v>
      </c>
      <c r="K379" s="54">
        <v>-3095</v>
      </c>
      <c r="L379" s="54" t="s">
        <v>279</v>
      </c>
      <c r="M379" s="55" t="s">
        <v>231</v>
      </c>
      <c r="N379" s="55"/>
      <c r="O379" s="56" t="s">
        <v>1181</v>
      </c>
      <c r="P379" s="56" t="s">
        <v>76</v>
      </c>
    </row>
    <row r="380" spans="1:16" x14ac:dyDescent="0.2">
      <c r="A380" s="24" t="str">
        <f t="shared" si="30"/>
        <v> AA 6.143 </v>
      </c>
      <c r="B380" s="15" t="str">
        <f t="shared" si="31"/>
        <v>I</v>
      </c>
      <c r="C380" s="24">
        <f t="shared" si="32"/>
        <v>35359.294999999998</v>
      </c>
      <c r="D380" t="str">
        <f t="shared" si="33"/>
        <v>vis</v>
      </c>
      <c r="E380">
        <f>VLOOKUP(C380,Active!C$21:E$969,3,FALSE)</f>
        <v>-3090.9950284855768</v>
      </c>
      <c r="F380" s="15" t="s">
        <v>227</v>
      </c>
      <c r="G380" t="str">
        <f t="shared" si="34"/>
        <v>35359.295</v>
      </c>
      <c r="H380" s="24">
        <f t="shared" si="35"/>
        <v>-3091</v>
      </c>
      <c r="I380" s="54" t="s">
        <v>1315</v>
      </c>
      <c r="J380" s="55" t="s">
        <v>1316</v>
      </c>
      <c r="K380" s="54">
        <v>-3091</v>
      </c>
      <c r="L380" s="54" t="s">
        <v>230</v>
      </c>
      <c r="M380" s="55" t="s">
        <v>231</v>
      </c>
      <c r="N380" s="55"/>
      <c r="O380" s="56" t="s">
        <v>1229</v>
      </c>
      <c r="P380" s="56" t="s">
        <v>77</v>
      </c>
    </row>
    <row r="381" spans="1:16" x14ac:dyDescent="0.2">
      <c r="A381" s="24" t="str">
        <f t="shared" si="30"/>
        <v> JO 47.99 </v>
      </c>
      <c r="B381" s="15" t="str">
        <f t="shared" si="31"/>
        <v>I</v>
      </c>
      <c r="C381" s="24">
        <f t="shared" si="32"/>
        <v>35381.384400000003</v>
      </c>
      <c r="D381" t="str">
        <f t="shared" si="33"/>
        <v>vis</v>
      </c>
      <c r="E381">
        <f>VLOOKUP(C381,Active!C$21:E$969,3,FALSE)</f>
        <v>-3081.9970604237055</v>
      </c>
      <c r="F381" s="15" t="s">
        <v>227</v>
      </c>
      <c r="G381" t="str">
        <f t="shared" si="34"/>
        <v>35381.3844</v>
      </c>
      <c r="H381" s="24">
        <f t="shared" si="35"/>
        <v>-3082</v>
      </c>
      <c r="I381" s="54" t="s">
        <v>1317</v>
      </c>
      <c r="J381" s="55" t="s">
        <v>1318</v>
      </c>
      <c r="K381" s="54">
        <v>-3082</v>
      </c>
      <c r="L381" s="54" t="s">
        <v>1319</v>
      </c>
      <c r="M381" s="55" t="s">
        <v>283</v>
      </c>
      <c r="N381" s="55" t="s">
        <v>284</v>
      </c>
      <c r="O381" s="56" t="s">
        <v>1312</v>
      </c>
      <c r="P381" s="56" t="s">
        <v>75</v>
      </c>
    </row>
    <row r="382" spans="1:16" x14ac:dyDescent="0.2">
      <c r="A382" s="24" t="str">
        <f t="shared" si="30"/>
        <v> JO 47.99 </v>
      </c>
      <c r="B382" s="15" t="str">
        <f t="shared" si="31"/>
        <v>II</v>
      </c>
      <c r="C382" s="24">
        <f t="shared" si="32"/>
        <v>35392.428699999997</v>
      </c>
      <c r="D382" t="str">
        <f t="shared" si="33"/>
        <v>vis</v>
      </c>
      <c r="E382">
        <f>VLOOKUP(C382,Active!C$21:E$969,3,FALSE)</f>
        <v>-3077.4982393300747</v>
      </c>
      <c r="F382" s="15" t="s">
        <v>227</v>
      </c>
      <c r="G382" t="str">
        <f t="shared" si="34"/>
        <v>35392.4287</v>
      </c>
      <c r="H382" s="24">
        <f t="shared" si="35"/>
        <v>-3077.5</v>
      </c>
      <c r="I382" s="54" t="s">
        <v>1320</v>
      </c>
      <c r="J382" s="55" t="s">
        <v>1321</v>
      </c>
      <c r="K382" s="54">
        <v>-3077.5</v>
      </c>
      <c r="L382" s="54" t="s">
        <v>1322</v>
      </c>
      <c r="M382" s="55" t="s">
        <v>283</v>
      </c>
      <c r="N382" s="55" t="s">
        <v>284</v>
      </c>
      <c r="O382" s="56" t="s">
        <v>1312</v>
      </c>
      <c r="P382" s="56" t="s">
        <v>75</v>
      </c>
    </row>
    <row r="383" spans="1:16" x14ac:dyDescent="0.2">
      <c r="A383" s="24" t="str">
        <f t="shared" si="30"/>
        <v> AC 177.18 </v>
      </c>
      <c r="B383" s="15" t="str">
        <f t="shared" si="31"/>
        <v>I</v>
      </c>
      <c r="C383" s="24">
        <f t="shared" si="32"/>
        <v>35683.345999999998</v>
      </c>
      <c r="D383" t="str">
        <f t="shared" si="33"/>
        <v>vis</v>
      </c>
      <c r="E383">
        <f>VLOOKUP(C383,Active!C$21:E$969,3,FALSE)</f>
        <v>-2958.9950398748942</v>
      </c>
      <c r="F383" s="15" t="s">
        <v>227</v>
      </c>
      <c r="G383" t="str">
        <f t="shared" si="34"/>
        <v>35683.346</v>
      </c>
      <c r="H383" s="24">
        <f t="shared" si="35"/>
        <v>-2959</v>
      </c>
      <c r="I383" s="54" t="s">
        <v>1323</v>
      </c>
      <c r="J383" s="55" t="s">
        <v>1324</v>
      </c>
      <c r="K383" s="54">
        <v>-2959</v>
      </c>
      <c r="L383" s="54" t="s">
        <v>230</v>
      </c>
      <c r="M383" s="55" t="s">
        <v>231</v>
      </c>
      <c r="N383" s="55"/>
      <c r="O383" s="56" t="s">
        <v>1325</v>
      </c>
      <c r="P383" s="56" t="s">
        <v>78</v>
      </c>
    </row>
    <row r="384" spans="1:16" x14ac:dyDescent="0.2">
      <c r="A384" s="24" t="str">
        <f t="shared" si="30"/>
        <v> AA 7.190 </v>
      </c>
      <c r="B384" s="15" t="str">
        <f t="shared" si="31"/>
        <v>I</v>
      </c>
      <c r="C384" s="24">
        <f t="shared" si="32"/>
        <v>35742.258000000002</v>
      </c>
      <c r="D384" t="str">
        <f t="shared" si="33"/>
        <v>vis</v>
      </c>
      <c r="E384">
        <f>VLOOKUP(C384,Active!C$21:E$969,3,FALSE)</f>
        <v>-2934.9976341300176</v>
      </c>
      <c r="F384" s="15" t="s">
        <v>227</v>
      </c>
      <c r="G384" t="str">
        <f t="shared" si="34"/>
        <v>35742.258</v>
      </c>
      <c r="H384" s="24">
        <f t="shared" si="35"/>
        <v>-2935</v>
      </c>
      <c r="I384" s="54" t="s">
        <v>1326</v>
      </c>
      <c r="J384" s="55" t="s">
        <v>1327</v>
      </c>
      <c r="K384" s="54">
        <v>-2935</v>
      </c>
      <c r="L384" s="54" t="s">
        <v>384</v>
      </c>
      <c r="M384" s="55" t="s">
        <v>231</v>
      </c>
      <c r="N384" s="55"/>
      <c r="O384" s="56" t="s">
        <v>1229</v>
      </c>
      <c r="P384" s="56" t="s">
        <v>79</v>
      </c>
    </row>
    <row r="385" spans="1:16" x14ac:dyDescent="0.2">
      <c r="A385" s="24" t="str">
        <f t="shared" si="30"/>
        <v> MVS 2.127 </v>
      </c>
      <c r="B385" s="15" t="str">
        <f t="shared" si="31"/>
        <v>I</v>
      </c>
      <c r="C385" s="24">
        <f t="shared" si="32"/>
        <v>35938.601999999999</v>
      </c>
      <c r="D385" t="str">
        <f t="shared" si="33"/>
        <v>vis</v>
      </c>
      <c r="E385">
        <f>VLOOKUP(C385,Active!C$21:E$969,3,FALSE)</f>
        <v>-2855.018230382535</v>
      </c>
      <c r="F385" s="15" t="s">
        <v>227</v>
      </c>
      <c r="G385" t="str">
        <f t="shared" si="34"/>
        <v>35938.602</v>
      </c>
      <c r="H385" s="24">
        <f t="shared" si="35"/>
        <v>-2855</v>
      </c>
      <c r="I385" s="54" t="s">
        <v>1328</v>
      </c>
      <c r="J385" s="55" t="s">
        <v>1329</v>
      </c>
      <c r="K385" s="54">
        <v>-2855</v>
      </c>
      <c r="L385" s="54" t="s">
        <v>1330</v>
      </c>
      <c r="M385" s="55" t="s">
        <v>1331</v>
      </c>
      <c r="N385" s="55"/>
      <c r="O385" s="56" t="s">
        <v>1332</v>
      </c>
      <c r="P385" s="56" t="s">
        <v>80</v>
      </c>
    </row>
    <row r="386" spans="1:16" x14ac:dyDescent="0.2">
      <c r="A386" s="24" t="str">
        <f t="shared" si="30"/>
        <v>BAVM 12 </v>
      </c>
      <c r="B386" s="15" t="str">
        <f t="shared" si="31"/>
        <v>I</v>
      </c>
      <c r="C386" s="24">
        <f t="shared" si="32"/>
        <v>36002.491000000002</v>
      </c>
      <c r="D386" t="str">
        <f t="shared" si="33"/>
        <v>vis</v>
      </c>
      <c r="E386">
        <f>VLOOKUP(C386,Active!C$21:E$969,3,FALSE)</f>
        <v>-2828.9934772654383</v>
      </c>
      <c r="F386" s="15" t="s">
        <v>227</v>
      </c>
      <c r="G386" t="str">
        <f t="shared" si="34"/>
        <v>36002.491</v>
      </c>
      <c r="H386" s="24">
        <f t="shared" si="35"/>
        <v>-2829</v>
      </c>
      <c r="I386" s="54" t="s">
        <v>1333</v>
      </c>
      <c r="J386" s="55" t="s">
        <v>1334</v>
      </c>
      <c r="K386" s="54">
        <v>-2829</v>
      </c>
      <c r="L386" s="54" t="s">
        <v>485</v>
      </c>
      <c r="M386" s="55" t="s">
        <v>231</v>
      </c>
      <c r="N386" s="55"/>
      <c r="O386" s="56" t="s">
        <v>1335</v>
      </c>
      <c r="P386" s="57" t="s">
        <v>81</v>
      </c>
    </row>
    <row r="387" spans="1:16" x14ac:dyDescent="0.2">
      <c r="A387" s="24" t="str">
        <f t="shared" si="30"/>
        <v>BAVM 12 </v>
      </c>
      <c r="B387" s="15" t="str">
        <f t="shared" si="31"/>
        <v>I</v>
      </c>
      <c r="C387" s="24">
        <f t="shared" si="32"/>
        <v>36002.495000000003</v>
      </c>
      <c r="D387" t="str">
        <f t="shared" si="33"/>
        <v>vis</v>
      </c>
      <c r="E387">
        <f>VLOOKUP(C387,Active!C$21:E$969,3,FALSE)</f>
        <v>-2828.9918478924242</v>
      </c>
      <c r="F387" s="15" t="s">
        <v>227</v>
      </c>
      <c r="G387" t="str">
        <f t="shared" si="34"/>
        <v>36002.495</v>
      </c>
      <c r="H387" s="24">
        <f t="shared" si="35"/>
        <v>-2829</v>
      </c>
      <c r="I387" s="54" t="s">
        <v>1336</v>
      </c>
      <c r="J387" s="55" t="s">
        <v>1337</v>
      </c>
      <c r="K387" s="54">
        <v>-2829</v>
      </c>
      <c r="L387" s="54" t="s">
        <v>1338</v>
      </c>
      <c r="M387" s="55" t="s">
        <v>231</v>
      </c>
      <c r="N387" s="55"/>
      <c r="O387" s="56" t="s">
        <v>1339</v>
      </c>
      <c r="P387" s="57" t="s">
        <v>81</v>
      </c>
    </row>
    <row r="388" spans="1:16" x14ac:dyDescent="0.2">
      <c r="A388" s="24" t="str">
        <f t="shared" si="30"/>
        <v> JO 47.99 </v>
      </c>
      <c r="B388" s="15" t="str">
        <f t="shared" si="31"/>
        <v>I</v>
      </c>
      <c r="C388" s="24">
        <f t="shared" si="32"/>
        <v>36051.579100000003</v>
      </c>
      <c r="D388" t="str">
        <f t="shared" si="33"/>
        <v>vis</v>
      </c>
      <c r="E388">
        <f>VLOOKUP(C388,Active!C$21:E$969,3,FALSE)</f>
        <v>-2808.9977709077348</v>
      </c>
      <c r="F388" s="15" t="s">
        <v>227</v>
      </c>
      <c r="G388" t="str">
        <f t="shared" si="34"/>
        <v>36051.5791</v>
      </c>
      <c r="H388" s="24">
        <f t="shared" si="35"/>
        <v>-2809</v>
      </c>
      <c r="I388" s="54" t="s">
        <v>1340</v>
      </c>
      <c r="J388" s="55" t="s">
        <v>1341</v>
      </c>
      <c r="K388" s="54">
        <v>-2809</v>
      </c>
      <c r="L388" s="54" t="s">
        <v>1342</v>
      </c>
      <c r="M388" s="55" t="s">
        <v>283</v>
      </c>
      <c r="N388" s="55" t="s">
        <v>284</v>
      </c>
      <c r="O388" s="56" t="s">
        <v>1312</v>
      </c>
      <c r="P388" s="56" t="s">
        <v>75</v>
      </c>
    </row>
    <row r="389" spans="1:16" x14ac:dyDescent="0.2">
      <c r="A389" s="24" t="str">
        <f t="shared" si="30"/>
        <v>BAVM 12 </v>
      </c>
      <c r="B389" s="15" t="str">
        <f t="shared" si="31"/>
        <v>I</v>
      </c>
      <c r="C389" s="24">
        <f t="shared" si="32"/>
        <v>36056.487999999998</v>
      </c>
      <c r="D389" t="str">
        <f t="shared" si="33"/>
        <v>vis</v>
      </c>
      <c r="E389">
        <f>VLOOKUP(C389,Active!C$21:E$969,3,FALSE)</f>
        <v>-2806.9981636110738</v>
      </c>
      <c r="F389" s="15" t="s">
        <v>227</v>
      </c>
      <c r="G389" t="str">
        <f t="shared" si="34"/>
        <v>36056.488</v>
      </c>
      <c r="H389" s="24">
        <f t="shared" si="35"/>
        <v>-2807</v>
      </c>
      <c r="I389" s="54" t="s">
        <v>1343</v>
      </c>
      <c r="J389" s="55" t="s">
        <v>1344</v>
      </c>
      <c r="K389" s="54">
        <v>-2807</v>
      </c>
      <c r="L389" s="54" t="s">
        <v>261</v>
      </c>
      <c r="M389" s="55" t="s">
        <v>231</v>
      </c>
      <c r="N389" s="55"/>
      <c r="O389" s="56" t="s">
        <v>1345</v>
      </c>
      <c r="P389" s="57" t="s">
        <v>81</v>
      </c>
    </row>
    <row r="390" spans="1:16" x14ac:dyDescent="0.2">
      <c r="A390" s="24" t="str">
        <f t="shared" si="30"/>
        <v> JO 47.99 </v>
      </c>
      <c r="B390" s="15" t="str">
        <f t="shared" si="31"/>
        <v>I</v>
      </c>
      <c r="C390" s="24">
        <f t="shared" si="32"/>
        <v>36088.402499999997</v>
      </c>
      <c r="D390" t="str">
        <f t="shared" si="33"/>
        <v>vis</v>
      </c>
      <c r="E390">
        <f>VLOOKUP(C390,Active!C$21:E$969,3,FALSE)</f>
        <v>-2793.9980073501288</v>
      </c>
      <c r="F390" s="15" t="s">
        <v>227</v>
      </c>
      <c r="G390" t="str">
        <f t="shared" si="34"/>
        <v>36088.4025</v>
      </c>
      <c r="H390" s="24">
        <f t="shared" si="35"/>
        <v>-2794</v>
      </c>
      <c r="I390" s="54" t="s">
        <v>1346</v>
      </c>
      <c r="J390" s="55" t="s">
        <v>1347</v>
      </c>
      <c r="K390" s="54">
        <v>-2794</v>
      </c>
      <c r="L390" s="54" t="s">
        <v>1322</v>
      </c>
      <c r="M390" s="55" t="s">
        <v>283</v>
      </c>
      <c r="N390" s="55" t="s">
        <v>284</v>
      </c>
      <c r="O390" s="56" t="s">
        <v>1312</v>
      </c>
      <c r="P390" s="56" t="s">
        <v>75</v>
      </c>
    </row>
    <row r="391" spans="1:16" x14ac:dyDescent="0.2">
      <c r="A391" s="24" t="str">
        <f t="shared" si="30"/>
        <v>BAVM 12 </v>
      </c>
      <c r="B391" s="15" t="str">
        <f t="shared" si="31"/>
        <v>I</v>
      </c>
      <c r="C391" s="24">
        <f t="shared" si="32"/>
        <v>36088.409</v>
      </c>
      <c r="D391" t="str">
        <f t="shared" si="33"/>
        <v>vis</v>
      </c>
      <c r="E391">
        <f>VLOOKUP(C391,Active!C$21:E$969,3,FALSE)</f>
        <v>-2793.9953596189803</v>
      </c>
      <c r="F391" s="15" t="s">
        <v>227</v>
      </c>
      <c r="G391" t="str">
        <f t="shared" si="34"/>
        <v>36088.409</v>
      </c>
      <c r="H391" s="24">
        <f t="shared" si="35"/>
        <v>-2794</v>
      </c>
      <c r="I391" s="54" t="s">
        <v>1348</v>
      </c>
      <c r="J391" s="55" t="s">
        <v>1349</v>
      </c>
      <c r="K391" s="54">
        <v>-2794</v>
      </c>
      <c r="L391" s="54" t="s">
        <v>745</v>
      </c>
      <c r="M391" s="55" t="s">
        <v>231</v>
      </c>
      <c r="N391" s="55"/>
      <c r="O391" s="56" t="s">
        <v>1345</v>
      </c>
      <c r="P391" s="57" t="s">
        <v>81</v>
      </c>
    </row>
    <row r="392" spans="1:16" x14ac:dyDescent="0.2">
      <c r="A392" s="24" t="str">
        <f t="shared" si="30"/>
        <v>BAVM 12 </v>
      </c>
      <c r="B392" s="15" t="str">
        <f t="shared" si="31"/>
        <v>I</v>
      </c>
      <c r="C392" s="24">
        <f t="shared" si="32"/>
        <v>36088.409</v>
      </c>
      <c r="D392" t="str">
        <f t="shared" si="33"/>
        <v>vis</v>
      </c>
      <c r="E392">
        <f>VLOOKUP(C392,Active!C$21:E$969,3,FALSE)</f>
        <v>-2793.9953596189803</v>
      </c>
      <c r="F392" s="15" t="s">
        <v>227</v>
      </c>
      <c r="G392" t="str">
        <f t="shared" si="34"/>
        <v>36088.409</v>
      </c>
      <c r="H392" s="24">
        <f t="shared" si="35"/>
        <v>-2794</v>
      </c>
      <c r="I392" s="54" t="s">
        <v>1348</v>
      </c>
      <c r="J392" s="55" t="s">
        <v>1349</v>
      </c>
      <c r="K392" s="54">
        <v>-2794</v>
      </c>
      <c r="L392" s="54" t="s">
        <v>745</v>
      </c>
      <c r="M392" s="55" t="s">
        <v>231</v>
      </c>
      <c r="N392" s="55"/>
      <c r="O392" s="56" t="s">
        <v>1339</v>
      </c>
      <c r="P392" s="57" t="s">
        <v>81</v>
      </c>
    </row>
    <row r="393" spans="1:16" x14ac:dyDescent="0.2">
      <c r="A393" s="24" t="str">
        <f t="shared" si="30"/>
        <v> AC 209.29 </v>
      </c>
      <c r="B393" s="15" t="str">
        <f t="shared" si="31"/>
        <v>I</v>
      </c>
      <c r="C393" s="24">
        <f t="shared" si="32"/>
        <v>36120.317999999999</v>
      </c>
      <c r="D393" t="str">
        <f t="shared" si="33"/>
        <v>vis</v>
      </c>
      <c r="E393">
        <f>VLOOKUP(C393,Active!C$21:E$969,3,FALSE)</f>
        <v>-2780.9974437459286</v>
      </c>
      <c r="F393" s="15" t="s">
        <v>227</v>
      </c>
      <c r="G393" t="str">
        <f t="shared" si="34"/>
        <v>36120.318</v>
      </c>
      <c r="H393" s="24">
        <f t="shared" si="35"/>
        <v>-2781</v>
      </c>
      <c r="I393" s="54" t="s">
        <v>1350</v>
      </c>
      <c r="J393" s="55" t="s">
        <v>1351</v>
      </c>
      <c r="K393" s="54">
        <v>-2781</v>
      </c>
      <c r="L393" s="54" t="s">
        <v>384</v>
      </c>
      <c r="M393" s="55" t="s">
        <v>231</v>
      </c>
      <c r="N393" s="55"/>
      <c r="O393" s="56" t="s">
        <v>1352</v>
      </c>
      <c r="P393" s="56" t="s">
        <v>82</v>
      </c>
    </row>
    <row r="394" spans="1:16" x14ac:dyDescent="0.2">
      <c r="A394" s="24" t="str">
        <f t="shared" si="30"/>
        <v> HABZ 15 </v>
      </c>
      <c r="B394" s="15" t="str">
        <f t="shared" si="31"/>
        <v>I</v>
      </c>
      <c r="C394" s="24">
        <f t="shared" si="32"/>
        <v>36817.521000000001</v>
      </c>
      <c r="D394" t="str">
        <f t="shared" si="33"/>
        <v>vis</v>
      </c>
      <c r="E394">
        <f>VLOOKUP(C394,Active!C$21:E$969,3,FALSE)</f>
        <v>-2496.9965054388908</v>
      </c>
      <c r="F394" s="15" t="s">
        <v>227</v>
      </c>
      <c r="G394" t="str">
        <f t="shared" si="34"/>
        <v>36817.521</v>
      </c>
      <c r="H394" s="24">
        <f t="shared" si="35"/>
        <v>-2497</v>
      </c>
      <c r="I394" s="54" t="s">
        <v>1353</v>
      </c>
      <c r="J394" s="55" t="s">
        <v>1354</v>
      </c>
      <c r="K394" s="54">
        <v>-2497</v>
      </c>
      <c r="L394" s="54" t="s">
        <v>591</v>
      </c>
      <c r="M394" s="55" t="s">
        <v>1331</v>
      </c>
      <c r="N394" s="55"/>
      <c r="O394" s="56" t="s">
        <v>717</v>
      </c>
      <c r="P394" s="56" t="s">
        <v>83</v>
      </c>
    </row>
    <row r="395" spans="1:16" x14ac:dyDescent="0.2">
      <c r="A395" s="24" t="str">
        <f t="shared" ref="A395:A458" si="36">P395</f>
        <v> MVS 2.127 </v>
      </c>
      <c r="B395" s="15" t="str">
        <f t="shared" ref="B395:B458" si="37">IF(H395=INT(H395),"I","II")</f>
        <v>I</v>
      </c>
      <c r="C395" s="24">
        <f t="shared" ref="C395:C458" si="38">1*G395</f>
        <v>37028.618000000002</v>
      </c>
      <c r="D395" t="str">
        <f t="shared" ref="D395:D458" si="39">VLOOKUP(F395,I$1:J$5,2,FALSE)</f>
        <v>vis</v>
      </c>
      <c r="E395">
        <f>VLOOKUP(C395,Active!C$21:E$969,3,FALSE)</f>
        <v>-2411.0075666738521</v>
      </c>
      <c r="F395" s="15" t="s">
        <v>227</v>
      </c>
      <c r="G395" t="str">
        <f t="shared" ref="G395:G458" si="40">MID(I395,3,LEN(I395)-3)</f>
        <v>37028.618</v>
      </c>
      <c r="H395" s="24">
        <f t="shared" ref="H395:H458" si="41">1*K395</f>
        <v>-2411</v>
      </c>
      <c r="I395" s="54" t="s">
        <v>1355</v>
      </c>
      <c r="J395" s="55" t="s">
        <v>1356</v>
      </c>
      <c r="K395" s="54">
        <v>-2411</v>
      </c>
      <c r="L395" s="54" t="s">
        <v>435</v>
      </c>
      <c r="M395" s="55" t="s">
        <v>1331</v>
      </c>
      <c r="N395" s="55"/>
      <c r="O395" s="56" t="s">
        <v>1332</v>
      </c>
      <c r="P395" s="56" t="s">
        <v>80</v>
      </c>
    </row>
    <row r="396" spans="1:16" x14ac:dyDescent="0.2">
      <c r="A396" s="24" t="str">
        <f t="shared" si="36"/>
        <v> AA 13.79 </v>
      </c>
      <c r="B396" s="15" t="str">
        <f t="shared" si="37"/>
        <v>I</v>
      </c>
      <c r="C396" s="24">
        <f t="shared" si="38"/>
        <v>37146.476000000002</v>
      </c>
      <c r="D396" t="str">
        <f t="shared" si="39"/>
        <v>vis</v>
      </c>
      <c r="E396">
        <f>VLOOKUP(C396,Active!C$21:E$969,3,FALSE)</f>
        <v>-2362.9989055134861</v>
      </c>
      <c r="F396" s="15" t="s">
        <v>227</v>
      </c>
      <c r="G396" t="str">
        <f t="shared" si="40"/>
        <v>37146.476</v>
      </c>
      <c r="H396" s="24">
        <f t="shared" si="41"/>
        <v>-2363</v>
      </c>
      <c r="I396" s="54" t="s">
        <v>1357</v>
      </c>
      <c r="J396" s="55" t="s">
        <v>1358</v>
      </c>
      <c r="K396" s="54">
        <v>-2363</v>
      </c>
      <c r="L396" s="54" t="s">
        <v>272</v>
      </c>
      <c r="M396" s="55" t="s">
        <v>231</v>
      </c>
      <c r="N396" s="55"/>
      <c r="O396" s="56" t="s">
        <v>1229</v>
      </c>
      <c r="P396" s="56" t="s">
        <v>84</v>
      </c>
    </row>
    <row r="397" spans="1:16" x14ac:dyDescent="0.2">
      <c r="A397" s="24" t="str">
        <f t="shared" si="36"/>
        <v> AA 17.62 </v>
      </c>
      <c r="B397" s="15" t="str">
        <f t="shared" si="37"/>
        <v>I</v>
      </c>
      <c r="C397" s="24">
        <f t="shared" si="38"/>
        <v>37173.472000000002</v>
      </c>
      <c r="D397" t="str">
        <f t="shared" si="39"/>
        <v>vis</v>
      </c>
      <c r="E397">
        <f>VLOOKUP(C397,Active!C$21:E$969,3,FALSE)</f>
        <v>-2352.0022670444368</v>
      </c>
      <c r="F397" s="15" t="s">
        <v>227</v>
      </c>
      <c r="G397" t="str">
        <f t="shared" si="40"/>
        <v>37173.472</v>
      </c>
      <c r="H397" s="24">
        <f t="shared" si="41"/>
        <v>-2352</v>
      </c>
      <c r="I397" s="54" t="s">
        <v>1359</v>
      </c>
      <c r="J397" s="55" t="s">
        <v>1360</v>
      </c>
      <c r="K397" s="54">
        <v>-2352</v>
      </c>
      <c r="L397" s="54" t="s">
        <v>313</v>
      </c>
      <c r="M397" s="55" t="s">
        <v>231</v>
      </c>
      <c r="N397" s="55"/>
      <c r="O397" s="56" t="s">
        <v>1361</v>
      </c>
      <c r="P397" s="56" t="s">
        <v>85</v>
      </c>
    </row>
    <row r="398" spans="1:16" x14ac:dyDescent="0.2">
      <c r="A398" s="24" t="str">
        <f t="shared" si="36"/>
        <v> EBC 1-32 </v>
      </c>
      <c r="B398" s="15" t="str">
        <f t="shared" si="37"/>
        <v>I</v>
      </c>
      <c r="C398" s="24">
        <f t="shared" si="38"/>
        <v>37173.483</v>
      </c>
      <c r="D398" t="str">
        <f t="shared" si="39"/>
        <v>vis</v>
      </c>
      <c r="E398">
        <f>VLOOKUP(C398,Active!C$21:E$969,3,FALSE)</f>
        <v>-2351.9977862686496</v>
      </c>
      <c r="F398" s="15" t="s">
        <v>227</v>
      </c>
      <c r="G398" t="str">
        <f t="shared" si="40"/>
        <v>37173.483</v>
      </c>
      <c r="H398" s="24">
        <f t="shared" si="41"/>
        <v>-2352</v>
      </c>
      <c r="I398" s="54" t="s">
        <v>1362</v>
      </c>
      <c r="J398" s="55" t="s">
        <v>1363</v>
      </c>
      <c r="K398" s="54">
        <v>-2352</v>
      </c>
      <c r="L398" s="54" t="s">
        <v>261</v>
      </c>
      <c r="M398" s="55" t="s">
        <v>231</v>
      </c>
      <c r="N398" s="55"/>
      <c r="O398" s="56" t="s">
        <v>1364</v>
      </c>
      <c r="P398" s="56" t="s">
        <v>86</v>
      </c>
    </row>
    <row r="399" spans="1:16" x14ac:dyDescent="0.2">
      <c r="A399" s="24" t="str">
        <f t="shared" si="36"/>
        <v> EBC 1-32 </v>
      </c>
      <c r="B399" s="15" t="str">
        <f t="shared" si="37"/>
        <v>I</v>
      </c>
      <c r="C399" s="24">
        <f t="shared" si="38"/>
        <v>37200.476000000002</v>
      </c>
      <c r="D399" t="str">
        <f t="shared" si="39"/>
        <v>vis</v>
      </c>
      <c r="E399">
        <f>VLOOKUP(C399,Active!C$21:E$969,3,FALSE)</f>
        <v>-2341.0023698293594</v>
      </c>
      <c r="F399" s="15" t="s">
        <v>227</v>
      </c>
      <c r="G399" t="str">
        <f t="shared" si="40"/>
        <v>37200.476</v>
      </c>
      <c r="H399" s="24">
        <f t="shared" si="41"/>
        <v>-2341</v>
      </c>
      <c r="I399" s="54" t="s">
        <v>1365</v>
      </c>
      <c r="J399" s="55" t="s">
        <v>1366</v>
      </c>
      <c r="K399" s="54">
        <v>-2341</v>
      </c>
      <c r="L399" s="54" t="s">
        <v>313</v>
      </c>
      <c r="M399" s="55" t="s">
        <v>231</v>
      </c>
      <c r="N399" s="55"/>
      <c r="O399" s="56" t="s">
        <v>1367</v>
      </c>
      <c r="P399" s="56" t="s">
        <v>86</v>
      </c>
    </row>
    <row r="400" spans="1:16" x14ac:dyDescent="0.2">
      <c r="A400" s="24" t="str">
        <f t="shared" si="36"/>
        <v> AA 17.62 </v>
      </c>
      <c r="B400" s="15" t="str">
        <f t="shared" si="37"/>
        <v>I</v>
      </c>
      <c r="C400" s="24">
        <f t="shared" si="38"/>
        <v>37200.482000000004</v>
      </c>
      <c r="D400" t="str">
        <f t="shared" si="39"/>
        <v>vis</v>
      </c>
      <c r="E400">
        <f>VLOOKUP(C400,Active!C$21:E$969,3,FALSE)</f>
        <v>-2340.9999257698387</v>
      </c>
      <c r="F400" s="15" t="s">
        <v>227</v>
      </c>
      <c r="G400" t="str">
        <f t="shared" si="40"/>
        <v>37200.482</v>
      </c>
      <c r="H400" s="24">
        <f t="shared" si="41"/>
        <v>-2341</v>
      </c>
      <c r="I400" s="54" t="s">
        <v>1368</v>
      </c>
      <c r="J400" s="55" t="s">
        <v>1369</v>
      </c>
      <c r="K400" s="54">
        <v>-2341</v>
      </c>
      <c r="L400" s="54" t="s">
        <v>249</v>
      </c>
      <c r="M400" s="55" t="s">
        <v>231</v>
      </c>
      <c r="N400" s="55"/>
      <c r="O400" s="56" t="s">
        <v>1370</v>
      </c>
      <c r="P400" s="56" t="s">
        <v>85</v>
      </c>
    </row>
    <row r="401" spans="1:16" x14ac:dyDescent="0.2">
      <c r="A401" s="24" t="str">
        <f t="shared" si="36"/>
        <v> EBC 1-32 </v>
      </c>
      <c r="B401" s="15" t="str">
        <f t="shared" si="37"/>
        <v>I</v>
      </c>
      <c r="C401" s="24">
        <f t="shared" si="38"/>
        <v>37200.483999999997</v>
      </c>
      <c r="D401" t="str">
        <f t="shared" si="39"/>
        <v>vis</v>
      </c>
      <c r="E401">
        <f>VLOOKUP(C401,Active!C$21:E$969,3,FALSE)</f>
        <v>-2340.9991110833344</v>
      </c>
      <c r="F401" s="15" t="s">
        <v>227</v>
      </c>
      <c r="G401" t="str">
        <f t="shared" si="40"/>
        <v>37200.484</v>
      </c>
      <c r="H401" s="24">
        <f t="shared" si="41"/>
        <v>-2341</v>
      </c>
      <c r="I401" s="54" t="s">
        <v>1371</v>
      </c>
      <c r="J401" s="55" t="s">
        <v>1372</v>
      </c>
      <c r="K401" s="54">
        <v>-2341</v>
      </c>
      <c r="L401" s="54" t="s">
        <v>272</v>
      </c>
      <c r="M401" s="55" t="s">
        <v>231</v>
      </c>
      <c r="N401" s="55"/>
      <c r="O401" s="56" t="s">
        <v>1373</v>
      </c>
      <c r="P401" s="56" t="s">
        <v>86</v>
      </c>
    </row>
    <row r="402" spans="1:16" x14ac:dyDescent="0.2">
      <c r="A402" s="24" t="str">
        <f t="shared" si="36"/>
        <v> AA 18.332 </v>
      </c>
      <c r="B402" s="15" t="str">
        <f t="shared" si="37"/>
        <v>I</v>
      </c>
      <c r="C402" s="24">
        <f t="shared" si="38"/>
        <v>37200.487999999998</v>
      </c>
      <c r="D402" t="str">
        <f t="shared" si="39"/>
        <v>vis</v>
      </c>
      <c r="E402">
        <f>VLOOKUP(C402,Active!C$21:E$969,3,FALSE)</f>
        <v>-2340.9974817103207</v>
      </c>
      <c r="F402" s="15" t="s">
        <v>227</v>
      </c>
      <c r="G402" t="str">
        <f t="shared" si="40"/>
        <v>37200.488</v>
      </c>
      <c r="H402" s="24">
        <f t="shared" si="41"/>
        <v>-2341</v>
      </c>
      <c r="I402" s="54" t="s">
        <v>1374</v>
      </c>
      <c r="J402" s="55" t="s">
        <v>1375</v>
      </c>
      <c r="K402" s="54">
        <v>-2341</v>
      </c>
      <c r="L402" s="54" t="s">
        <v>346</v>
      </c>
      <c r="M402" s="55" t="s">
        <v>231</v>
      </c>
      <c r="N402" s="55"/>
      <c r="O402" s="56" t="s">
        <v>1376</v>
      </c>
      <c r="P402" s="56" t="s">
        <v>87</v>
      </c>
    </row>
    <row r="403" spans="1:16" x14ac:dyDescent="0.2">
      <c r="A403" s="24" t="str">
        <f t="shared" si="36"/>
        <v> MVS 2.127 </v>
      </c>
      <c r="B403" s="15" t="str">
        <f t="shared" si="37"/>
        <v>I</v>
      </c>
      <c r="C403" s="24">
        <f t="shared" si="38"/>
        <v>37384.633999999998</v>
      </c>
      <c r="D403" t="str">
        <f t="shared" si="39"/>
        <v>vis</v>
      </c>
      <c r="E403">
        <f>VLOOKUP(C403,Active!C$21:E$969,3,FALSE)</f>
        <v>-2265.9868509679286</v>
      </c>
      <c r="F403" s="15" t="s">
        <v>227</v>
      </c>
      <c r="G403" t="str">
        <f t="shared" si="40"/>
        <v>37384.634</v>
      </c>
      <c r="H403" s="24">
        <f t="shared" si="41"/>
        <v>-2266</v>
      </c>
      <c r="I403" s="54" t="s">
        <v>1377</v>
      </c>
      <c r="J403" s="55" t="s">
        <v>1378</v>
      </c>
      <c r="K403" s="54">
        <v>-2266</v>
      </c>
      <c r="L403" s="54" t="s">
        <v>1238</v>
      </c>
      <c r="M403" s="55" t="s">
        <v>1331</v>
      </c>
      <c r="N403" s="55"/>
      <c r="O403" s="56" t="s">
        <v>1332</v>
      </c>
      <c r="P403" s="56" t="s">
        <v>80</v>
      </c>
    </row>
    <row r="404" spans="1:16" x14ac:dyDescent="0.2">
      <c r="A404" s="24" t="str">
        <f t="shared" si="36"/>
        <v>BAVM 15 </v>
      </c>
      <c r="B404" s="15" t="str">
        <f t="shared" si="37"/>
        <v>I</v>
      </c>
      <c r="C404" s="24">
        <f t="shared" si="38"/>
        <v>37475.440999999999</v>
      </c>
      <c r="D404" t="str">
        <f t="shared" si="39"/>
        <v>vis</v>
      </c>
      <c r="E404">
        <f>VLOOKUP(C404,Active!C$21:E$969,3,FALSE)</f>
        <v>-2228.9972321555492</v>
      </c>
      <c r="F404" s="15" t="s">
        <v>227</v>
      </c>
      <c r="G404" t="str">
        <f t="shared" si="40"/>
        <v>37475.441</v>
      </c>
      <c r="H404" s="24">
        <f t="shared" si="41"/>
        <v>-2229</v>
      </c>
      <c r="I404" s="54" t="s">
        <v>1379</v>
      </c>
      <c r="J404" s="55" t="s">
        <v>1380</v>
      </c>
      <c r="K404" s="54">
        <v>-2229</v>
      </c>
      <c r="L404" s="54" t="s">
        <v>346</v>
      </c>
      <c r="M404" s="55" t="s">
        <v>231</v>
      </c>
      <c r="N404" s="55"/>
      <c r="O404" s="56" t="s">
        <v>1381</v>
      </c>
      <c r="P404" s="57" t="s">
        <v>88</v>
      </c>
    </row>
    <row r="405" spans="1:16" x14ac:dyDescent="0.2">
      <c r="A405" s="24" t="str">
        <f t="shared" si="36"/>
        <v>BAVM 15 </v>
      </c>
      <c r="B405" s="15" t="str">
        <f t="shared" si="37"/>
        <v>I</v>
      </c>
      <c r="C405" s="24">
        <f t="shared" si="38"/>
        <v>37475.445</v>
      </c>
      <c r="D405" t="str">
        <f t="shared" si="39"/>
        <v>vis</v>
      </c>
      <c r="E405">
        <f>VLOOKUP(C405,Active!C$21:E$969,3,FALSE)</f>
        <v>-2228.9956027825351</v>
      </c>
      <c r="F405" s="15" t="s">
        <v>227</v>
      </c>
      <c r="G405" t="str">
        <f t="shared" si="40"/>
        <v>37475.445</v>
      </c>
      <c r="H405" s="24">
        <f t="shared" si="41"/>
        <v>-2229</v>
      </c>
      <c r="I405" s="54" t="s">
        <v>1382</v>
      </c>
      <c r="J405" s="55" t="s">
        <v>1383</v>
      </c>
      <c r="K405" s="54">
        <v>-2229</v>
      </c>
      <c r="L405" s="54" t="s">
        <v>1270</v>
      </c>
      <c r="M405" s="55" t="s">
        <v>231</v>
      </c>
      <c r="N405" s="55"/>
      <c r="O405" s="56" t="s">
        <v>1384</v>
      </c>
      <c r="P405" s="57" t="s">
        <v>88</v>
      </c>
    </row>
    <row r="406" spans="1:16" x14ac:dyDescent="0.2">
      <c r="A406" s="24" t="str">
        <f t="shared" si="36"/>
        <v> BRNO 6 </v>
      </c>
      <c r="B406" s="15" t="str">
        <f t="shared" si="37"/>
        <v>I</v>
      </c>
      <c r="C406" s="24">
        <f t="shared" si="38"/>
        <v>37497.523999999998</v>
      </c>
      <c r="D406" t="str">
        <f t="shared" si="39"/>
        <v>vis</v>
      </c>
      <c r="E406">
        <f>VLOOKUP(C406,Active!C$21:E$969,3,FALSE)</f>
        <v>-2220.0018710905024</v>
      </c>
      <c r="F406" s="15" t="s">
        <v>227</v>
      </c>
      <c r="G406" t="str">
        <f t="shared" si="40"/>
        <v>37497.524</v>
      </c>
      <c r="H406" s="24">
        <f t="shared" si="41"/>
        <v>-2220</v>
      </c>
      <c r="I406" s="54" t="s">
        <v>1385</v>
      </c>
      <c r="J406" s="55" t="s">
        <v>1386</v>
      </c>
      <c r="K406" s="54">
        <v>-2220</v>
      </c>
      <c r="L406" s="54" t="s">
        <v>397</v>
      </c>
      <c r="M406" s="55" t="s">
        <v>231</v>
      </c>
      <c r="N406" s="55"/>
      <c r="O406" s="56" t="s">
        <v>1387</v>
      </c>
      <c r="P406" s="56" t="s">
        <v>89</v>
      </c>
    </row>
    <row r="407" spans="1:16" x14ac:dyDescent="0.2">
      <c r="A407" s="24" t="str">
        <f t="shared" si="36"/>
        <v> BRNO 6 </v>
      </c>
      <c r="B407" s="15" t="str">
        <f t="shared" si="37"/>
        <v>I</v>
      </c>
      <c r="C407" s="24">
        <f t="shared" si="38"/>
        <v>37497.538</v>
      </c>
      <c r="D407" t="str">
        <f t="shared" si="39"/>
        <v>vis</v>
      </c>
      <c r="E407">
        <f>VLOOKUP(C407,Active!C$21:E$969,3,FALSE)</f>
        <v>-2219.9961682849535</v>
      </c>
      <c r="F407" s="15" t="s">
        <v>227</v>
      </c>
      <c r="G407" t="str">
        <f t="shared" si="40"/>
        <v>37497.538</v>
      </c>
      <c r="H407" s="24">
        <f t="shared" si="41"/>
        <v>-2220</v>
      </c>
      <c r="I407" s="54" t="s">
        <v>1388</v>
      </c>
      <c r="J407" s="55" t="s">
        <v>1389</v>
      </c>
      <c r="K407" s="54">
        <v>-2220</v>
      </c>
      <c r="L407" s="54" t="s">
        <v>656</v>
      </c>
      <c r="M407" s="55" t="s">
        <v>231</v>
      </c>
      <c r="N407" s="55"/>
      <c r="O407" s="56" t="s">
        <v>1390</v>
      </c>
      <c r="P407" s="56" t="s">
        <v>89</v>
      </c>
    </row>
    <row r="408" spans="1:16" x14ac:dyDescent="0.2">
      <c r="A408" s="24" t="str">
        <f t="shared" si="36"/>
        <v> AA 17.63 </v>
      </c>
      <c r="B408" s="15" t="str">
        <f t="shared" si="37"/>
        <v>I</v>
      </c>
      <c r="C408" s="24">
        <f t="shared" si="38"/>
        <v>37556.445</v>
      </c>
      <c r="D408" t="str">
        <f t="shared" si="39"/>
        <v>vis</v>
      </c>
      <c r="E408">
        <f>VLOOKUP(C408,Active!C$21:E$969,3,FALSE)</f>
        <v>-2196.0007992563455</v>
      </c>
      <c r="F408" s="15" t="s">
        <v>227</v>
      </c>
      <c r="G408" t="str">
        <f t="shared" si="40"/>
        <v>37556.445</v>
      </c>
      <c r="H408" s="24">
        <f t="shared" si="41"/>
        <v>-2196</v>
      </c>
      <c r="I408" s="54" t="s">
        <v>1391</v>
      </c>
      <c r="J408" s="55" t="s">
        <v>1392</v>
      </c>
      <c r="K408" s="54">
        <v>-2196</v>
      </c>
      <c r="L408" s="54" t="s">
        <v>331</v>
      </c>
      <c r="M408" s="55" t="s">
        <v>231</v>
      </c>
      <c r="N408" s="55"/>
      <c r="O408" s="56" t="s">
        <v>1361</v>
      </c>
      <c r="P408" s="56" t="s">
        <v>90</v>
      </c>
    </row>
    <row r="409" spans="1:16" x14ac:dyDescent="0.2">
      <c r="A409" s="24" t="str">
        <f t="shared" si="36"/>
        <v>BAVM 15 </v>
      </c>
      <c r="B409" s="15" t="str">
        <f t="shared" si="37"/>
        <v>I</v>
      </c>
      <c r="C409" s="24">
        <f t="shared" si="38"/>
        <v>37588.36</v>
      </c>
      <c r="D409" t="str">
        <f t="shared" si="39"/>
        <v>vis</v>
      </c>
      <c r="E409">
        <f>VLOOKUP(C409,Active!C$21:E$969,3,FALSE)</f>
        <v>-2183.0004393237732</v>
      </c>
      <c r="F409" s="15" t="s">
        <v>227</v>
      </c>
      <c r="G409" t="str">
        <f t="shared" si="40"/>
        <v>37588.360</v>
      </c>
      <c r="H409" s="24">
        <f t="shared" si="41"/>
        <v>-2183</v>
      </c>
      <c r="I409" s="54" t="s">
        <v>1393</v>
      </c>
      <c r="J409" s="55" t="s">
        <v>1394</v>
      </c>
      <c r="K409" s="54">
        <v>-2183</v>
      </c>
      <c r="L409" s="54" t="s">
        <v>351</v>
      </c>
      <c r="M409" s="55" t="s">
        <v>231</v>
      </c>
      <c r="N409" s="55"/>
      <c r="O409" s="56" t="s">
        <v>1395</v>
      </c>
      <c r="P409" s="57" t="s">
        <v>88</v>
      </c>
    </row>
    <row r="410" spans="1:16" x14ac:dyDescent="0.2">
      <c r="A410" s="24" t="str">
        <f t="shared" si="36"/>
        <v>BAVM 15 </v>
      </c>
      <c r="B410" s="15" t="str">
        <f t="shared" si="37"/>
        <v>I</v>
      </c>
      <c r="C410" s="24">
        <f t="shared" si="38"/>
        <v>37885.410000000003</v>
      </c>
      <c r="D410" t="str">
        <f t="shared" si="39"/>
        <v>vis</v>
      </c>
      <c r="E410">
        <f>VLOOKUP(C410,Active!C$21:E$969,3,FALSE)</f>
        <v>-2061.999125898406</v>
      </c>
      <c r="F410" s="15" t="s">
        <v>227</v>
      </c>
      <c r="G410" t="str">
        <f t="shared" si="40"/>
        <v>37885.410</v>
      </c>
      <c r="H410" s="24">
        <f t="shared" si="41"/>
        <v>-2062</v>
      </c>
      <c r="I410" s="54" t="s">
        <v>1396</v>
      </c>
      <c r="J410" s="55" t="s">
        <v>1397</v>
      </c>
      <c r="K410" s="54">
        <v>-2062</v>
      </c>
      <c r="L410" s="54" t="s">
        <v>651</v>
      </c>
      <c r="M410" s="55" t="s">
        <v>231</v>
      </c>
      <c r="N410" s="55"/>
      <c r="O410" s="56" t="s">
        <v>1395</v>
      </c>
      <c r="P410" s="57" t="s">
        <v>88</v>
      </c>
    </row>
    <row r="411" spans="1:16" x14ac:dyDescent="0.2">
      <c r="A411" s="24" t="str">
        <f t="shared" si="36"/>
        <v> MVS 720 </v>
      </c>
      <c r="B411" s="15" t="str">
        <f t="shared" si="37"/>
        <v>I</v>
      </c>
      <c r="C411" s="24">
        <f t="shared" si="38"/>
        <v>37907.504000000001</v>
      </c>
      <c r="D411" t="str">
        <f t="shared" si="39"/>
        <v>vis</v>
      </c>
      <c r="E411">
        <f>VLOOKUP(C411,Active!C$21:E$969,3,FALSE)</f>
        <v>-2052.9992840575719</v>
      </c>
      <c r="F411" s="15" t="s">
        <v>227</v>
      </c>
      <c r="G411" t="str">
        <f t="shared" si="40"/>
        <v>37907.504</v>
      </c>
      <c r="H411" s="24">
        <f t="shared" si="41"/>
        <v>-2053</v>
      </c>
      <c r="I411" s="54" t="s">
        <v>1398</v>
      </c>
      <c r="J411" s="55" t="s">
        <v>1399</v>
      </c>
      <c r="K411" s="54">
        <v>-2053</v>
      </c>
      <c r="L411" s="54" t="s">
        <v>651</v>
      </c>
      <c r="M411" s="55" t="s">
        <v>231</v>
      </c>
      <c r="N411" s="55"/>
      <c r="O411" s="56" t="s">
        <v>1271</v>
      </c>
      <c r="P411" s="56" t="s">
        <v>91</v>
      </c>
    </row>
    <row r="412" spans="1:16" x14ac:dyDescent="0.2">
      <c r="A412" s="24" t="str">
        <f t="shared" si="36"/>
        <v>BAVM 15 </v>
      </c>
      <c r="B412" s="15" t="str">
        <f t="shared" si="37"/>
        <v>I</v>
      </c>
      <c r="C412" s="24">
        <f t="shared" si="38"/>
        <v>37907.506999999998</v>
      </c>
      <c r="D412" t="str">
        <f t="shared" si="39"/>
        <v>vis</v>
      </c>
      <c r="E412">
        <f>VLOOKUP(C412,Active!C$21:E$969,3,FALSE)</f>
        <v>-2052.9980620278129</v>
      </c>
      <c r="F412" s="15" t="s">
        <v>227</v>
      </c>
      <c r="G412" t="str">
        <f t="shared" si="40"/>
        <v>37907.507</v>
      </c>
      <c r="H412" s="24">
        <f t="shared" si="41"/>
        <v>-2053</v>
      </c>
      <c r="I412" s="54" t="s">
        <v>1400</v>
      </c>
      <c r="J412" s="55" t="s">
        <v>1401</v>
      </c>
      <c r="K412" s="54">
        <v>-2053</v>
      </c>
      <c r="L412" s="54" t="s">
        <v>517</v>
      </c>
      <c r="M412" s="55" t="s">
        <v>231</v>
      </c>
      <c r="N412" s="55"/>
      <c r="O412" s="56" t="s">
        <v>1402</v>
      </c>
      <c r="P412" s="57" t="s">
        <v>88</v>
      </c>
    </row>
    <row r="413" spans="1:16" x14ac:dyDescent="0.2">
      <c r="A413" s="24" t="str">
        <f t="shared" si="36"/>
        <v>BAVM 15 </v>
      </c>
      <c r="B413" s="15" t="str">
        <f t="shared" si="37"/>
        <v>I</v>
      </c>
      <c r="C413" s="24">
        <f t="shared" si="38"/>
        <v>37907.506999999998</v>
      </c>
      <c r="D413" t="str">
        <f t="shared" si="39"/>
        <v>vis</v>
      </c>
      <c r="E413">
        <f>VLOOKUP(C413,Active!C$21:E$969,3,FALSE)</f>
        <v>-2052.9980620278129</v>
      </c>
      <c r="F413" s="15" t="s">
        <v>227</v>
      </c>
      <c r="G413" t="str">
        <f t="shared" si="40"/>
        <v>37907.507</v>
      </c>
      <c r="H413" s="24">
        <f t="shared" si="41"/>
        <v>-2053</v>
      </c>
      <c r="I413" s="54" t="s">
        <v>1400</v>
      </c>
      <c r="J413" s="55" t="s">
        <v>1401</v>
      </c>
      <c r="K413" s="54">
        <v>-2053</v>
      </c>
      <c r="L413" s="54" t="s">
        <v>517</v>
      </c>
      <c r="M413" s="55" t="s">
        <v>231</v>
      </c>
      <c r="N413" s="55"/>
      <c r="O413" s="56" t="s">
        <v>1403</v>
      </c>
      <c r="P413" s="57" t="s">
        <v>88</v>
      </c>
    </row>
    <row r="414" spans="1:16" x14ac:dyDescent="0.2">
      <c r="A414" s="24" t="str">
        <f t="shared" si="36"/>
        <v>BAVM 15 </v>
      </c>
      <c r="B414" s="15" t="str">
        <f t="shared" si="37"/>
        <v>I</v>
      </c>
      <c r="C414" s="24">
        <f t="shared" si="38"/>
        <v>37917.328000000001</v>
      </c>
      <c r="D414" t="str">
        <f t="shared" si="39"/>
        <v>vis</v>
      </c>
      <c r="E414">
        <f>VLOOKUP(C414,Active!C$21:E$969,3,FALSE)</f>
        <v>-2048.9975439360746</v>
      </c>
      <c r="F414" s="15" t="s">
        <v>227</v>
      </c>
      <c r="G414" t="str">
        <f t="shared" si="40"/>
        <v>37917.328</v>
      </c>
      <c r="H414" s="24">
        <f t="shared" si="41"/>
        <v>-2049</v>
      </c>
      <c r="I414" s="54" t="s">
        <v>1404</v>
      </c>
      <c r="J414" s="55" t="s">
        <v>1405</v>
      </c>
      <c r="K414" s="54">
        <v>-2049</v>
      </c>
      <c r="L414" s="54" t="s">
        <v>261</v>
      </c>
      <c r="M414" s="55" t="s">
        <v>231</v>
      </c>
      <c r="N414" s="55"/>
      <c r="O414" s="56" t="s">
        <v>1403</v>
      </c>
      <c r="P414" s="57" t="s">
        <v>88</v>
      </c>
    </row>
    <row r="415" spans="1:16" x14ac:dyDescent="0.2">
      <c r="A415" s="24" t="str">
        <f t="shared" si="36"/>
        <v>BAVM 15 </v>
      </c>
      <c r="B415" s="15" t="str">
        <f t="shared" si="37"/>
        <v>I</v>
      </c>
      <c r="C415" s="24">
        <f t="shared" si="38"/>
        <v>37944.324999999997</v>
      </c>
      <c r="D415" t="str">
        <f t="shared" si="39"/>
        <v>vis</v>
      </c>
      <c r="E415">
        <f>VLOOKUP(C415,Active!C$21:E$969,3,FALSE)</f>
        <v>-2038.0004981237732</v>
      </c>
      <c r="F415" s="15" t="s">
        <v>227</v>
      </c>
      <c r="G415" t="str">
        <f t="shared" si="40"/>
        <v>37944.325</v>
      </c>
      <c r="H415" s="24">
        <f t="shared" si="41"/>
        <v>-2038</v>
      </c>
      <c r="I415" s="54" t="s">
        <v>1406</v>
      </c>
      <c r="J415" s="55" t="s">
        <v>1407</v>
      </c>
      <c r="K415" s="54">
        <v>-2038</v>
      </c>
      <c r="L415" s="54" t="s">
        <v>351</v>
      </c>
      <c r="M415" s="55" t="s">
        <v>231</v>
      </c>
      <c r="N415" s="55"/>
      <c r="O415" s="56" t="s">
        <v>1345</v>
      </c>
      <c r="P415" s="57" t="s">
        <v>88</v>
      </c>
    </row>
    <row r="416" spans="1:16" x14ac:dyDescent="0.2">
      <c r="A416" s="24" t="str">
        <f t="shared" si="36"/>
        <v> AN 288.72 </v>
      </c>
      <c r="B416" s="15" t="str">
        <f t="shared" si="37"/>
        <v>I</v>
      </c>
      <c r="C416" s="24">
        <f t="shared" si="38"/>
        <v>37944.332000000002</v>
      </c>
      <c r="D416" t="str">
        <f t="shared" si="39"/>
        <v>vis</v>
      </c>
      <c r="E416">
        <f>VLOOKUP(C416,Active!C$21:E$969,3,FALSE)</f>
        <v>-2037.9976467209972</v>
      </c>
      <c r="F416" s="15" t="s">
        <v>227</v>
      </c>
      <c r="G416" t="str">
        <f t="shared" si="40"/>
        <v>37944.332</v>
      </c>
      <c r="H416" s="24">
        <f t="shared" si="41"/>
        <v>-2038</v>
      </c>
      <c r="I416" s="54" t="s">
        <v>1408</v>
      </c>
      <c r="J416" s="55" t="s">
        <v>1409</v>
      </c>
      <c r="K416" s="54">
        <v>-2038</v>
      </c>
      <c r="L416" s="54" t="s">
        <v>261</v>
      </c>
      <c r="M416" s="55" t="s">
        <v>231</v>
      </c>
      <c r="N416" s="55"/>
      <c r="O416" s="56" t="s">
        <v>1402</v>
      </c>
      <c r="P416" s="56" t="s">
        <v>92</v>
      </c>
    </row>
    <row r="417" spans="1:16" x14ac:dyDescent="0.2">
      <c r="A417" s="24" t="str">
        <f t="shared" si="36"/>
        <v>BAVM 15 </v>
      </c>
      <c r="B417" s="15" t="str">
        <f t="shared" si="37"/>
        <v>I</v>
      </c>
      <c r="C417" s="24">
        <f t="shared" si="38"/>
        <v>37944.332999999999</v>
      </c>
      <c r="D417" t="str">
        <f t="shared" si="39"/>
        <v>vis</v>
      </c>
      <c r="E417">
        <f>VLOOKUP(C417,Active!C$21:E$969,3,FALSE)</f>
        <v>-2037.9972393777452</v>
      </c>
      <c r="F417" s="15" t="s">
        <v>227</v>
      </c>
      <c r="G417" t="str">
        <f t="shared" si="40"/>
        <v>37944.333</v>
      </c>
      <c r="H417" s="24">
        <f t="shared" si="41"/>
        <v>-2038</v>
      </c>
      <c r="I417" s="54" t="s">
        <v>1410</v>
      </c>
      <c r="J417" s="55" t="s">
        <v>1411</v>
      </c>
      <c r="K417" s="54">
        <v>-2038</v>
      </c>
      <c r="L417" s="54" t="s">
        <v>346</v>
      </c>
      <c r="M417" s="55" t="s">
        <v>231</v>
      </c>
      <c r="N417" s="55"/>
      <c r="O417" s="56" t="s">
        <v>1412</v>
      </c>
      <c r="P417" s="57" t="s">
        <v>88</v>
      </c>
    </row>
    <row r="418" spans="1:16" x14ac:dyDescent="0.2">
      <c r="A418" s="24" t="str">
        <f t="shared" si="36"/>
        <v>BAVM 15 </v>
      </c>
      <c r="B418" s="15" t="str">
        <f t="shared" si="37"/>
        <v>I</v>
      </c>
      <c r="C418" s="24">
        <f t="shared" si="38"/>
        <v>37944.334999999999</v>
      </c>
      <c r="D418" t="str">
        <f t="shared" si="39"/>
        <v>vis</v>
      </c>
      <c r="E418">
        <f>VLOOKUP(C418,Active!C$21:E$969,3,FALSE)</f>
        <v>-2037.9964246912382</v>
      </c>
      <c r="F418" s="15" t="s">
        <v>227</v>
      </c>
      <c r="G418" t="str">
        <f t="shared" si="40"/>
        <v>37944.335</v>
      </c>
      <c r="H418" s="24">
        <f t="shared" si="41"/>
        <v>-2038</v>
      </c>
      <c r="I418" s="54" t="s">
        <v>1413</v>
      </c>
      <c r="J418" s="55" t="s">
        <v>1414</v>
      </c>
      <c r="K418" s="54">
        <v>-2038</v>
      </c>
      <c r="L418" s="54" t="s">
        <v>591</v>
      </c>
      <c r="M418" s="55" t="s">
        <v>231</v>
      </c>
      <c r="N418" s="55"/>
      <c r="O418" s="56" t="s">
        <v>1415</v>
      </c>
      <c r="P418" s="57" t="s">
        <v>88</v>
      </c>
    </row>
    <row r="419" spans="1:16" x14ac:dyDescent="0.2">
      <c r="A419" s="24" t="str">
        <f t="shared" si="36"/>
        <v> BRNO 6 </v>
      </c>
      <c r="B419" s="15" t="str">
        <f t="shared" si="37"/>
        <v>I</v>
      </c>
      <c r="C419" s="24">
        <f t="shared" si="38"/>
        <v>38209.457000000002</v>
      </c>
      <c r="D419" t="str">
        <f t="shared" si="39"/>
        <v>vis</v>
      </c>
      <c r="E419">
        <f>VLOOKUP(C419,Active!C$21:E$969,3,FALSE)</f>
        <v>-1930.0007666607376</v>
      </c>
      <c r="F419" s="15" t="s">
        <v>227</v>
      </c>
      <c r="G419" t="str">
        <f t="shared" si="40"/>
        <v>38209.457</v>
      </c>
      <c r="H419" s="24">
        <f t="shared" si="41"/>
        <v>-1930</v>
      </c>
      <c r="I419" s="54" t="s">
        <v>1416</v>
      </c>
      <c r="J419" s="55" t="s">
        <v>1417</v>
      </c>
      <c r="K419" s="54">
        <v>-1930</v>
      </c>
      <c r="L419" s="54" t="s">
        <v>331</v>
      </c>
      <c r="M419" s="55" t="s">
        <v>231</v>
      </c>
      <c r="N419" s="55"/>
      <c r="O419" s="56" t="s">
        <v>1418</v>
      </c>
      <c r="P419" s="56" t="s">
        <v>89</v>
      </c>
    </row>
    <row r="420" spans="1:16" x14ac:dyDescent="0.2">
      <c r="A420" s="24" t="str">
        <f t="shared" si="36"/>
        <v> BRNO 6 </v>
      </c>
      <c r="B420" s="15" t="str">
        <f t="shared" si="37"/>
        <v>I</v>
      </c>
      <c r="C420" s="24">
        <f t="shared" si="38"/>
        <v>38236.464</v>
      </c>
      <c r="D420" t="str">
        <f t="shared" si="39"/>
        <v>vis</v>
      </c>
      <c r="E420">
        <f>VLOOKUP(C420,Active!C$21:E$969,3,FALSE)</f>
        <v>-1918.9996474159013</v>
      </c>
      <c r="F420" s="15" t="s">
        <v>227</v>
      </c>
      <c r="G420" t="str">
        <f t="shared" si="40"/>
        <v>38236.464</v>
      </c>
      <c r="H420" s="24">
        <f t="shared" si="41"/>
        <v>-1919</v>
      </c>
      <c r="I420" s="54" t="s">
        <v>1419</v>
      </c>
      <c r="J420" s="55" t="s">
        <v>1420</v>
      </c>
      <c r="K420" s="54">
        <v>-1919</v>
      </c>
      <c r="L420" s="54" t="s">
        <v>249</v>
      </c>
      <c r="M420" s="55" t="s">
        <v>231</v>
      </c>
      <c r="N420" s="55"/>
      <c r="O420" s="56" t="s">
        <v>1418</v>
      </c>
      <c r="P420" s="56" t="s">
        <v>89</v>
      </c>
    </row>
    <row r="421" spans="1:16" x14ac:dyDescent="0.2">
      <c r="A421" s="24" t="str">
        <f t="shared" si="36"/>
        <v> BRNO 6 </v>
      </c>
      <c r="B421" s="15" t="str">
        <f t="shared" si="37"/>
        <v>I</v>
      </c>
      <c r="C421" s="24">
        <f t="shared" si="38"/>
        <v>38268.362000000001</v>
      </c>
      <c r="D421" t="str">
        <f t="shared" si="39"/>
        <v>vis</v>
      </c>
      <c r="E421">
        <f>VLOOKUP(C421,Active!C$21:E$969,3,FALSE)</f>
        <v>-1906.0062123186367</v>
      </c>
      <c r="F421" s="15" t="s">
        <v>227</v>
      </c>
      <c r="G421" t="str">
        <f t="shared" si="40"/>
        <v>38268.362</v>
      </c>
      <c r="H421" s="24">
        <f t="shared" si="41"/>
        <v>-1906</v>
      </c>
      <c r="I421" s="54" t="s">
        <v>1421</v>
      </c>
      <c r="J421" s="55" t="s">
        <v>1422</v>
      </c>
      <c r="K421" s="54">
        <v>-1906</v>
      </c>
      <c r="L421" s="54" t="s">
        <v>309</v>
      </c>
      <c r="M421" s="55" t="s">
        <v>231</v>
      </c>
      <c r="N421" s="55"/>
      <c r="O421" s="56" t="s">
        <v>1423</v>
      </c>
      <c r="P421" s="56" t="s">
        <v>89</v>
      </c>
    </row>
    <row r="422" spans="1:16" x14ac:dyDescent="0.2">
      <c r="A422" s="24" t="str">
        <f t="shared" si="36"/>
        <v> AN 288.72 </v>
      </c>
      <c r="B422" s="15" t="str">
        <f t="shared" si="37"/>
        <v>I</v>
      </c>
      <c r="C422" s="24">
        <f t="shared" si="38"/>
        <v>38290.47</v>
      </c>
      <c r="D422" t="str">
        <f t="shared" si="39"/>
        <v>vis</v>
      </c>
      <c r="E422">
        <f>VLOOKUP(C422,Active!C$21:E$969,3,FALSE)</f>
        <v>-1897.0006676722539</v>
      </c>
      <c r="F422" s="15" t="s">
        <v>227</v>
      </c>
      <c r="G422" t="str">
        <f t="shared" si="40"/>
        <v>38290.470</v>
      </c>
      <c r="H422" s="24">
        <f t="shared" si="41"/>
        <v>-1897</v>
      </c>
      <c r="I422" s="54" t="s">
        <v>1424</v>
      </c>
      <c r="J422" s="55" t="s">
        <v>1425</v>
      </c>
      <c r="K422" s="54">
        <v>-1897</v>
      </c>
      <c r="L422" s="54" t="s">
        <v>331</v>
      </c>
      <c r="M422" s="55" t="s">
        <v>231</v>
      </c>
      <c r="N422" s="55"/>
      <c r="O422" s="56" t="s">
        <v>1426</v>
      </c>
      <c r="P422" s="56" t="s">
        <v>92</v>
      </c>
    </row>
    <row r="423" spans="1:16" x14ac:dyDescent="0.2">
      <c r="A423" s="24" t="str">
        <f t="shared" si="36"/>
        <v> BRNO 6 </v>
      </c>
      <c r="B423" s="15" t="str">
        <f t="shared" si="37"/>
        <v>I</v>
      </c>
      <c r="C423" s="24">
        <f t="shared" si="38"/>
        <v>38295.39</v>
      </c>
      <c r="D423" t="str">
        <f t="shared" si="39"/>
        <v>vis</v>
      </c>
      <c r="E423">
        <f>VLOOKUP(C423,Active!C$21:E$969,3,FALSE)</f>
        <v>-1894.9965388654787</v>
      </c>
      <c r="F423" s="15" t="s">
        <v>227</v>
      </c>
      <c r="G423" t="str">
        <f t="shared" si="40"/>
        <v>38295.390</v>
      </c>
      <c r="H423" s="24">
        <f t="shared" si="41"/>
        <v>-1895</v>
      </c>
      <c r="I423" s="54" t="s">
        <v>1427</v>
      </c>
      <c r="J423" s="55" t="s">
        <v>1428</v>
      </c>
      <c r="K423" s="54">
        <v>-1895</v>
      </c>
      <c r="L423" s="54" t="s">
        <v>384</v>
      </c>
      <c r="M423" s="55" t="s">
        <v>523</v>
      </c>
      <c r="N423" s="55"/>
      <c r="O423" s="56" t="s">
        <v>1429</v>
      </c>
      <c r="P423" s="56" t="s">
        <v>89</v>
      </c>
    </row>
    <row r="424" spans="1:16" x14ac:dyDescent="0.2">
      <c r="A424" s="24" t="str">
        <f t="shared" si="36"/>
        <v> AN 288.72 </v>
      </c>
      <c r="B424" s="15" t="str">
        <f t="shared" si="37"/>
        <v>I</v>
      </c>
      <c r="C424" s="24">
        <f t="shared" si="38"/>
        <v>38322.383000000002</v>
      </c>
      <c r="D424" t="str">
        <f t="shared" si="39"/>
        <v>vis</v>
      </c>
      <c r="E424">
        <f>VLOOKUP(C424,Active!C$21:E$969,3,FALSE)</f>
        <v>-1884.0011224261884</v>
      </c>
      <c r="F424" s="15" t="s">
        <v>227</v>
      </c>
      <c r="G424" t="str">
        <f t="shared" si="40"/>
        <v>38322.383</v>
      </c>
      <c r="H424" s="24">
        <f t="shared" si="41"/>
        <v>-1884</v>
      </c>
      <c r="I424" s="54" t="s">
        <v>1430</v>
      </c>
      <c r="J424" s="55" t="s">
        <v>1431</v>
      </c>
      <c r="K424" s="54">
        <v>-1884</v>
      </c>
      <c r="L424" s="54" t="s">
        <v>328</v>
      </c>
      <c r="M424" s="55" t="s">
        <v>231</v>
      </c>
      <c r="N424" s="55"/>
      <c r="O424" s="56" t="s">
        <v>1432</v>
      </c>
      <c r="P424" s="56" t="s">
        <v>92</v>
      </c>
    </row>
    <row r="425" spans="1:16" x14ac:dyDescent="0.2">
      <c r="A425" s="24" t="str">
        <f t="shared" si="36"/>
        <v>BAVM 18 </v>
      </c>
      <c r="B425" s="15" t="str">
        <f t="shared" si="37"/>
        <v>I</v>
      </c>
      <c r="C425" s="24">
        <f t="shared" si="38"/>
        <v>38322.39</v>
      </c>
      <c r="D425" t="str">
        <f t="shared" si="39"/>
        <v>vis</v>
      </c>
      <c r="E425">
        <f>VLOOKUP(C425,Active!C$21:E$969,3,FALSE)</f>
        <v>-1883.9982710234153</v>
      </c>
      <c r="F425" s="15" t="s">
        <v>227</v>
      </c>
      <c r="G425" t="str">
        <f t="shared" si="40"/>
        <v>38322.390</v>
      </c>
      <c r="H425" s="24">
        <f t="shared" si="41"/>
        <v>-1884</v>
      </c>
      <c r="I425" s="54" t="s">
        <v>1433</v>
      </c>
      <c r="J425" s="55" t="s">
        <v>1434</v>
      </c>
      <c r="K425" s="54">
        <v>-1884</v>
      </c>
      <c r="L425" s="54" t="s">
        <v>297</v>
      </c>
      <c r="M425" s="55" t="s">
        <v>231</v>
      </c>
      <c r="N425" s="55"/>
      <c r="O425" s="56" t="s">
        <v>1435</v>
      </c>
      <c r="P425" s="57" t="s">
        <v>93</v>
      </c>
    </row>
    <row r="426" spans="1:16" x14ac:dyDescent="0.2">
      <c r="A426" s="24" t="str">
        <f t="shared" si="36"/>
        <v> BRNO 6 </v>
      </c>
      <c r="B426" s="15" t="str">
        <f t="shared" si="37"/>
        <v>I</v>
      </c>
      <c r="C426" s="24">
        <f t="shared" si="38"/>
        <v>38538.419000000002</v>
      </c>
      <c r="D426" t="str">
        <f t="shared" si="39"/>
        <v>vis</v>
      </c>
      <c r="E426">
        <f>VLOOKUP(C426,Active!C$21:E$969,3,FALSE)</f>
        <v>-1796.0003153325597</v>
      </c>
      <c r="F426" s="15" t="s">
        <v>227</v>
      </c>
      <c r="G426" t="str">
        <f t="shared" si="40"/>
        <v>38538.419</v>
      </c>
      <c r="H426" s="24">
        <f t="shared" si="41"/>
        <v>-1796</v>
      </c>
      <c r="I426" s="54" t="s">
        <v>1436</v>
      </c>
      <c r="J426" s="55" t="s">
        <v>1437</v>
      </c>
      <c r="K426" s="54">
        <v>-1796</v>
      </c>
      <c r="L426" s="54" t="s">
        <v>351</v>
      </c>
      <c r="M426" s="55" t="s">
        <v>231</v>
      </c>
      <c r="N426" s="55"/>
      <c r="O426" s="56" t="s">
        <v>1438</v>
      </c>
      <c r="P426" s="56" t="s">
        <v>89</v>
      </c>
    </row>
    <row r="427" spans="1:16" x14ac:dyDescent="0.2">
      <c r="A427" s="24" t="str">
        <f t="shared" si="36"/>
        <v> BRNO 6 </v>
      </c>
      <c r="B427" s="15" t="str">
        <f t="shared" si="37"/>
        <v>I</v>
      </c>
      <c r="C427" s="24">
        <f t="shared" si="38"/>
        <v>38560.497000000003</v>
      </c>
      <c r="D427" t="str">
        <f t="shared" si="39"/>
        <v>vis</v>
      </c>
      <c r="E427">
        <f>VLOOKUP(C427,Active!C$21:E$969,3,FALSE)</f>
        <v>-1787.0069909837789</v>
      </c>
      <c r="F427" s="15" t="s">
        <v>227</v>
      </c>
      <c r="G427" t="str">
        <f t="shared" si="40"/>
        <v>38560.497</v>
      </c>
      <c r="H427" s="24">
        <f t="shared" si="41"/>
        <v>-1787</v>
      </c>
      <c r="I427" s="54" t="s">
        <v>1439</v>
      </c>
      <c r="J427" s="55" t="s">
        <v>1440</v>
      </c>
      <c r="K427" s="54">
        <v>-1787</v>
      </c>
      <c r="L427" s="54" t="s">
        <v>435</v>
      </c>
      <c r="M427" s="55" t="s">
        <v>231</v>
      </c>
      <c r="N427" s="55"/>
      <c r="O427" s="56" t="s">
        <v>1441</v>
      </c>
      <c r="P427" s="56" t="s">
        <v>89</v>
      </c>
    </row>
    <row r="428" spans="1:16" x14ac:dyDescent="0.2">
      <c r="A428" s="24" t="str">
        <f t="shared" si="36"/>
        <v> BRNO 6 </v>
      </c>
      <c r="B428" s="15" t="str">
        <f t="shared" si="37"/>
        <v>I</v>
      </c>
      <c r="C428" s="24">
        <f t="shared" si="38"/>
        <v>38614.498</v>
      </c>
      <c r="D428" t="str">
        <f t="shared" si="39"/>
        <v>vis</v>
      </c>
      <c r="E428">
        <f>VLOOKUP(C428,Active!C$21:E$969,3,FALSE)</f>
        <v>-1765.0100479564003</v>
      </c>
      <c r="F428" s="15" t="s">
        <v>227</v>
      </c>
      <c r="G428" t="str">
        <f t="shared" si="40"/>
        <v>38614.498</v>
      </c>
      <c r="H428" s="24">
        <f t="shared" si="41"/>
        <v>-1765</v>
      </c>
      <c r="I428" s="54" t="s">
        <v>1442</v>
      </c>
      <c r="J428" s="55" t="s">
        <v>1443</v>
      </c>
      <c r="K428" s="54">
        <v>-1765</v>
      </c>
      <c r="L428" s="54" t="s">
        <v>1444</v>
      </c>
      <c r="M428" s="55" t="s">
        <v>231</v>
      </c>
      <c r="N428" s="55"/>
      <c r="O428" s="56" t="s">
        <v>1445</v>
      </c>
      <c r="P428" s="56" t="s">
        <v>89</v>
      </c>
    </row>
    <row r="429" spans="1:16" x14ac:dyDescent="0.2">
      <c r="A429" s="24" t="str">
        <f t="shared" si="36"/>
        <v> BRNO 6 </v>
      </c>
      <c r="B429" s="15" t="str">
        <f t="shared" si="37"/>
        <v>I</v>
      </c>
      <c r="C429" s="24">
        <f t="shared" si="38"/>
        <v>38614.51</v>
      </c>
      <c r="D429" t="str">
        <f t="shared" si="39"/>
        <v>vis</v>
      </c>
      <c r="E429">
        <f>VLOOKUP(C429,Active!C$21:E$969,3,FALSE)</f>
        <v>-1765.0051598373584</v>
      </c>
      <c r="F429" s="15" t="s">
        <v>227</v>
      </c>
      <c r="G429" t="str">
        <f t="shared" si="40"/>
        <v>38614.510</v>
      </c>
      <c r="H429" s="24">
        <f t="shared" si="41"/>
        <v>-1765</v>
      </c>
      <c r="I429" s="54" t="s">
        <v>1446</v>
      </c>
      <c r="J429" s="55" t="s">
        <v>1447</v>
      </c>
      <c r="K429" s="54">
        <v>-1765</v>
      </c>
      <c r="L429" s="54" t="s">
        <v>242</v>
      </c>
      <c r="M429" s="55" t="s">
        <v>231</v>
      </c>
      <c r="N429" s="55"/>
      <c r="O429" s="56" t="s">
        <v>1448</v>
      </c>
      <c r="P429" s="56" t="s">
        <v>89</v>
      </c>
    </row>
    <row r="430" spans="1:16" x14ac:dyDescent="0.2">
      <c r="A430" s="24" t="str">
        <f t="shared" si="36"/>
        <v> BRNO 6 </v>
      </c>
      <c r="B430" s="15" t="str">
        <f t="shared" si="37"/>
        <v>I</v>
      </c>
      <c r="C430" s="24">
        <f t="shared" si="38"/>
        <v>38614.514999999999</v>
      </c>
      <c r="D430" t="str">
        <f t="shared" si="39"/>
        <v>vis</v>
      </c>
      <c r="E430">
        <f>VLOOKUP(C430,Active!C$21:E$969,3,FALSE)</f>
        <v>-1765.0031231210924</v>
      </c>
      <c r="F430" s="15" t="s">
        <v>227</v>
      </c>
      <c r="G430" t="str">
        <f t="shared" si="40"/>
        <v>38614.515</v>
      </c>
      <c r="H430" s="24">
        <f t="shared" si="41"/>
        <v>-1765</v>
      </c>
      <c r="I430" s="54" t="s">
        <v>1449</v>
      </c>
      <c r="J430" s="55" t="s">
        <v>1450</v>
      </c>
      <c r="K430" s="54">
        <v>-1765</v>
      </c>
      <c r="L430" s="54" t="s">
        <v>255</v>
      </c>
      <c r="M430" s="55" t="s">
        <v>231</v>
      </c>
      <c r="N430" s="55"/>
      <c r="O430" s="56" t="s">
        <v>1441</v>
      </c>
      <c r="P430" s="56" t="s">
        <v>89</v>
      </c>
    </row>
    <row r="431" spans="1:16" x14ac:dyDescent="0.2">
      <c r="A431" s="24" t="str">
        <f t="shared" si="36"/>
        <v> AA 18.322 </v>
      </c>
      <c r="B431" s="15" t="str">
        <f t="shared" si="37"/>
        <v>I</v>
      </c>
      <c r="C431" s="24">
        <f t="shared" si="38"/>
        <v>38624.351999999999</v>
      </c>
      <c r="D431" t="str">
        <f t="shared" si="39"/>
        <v>vis</v>
      </c>
      <c r="E431">
        <f>VLOOKUP(C431,Active!C$21:E$969,3,FALSE)</f>
        <v>-1760.996087537301</v>
      </c>
      <c r="F431" s="15" t="s">
        <v>227</v>
      </c>
      <c r="G431" t="str">
        <f t="shared" si="40"/>
        <v>38624.352</v>
      </c>
      <c r="H431" s="24">
        <f t="shared" si="41"/>
        <v>-1761</v>
      </c>
      <c r="I431" s="54" t="s">
        <v>1451</v>
      </c>
      <c r="J431" s="55" t="s">
        <v>1452</v>
      </c>
      <c r="K431" s="54">
        <v>-1761</v>
      </c>
      <c r="L431" s="54" t="s">
        <v>591</v>
      </c>
      <c r="M431" s="55" t="s">
        <v>231</v>
      </c>
      <c r="N431" s="55"/>
      <c r="O431" s="56" t="s">
        <v>1364</v>
      </c>
      <c r="P431" s="56" t="s">
        <v>94</v>
      </c>
    </row>
    <row r="432" spans="1:16" x14ac:dyDescent="0.2">
      <c r="A432" s="24" t="str">
        <f t="shared" si="36"/>
        <v>BAVM 18 </v>
      </c>
      <c r="B432" s="15" t="str">
        <f t="shared" si="37"/>
        <v>I</v>
      </c>
      <c r="C432" s="24">
        <f t="shared" si="38"/>
        <v>38641.529000000002</v>
      </c>
      <c r="D432" t="str">
        <f t="shared" si="39"/>
        <v>vis</v>
      </c>
      <c r="E432">
        <f>VLOOKUP(C432,Active!C$21:E$969,3,FALSE)</f>
        <v>-1753.9991524734803</v>
      </c>
      <c r="F432" s="15" t="s">
        <v>227</v>
      </c>
      <c r="G432" t="str">
        <f t="shared" si="40"/>
        <v>38641.529</v>
      </c>
      <c r="H432" s="24">
        <f t="shared" si="41"/>
        <v>-1754</v>
      </c>
      <c r="I432" s="54" t="s">
        <v>1453</v>
      </c>
      <c r="J432" s="55" t="s">
        <v>1454</v>
      </c>
      <c r="K432" s="54">
        <v>-1754</v>
      </c>
      <c r="L432" s="54" t="s">
        <v>651</v>
      </c>
      <c r="M432" s="55" t="s">
        <v>231</v>
      </c>
      <c r="N432" s="55"/>
      <c r="O432" s="56" t="s">
        <v>1435</v>
      </c>
      <c r="P432" s="57" t="s">
        <v>93</v>
      </c>
    </row>
    <row r="433" spans="1:16" x14ac:dyDescent="0.2">
      <c r="A433" s="24" t="str">
        <f t="shared" si="36"/>
        <v> MVS 2.174 </v>
      </c>
      <c r="B433" s="15" t="str">
        <f t="shared" si="37"/>
        <v>I</v>
      </c>
      <c r="C433" s="24">
        <f t="shared" si="38"/>
        <v>38651.347999999998</v>
      </c>
      <c r="D433" t="str">
        <f t="shared" si="39"/>
        <v>vis</v>
      </c>
      <c r="E433">
        <f>VLOOKUP(C433,Active!C$21:E$969,3,FALSE)</f>
        <v>-1749.9994490682516</v>
      </c>
      <c r="F433" s="15" t="s">
        <v>227</v>
      </c>
      <c r="G433" t="str">
        <f t="shared" si="40"/>
        <v>38651.348</v>
      </c>
      <c r="H433" s="24">
        <f t="shared" si="41"/>
        <v>-1750</v>
      </c>
      <c r="I433" s="54" t="s">
        <v>1455</v>
      </c>
      <c r="J433" s="55" t="s">
        <v>1456</v>
      </c>
      <c r="K433" s="54">
        <v>-1750</v>
      </c>
      <c r="L433" s="54" t="s">
        <v>249</v>
      </c>
      <c r="M433" s="55" t="s">
        <v>231</v>
      </c>
      <c r="N433" s="55"/>
      <c r="O433" s="56" t="s">
        <v>1271</v>
      </c>
      <c r="P433" s="56" t="s">
        <v>96</v>
      </c>
    </row>
    <row r="434" spans="1:16" x14ac:dyDescent="0.2">
      <c r="A434" s="24" t="str">
        <f t="shared" si="36"/>
        <v>BAVM 18 </v>
      </c>
      <c r="B434" s="15" t="str">
        <f t="shared" si="37"/>
        <v>I</v>
      </c>
      <c r="C434" s="24">
        <f t="shared" si="38"/>
        <v>38673.432999999997</v>
      </c>
      <c r="D434" t="str">
        <f t="shared" si="39"/>
        <v>vis</v>
      </c>
      <c r="E434">
        <f>VLOOKUP(C434,Active!C$21:E$969,3,FALSE)</f>
        <v>-1741.0032733166977</v>
      </c>
      <c r="F434" s="15" t="s">
        <v>227</v>
      </c>
      <c r="G434" t="str">
        <f t="shared" si="40"/>
        <v>38673.433</v>
      </c>
      <c r="H434" s="24">
        <f t="shared" si="41"/>
        <v>-1741</v>
      </c>
      <c r="I434" s="54" t="s">
        <v>1457</v>
      </c>
      <c r="J434" s="55" t="s">
        <v>1458</v>
      </c>
      <c r="K434" s="54">
        <v>-1741</v>
      </c>
      <c r="L434" s="54" t="s">
        <v>340</v>
      </c>
      <c r="M434" s="55" t="s">
        <v>231</v>
      </c>
      <c r="N434" s="55"/>
      <c r="O434" s="56" t="s">
        <v>1435</v>
      </c>
      <c r="P434" s="57" t="s">
        <v>93</v>
      </c>
    </row>
    <row r="435" spans="1:16" x14ac:dyDescent="0.2">
      <c r="A435" s="24" t="str">
        <f t="shared" si="36"/>
        <v> MVS 2.174 </v>
      </c>
      <c r="B435" s="15" t="str">
        <f t="shared" si="37"/>
        <v>I</v>
      </c>
      <c r="C435" s="24">
        <f t="shared" si="38"/>
        <v>38673.447999999997</v>
      </c>
      <c r="D435" t="str">
        <f t="shared" si="39"/>
        <v>vis</v>
      </c>
      <c r="E435">
        <f>VLOOKUP(C435,Active!C$21:E$969,3,FALSE)</f>
        <v>-1740.9971631678968</v>
      </c>
      <c r="F435" s="15" t="s">
        <v>227</v>
      </c>
      <c r="G435" t="str">
        <f t="shared" si="40"/>
        <v>38673.448</v>
      </c>
      <c r="H435" s="24">
        <f t="shared" si="41"/>
        <v>-1741</v>
      </c>
      <c r="I435" s="54" t="s">
        <v>1459</v>
      </c>
      <c r="J435" s="55" t="s">
        <v>1460</v>
      </c>
      <c r="K435" s="54">
        <v>-1741</v>
      </c>
      <c r="L435" s="54" t="s">
        <v>261</v>
      </c>
      <c r="M435" s="55" t="s">
        <v>231</v>
      </c>
      <c r="N435" s="55"/>
      <c r="O435" s="56" t="s">
        <v>1271</v>
      </c>
      <c r="P435" s="56" t="s">
        <v>96</v>
      </c>
    </row>
    <row r="436" spans="1:16" x14ac:dyDescent="0.2">
      <c r="A436" s="24" t="str">
        <f t="shared" si="36"/>
        <v> BRNO 5 </v>
      </c>
      <c r="B436" s="15" t="str">
        <f t="shared" si="37"/>
        <v>I</v>
      </c>
      <c r="C436" s="24">
        <f t="shared" si="38"/>
        <v>38884.553999999996</v>
      </c>
      <c r="D436" t="str">
        <f t="shared" si="39"/>
        <v>vis</v>
      </c>
      <c r="E436">
        <f>VLOOKUP(C436,Active!C$21:E$969,3,FALSE)</f>
        <v>-1655.0045583135784</v>
      </c>
      <c r="F436" s="15" t="s">
        <v>227</v>
      </c>
      <c r="G436" t="str">
        <f t="shared" si="40"/>
        <v>38884.554</v>
      </c>
      <c r="H436" s="24">
        <f t="shared" si="41"/>
        <v>-1655</v>
      </c>
      <c r="I436" s="54" t="s">
        <v>1461</v>
      </c>
      <c r="J436" s="55" t="s">
        <v>1462</v>
      </c>
      <c r="K436" s="54">
        <v>-1655</v>
      </c>
      <c r="L436" s="54" t="s">
        <v>387</v>
      </c>
      <c r="M436" s="55" t="s">
        <v>231</v>
      </c>
      <c r="N436" s="55"/>
      <c r="O436" s="56" t="s">
        <v>1441</v>
      </c>
      <c r="P436" s="56" t="s">
        <v>97</v>
      </c>
    </row>
    <row r="437" spans="1:16" x14ac:dyDescent="0.2">
      <c r="A437" s="24" t="str">
        <f t="shared" si="36"/>
        <v> AN 291.113 </v>
      </c>
      <c r="B437" s="15" t="str">
        <f t="shared" si="37"/>
        <v>I</v>
      </c>
      <c r="C437" s="24">
        <f t="shared" si="38"/>
        <v>39326.462</v>
      </c>
      <c r="D437" t="str">
        <f t="shared" si="39"/>
        <v>vis</v>
      </c>
      <c r="E437">
        <f>VLOOKUP(C437,Active!C$21:E$969,3,FALSE)</f>
        <v>-1474.9963158857818</v>
      </c>
      <c r="F437" s="15" t="s">
        <v>227</v>
      </c>
      <c r="G437" t="str">
        <f t="shared" si="40"/>
        <v>39326.462</v>
      </c>
      <c r="H437" s="24">
        <f t="shared" si="41"/>
        <v>-1475</v>
      </c>
      <c r="I437" s="54" t="s">
        <v>1463</v>
      </c>
      <c r="J437" s="55" t="s">
        <v>1464</v>
      </c>
      <c r="K437" s="54">
        <v>-1475</v>
      </c>
      <c r="L437" s="54" t="s">
        <v>384</v>
      </c>
      <c r="M437" s="55" t="s">
        <v>231</v>
      </c>
      <c r="N437" s="55"/>
      <c r="O437" s="56" t="s">
        <v>1465</v>
      </c>
      <c r="P437" s="56" t="s">
        <v>99</v>
      </c>
    </row>
    <row r="438" spans="1:16" x14ac:dyDescent="0.2">
      <c r="A438" s="24" t="str">
        <f t="shared" si="36"/>
        <v> AA 19.174 </v>
      </c>
      <c r="B438" s="15" t="str">
        <f t="shared" si="37"/>
        <v>I</v>
      </c>
      <c r="C438" s="24">
        <f t="shared" si="38"/>
        <v>40060.478000000003</v>
      </c>
      <c r="D438" t="str">
        <f t="shared" si="39"/>
        <v>vis</v>
      </c>
      <c r="E438">
        <f>VLOOKUP(C438,Active!C$21:E$969,3,FALSE)</f>
        <v>-1175.9998503909699</v>
      </c>
      <c r="F438" s="15" t="s">
        <v>227</v>
      </c>
      <c r="G438" t="str">
        <f t="shared" si="40"/>
        <v>40060.478</v>
      </c>
      <c r="H438" s="24">
        <f t="shared" si="41"/>
        <v>-1176</v>
      </c>
      <c r="I438" s="54" t="s">
        <v>1466</v>
      </c>
      <c r="J438" s="55" t="s">
        <v>1467</v>
      </c>
      <c r="K438" s="54">
        <v>-1176</v>
      </c>
      <c r="L438" s="54" t="s">
        <v>351</v>
      </c>
      <c r="M438" s="55" t="s">
        <v>231</v>
      </c>
      <c r="N438" s="55"/>
      <c r="O438" s="56" t="s">
        <v>1468</v>
      </c>
      <c r="P438" s="56" t="s">
        <v>104</v>
      </c>
    </row>
    <row r="439" spans="1:16" x14ac:dyDescent="0.2">
      <c r="A439" s="24" t="str">
        <f t="shared" si="36"/>
        <v>BAVM 23 </v>
      </c>
      <c r="B439" s="15" t="str">
        <f t="shared" si="37"/>
        <v>I</v>
      </c>
      <c r="C439" s="24">
        <f t="shared" si="38"/>
        <v>40065.381999999998</v>
      </c>
      <c r="D439" t="str">
        <f t="shared" si="39"/>
        <v>vis</v>
      </c>
      <c r="E439">
        <f>VLOOKUP(C439,Active!C$21:E$969,3,FALSE)</f>
        <v>-1174.0022390762506</v>
      </c>
      <c r="F439" s="15" t="s">
        <v>227</v>
      </c>
      <c r="G439" t="str">
        <f t="shared" si="40"/>
        <v>40065.382</v>
      </c>
      <c r="H439" s="24">
        <f t="shared" si="41"/>
        <v>-1174</v>
      </c>
      <c r="I439" s="54" t="s">
        <v>1469</v>
      </c>
      <c r="J439" s="55" t="s">
        <v>1470</v>
      </c>
      <c r="K439" s="54">
        <v>-1174</v>
      </c>
      <c r="L439" s="54" t="s">
        <v>275</v>
      </c>
      <c r="M439" s="55" t="s">
        <v>231</v>
      </c>
      <c r="N439" s="55"/>
      <c r="O439" s="56" t="s">
        <v>1345</v>
      </c>
      <c r="P439" s="57" t="s">
        <v>105</v>
      </c>
    </row>
    <row r="440" spans="1:16" x14ac:dyDescent="0.2">
      <c r="A440" s="24" t="str">
        <f t="shared" si="36"/>
        <v>BAVM 25 </v>
      </c>
      <c r="B440" s="15" t="str">
        <f t="shared" si="37"/>
        <v>I</v>
      </c>
      <c r="C440" s="24">
        <f t="shared" si="38"/>
        <v>40858.322</v>
      </c>
      <c r="D440" t="str">
        <f t="shared" si="39"/>
        <v>vis</v>
      </c>
      <c r="E440">
        <f>VLOOKUP(C440,Active!C$21:E$969,3,FALSE)</f>
        <v>-851.00347971752308</v>
      </c>
      <c r="F440" s="15" t="s">
        <v>227</v>
      </c>
      <c r="G440" t="str">
        <f t="shared" si="40"/>
        <v>40858.322</v>
      </c>
      <c r="H440" s="24">
        <f t="shared" si="41"/>
        <v>-851</v>
      </c>
      <c r="I440" s="54" t="s">
        <v>1471</v>
      </c>
      <c r="J440" s="55" t="s">
        <v>1472</v>
      </c>
      <c r="K440" s="54">
        <v>-851</v>
      </c>
      <c r="L440" s="54" t="s">
        <v>245</v>
      </c>
      <c r="M440" s="55" t="s">
        <v>231</v>
      </c>
      <c r="N440" s="55"/>
      <c r="O440" s="56" t="s">
        <v>1473</v>
      </c>
      <c r="P440" s="57" t="s">
        <v>114</v>
      </c>
    </row>
    <row r="441" spans="1:16" x14ac:dyDescent="0.2">
      <c r="A441" s="24" t="str">
        <f t="shared" si="36"/>
        <v>BAVM 25 </v>
      </c>
      <c r="B441" s="15" t="str">
        <f t="shared" si="37"/>
        <v>I</v>
      </c>
      <c r="C441" s="24">
        <f t="shared" si="38"/>
        <v>40858.322999999997</v>
      </c>
      <c r="D441" t="str">
        <f t="shared" si="39"/>
        <v>vis</v>
      </c>
      <c r="E441">
        <f>VLOOKUP(C441,Active!C$21:E$969,3,FALSE)</f>
        <v>-851.00307237427114</v>
      </c>
      <c r="F441" s="15" t="s">
        <v>227</v>
      </c>
      <c r="G441" t="str">
        <f t="shared" si="40"/>
        <v>40858.323</v>
      </c>
      <c r="H441" s="24">
        <f t="shared" si="41"/>
        <v>-851</v>
      </c>
      <c r="I441" s="54" t="s">
        <v>1474</v>
      </c>
      <c r="J441" s="55" t="s">
        <v>1475</v>
      </c>
      <c r="K441" s="54">
        <v>-851</v>
      </c>
      <c r="L441" s="54" t="s">
        <v>552</v>
      </c>
      <c r="M441" s="55" t="s">
        <v>231</v>
      </c>
      <c r="N441" s="55"/>
      <c r="O441" s="56" t="s">
        <v>1476</v>
      </c>
      <c r="P441" s="57" t="s">
        <v>114</v>
      </c>
    </row>
    <row r="442" spans="1:16" x14ac:dyDescent="0.2">
      <c r="A442" s="24" t="str">
        <f t="shared" si="36"/>
        <v>BAVM 25 </v>
      </c>
      <c r="B442" s="15" t="str">
        <f t="shared" si="37"/>
        <v>I</v>
      </c>
      <c r="C442" s="24">
        <f t="shared" si="38"/>
        <v>40858.324000000001</v>
      </c>
      <c r="D442" t="str">
        <f t="shared" si="39"/>
        <v>vis</v>
      </c>
      <c r="E442">
        <f>VLOOKUP(C442,Active!C$21:E$969,3,FALSE)</f>
        <v>-851.00266503101614</v>
      </c>
      <c r="F442" s="15" t="s">
        <v>227</v>
      </c>
      <c r="G442" t="str">
        <f t="shared" si="40"/>
        <v>40858.324</v>
      </c>
      <c r="H442" s="24">
        <f t="shared" si="41"/>
        <v>-851</v>
      </c>
      <c r="I442" s="54" t="s">
        <v>1477</v>
      </c>
      <c r="J442" s="55" t="s">
        <v>1478</v>
      </c>
      <c r="K442" s="54">
        <v>-851</v>
      </c>
      <c r="L442" s="54" t="s">
        <v>340</v>
      </c>
      <c r="M442" s="55" t="s">
        <v>231</v>
      </c>
      <c r="N442" s="55"/>
      <c r="O442" s="56" t="s">
        <v>1479</v>
      </c>
      <c r="P442" s="57" t="s">
        <v>114</v>
      </c>
    </row>
    <row r="443" spans="1:16" x14ac:dyDescent="0.2">
      <c r="A443" s="24" t="str">
        <f t="shared" si="36"/>
        <v>IBVS 676 </v>
      </c>
      <c r="B443" s="15" t="str">
        <f t="shared" si="37"/>
        <v>I</v>
      </c>
      <c r="C443" s="24">
        <f t="shared" si="38"/>
        <v>41170.105300000003</v>
      </c>
      <c r="D443" t="str">
        <f t="shared" si="39"/>
        <v>vis</v>
      </c>
      <c r="E443">
        <f>VLOOKUP(C443,Active!C$21:E$969,3,FALSE)</f>
        <v>-724.0006559366941</v>
      </c>
      <c r="F443" s="15" t="s">
        <v>227</v>
      </c>
      <c r="G443" t="str">
        <f t="shared" si="40"/>
        <v>41170.1053</v>
      </c>
      <c r="H443" s="24">
        <f t="shared" si="41"/>
        <v>-724</v>
      </c>
      <c r="I443" s="54" t="s">
        <v>1480</v>
      </c>
      <c r="J443" s="55" t="s">
        <v>1481</v>
      </c>
      <c r="K443" s="54">
        <v>-724</v>
      </c>
      <c r="L443" s="54" t="s">
        <v>379</v>
      </c>
      <c r="M443" s="55" t="s">
        <v>283</v>
      </c>
      <c r="N443" s="55" t="s">
        <v>284</v>
      </c>
      <c r="O443" s="56" t="s">
        <v>1482</v>
      </c>
      <c r="P443" s="57" t="s">
        <v>1483</v>
      </c>
    </row>
    <row r="444" spans="1:16" x14ac:dyDescent="0.2">
      <c r="A444" s="24" t="str">
        <f t="shared" si="36"/>
        <v>IBVS 740 </v>
      </c>
      <c r="B444" s="15" t="str">
        <f t="shared" si="37"/>
        <v>I</v>
      </c>
      <c r="C444" s="24">
        <f t="shared" si="38"/>
        <v>41560.440999999999</v>
      </c>
      <c r="D444" t="str">
        <f t="shared" si="39"/>
        <v>vis</v>
      </c>
      <c r="E444">
        <f>VLOOKUP(C444,Active!C$21:E$969,3,FALSE)</f>
        <v>-565.00004197672399</v>
      </c>
      <c r="F444" s="15" t="s">
        <v>227</v>
      </c>
      <c r="G444" t="str">
        <f t="shared" si="40"/>
        <v>41560.441</v>
      </c>
      <c r="H444" s="24">
        <f t="shared" si="41"/>
        <v>-565</v>
      </c>
      <c r="I444" s="54" t="s">
        <v>1484</v>
      </c>
      <c r="J444" s="55" t="s">
        <v>1485</v>
      </c>
      <c r="K444" s="54">
        <v>-565</v>
      </c>
      <c r="L444" s="54" t="s">
        <v>328</v>
      </c>
      <c r="M444" s="55" t="s">
        <v>231</v>
      </c>
      <c r="N444" s="55"/>
      <c r="O444" s="56" t="s">
        <v>1486</v>
      </c>
      <c r="P444" s="57" t="s">
        <v>1487</v>
      </c>
    </row>
    <row r="445" spans="1:16" x14ac:dyDescent="0.2">
      <c r="A445" s="24" t="str">
        <f t="shared" si="36"/>
        <v>BAVM 26 </v>
      </c>
      <c r="B445" s="15" t="str">
        <f t="shared" si="37"/>
        <v>I</v>
      </c>
      <c r="C445" s="24">
        <f t="shared" si="38"/>
        <v>41592.339999999997</v>
      </c>
      <c r="D445" t="str">
        <f t="shared" si="39"/>
        <v>vis</v>
      </c>
      <c r="E445">
        <f>VLOOKUP(C445,Active!C$21:E$969,3,FALSE)</f>
        <v>-552.0061995362073</v>
      </c>
      <c r="F445" s="15" t="s">
        <v>227</v>
      </c>
      <c r="G445" t="str">
        <f t="shared" si="40"/>
        <v>41592.340</v>
      </c>
      <c r="H445" s="24">
        <f t="shared" si="41"/>
        <v>-552</v>
      </c>
      <c r="I445" s="54" t="s">
        <v>1488</v>
      </c>
      <c r="J445" s="55" t="s">
        <v>1489</v>
      </c>
      <c r="K445" s="54">
        <v>-552</v>
      </c>
      <c r="L445" s="54" t="s">
        <v>435</v>
      </c>
      <c r="M445" s="55" t="s">
        <v>231</v>
      </c>
      <c r="N445" s="55"/>
      <c r="O445" s="56" t="s">
        <v>1345</v>
      </c>
      <c r="P445" s="57" t="s">
        <v>122</v>
      </c>
    </row>
    <row r="446" spans="1:16" x14ac:dyDescent="0.2">
      <c r="A446" s="24" t="str">
        <f t="shared" si="36"/>
        <v>BAVM 26 </v>
      </c>
      <c r="B446" s="15" t="str">
        <f t="shared" si="37"/>
        <v>I</v>
      </c>
      <c r="C446" s="24">
        <f t="shared" si="38"/>
        <v>41592.343999999997</v>
      </c>
      <c r="D446" t="str">
        <f t="shared" si="39"/>
        <v>vis</v>
      </c>
      <c r="E446">
        <f>VLOOKUP(C446,Active!C$21:E$969,3,FALSE)</f>
        <v>-552.00457016319331</v>
      </c>
      <c r="F446" s="15" t="s">
        <v>227</v>
      </c>
      <c r="G446" t="str">
        <f t="shared" si="40"/>
        <v>41592.344</v>
      </c>
      <c r="H446" s="24">
        <f t="shared" si="41"/>
        <v>-552</v>
      </c>
      <c r="I446" s="54" t="s">
        <v>1490</v>
      </c>
      <c r="J446" s="55" t="s">
        <v>1491</v>
      </c>
      <c r="K446" s="54">
        <v>-552</v>
      </c>
      <c r="L446" s="54" t="s">
        <v>415</v>
      </c>
      <c r="M446" s="55" t="s">
        <v>231</v>
      </c>
      <c r="N446" s="55"/>
      <c r="O446" s="56" t="s">
        <v>1492</v>
      </c>
      <c r="P446" s="57" t="s">
        <v>122</v>
      </c>
    </row>
    <row r="447" spans="1:16" x14ac:dyDescent="0.2">
      <c r="A447" s="24" t="str">
        <f t="shared" si="36"/>
        <v>BAVM 28 </v>
      </c>
      <c r="B447" s="15" t="str">
        <f t="shared" si="37"/>
        <v>I</v>
      </c>
      <c r="C447" s="24">
        <f t="shared" si="38"/>
        <v>41830.487999999998</v>
      </c>
      <c r="D447" t="str">
        <f t="shared" si="39"/>
        <v>vis</v>
      </c>
      <c r="E447">
        <f>VLOOKUP(C447,Active!C$21:E$969,3,FALSE)</f>
        <v>-454.99821842318198</v>
      </c>
      <c r="F447" s="15" t="s">
        <v>227</v>
      </c>
      <c r="G447" t="str">
        <f t="shared" si="40"/>
        <v>41830.488</v>
      </c>
      <c r="H447" s="24">
        <f t="shared" si="41"/>
        <v>-455</v>
      </c>
      <c r="I447" s="54" t="s">
        <v>1493</v>
      </c>
      <c r="J447" s="55" t="s">
        <v>1494</v>
      </c>
      <c r="K447" s="54">
        <v>-455</v>
      </c>
      <c r="L447" s="54" t="s">
        <v>249</v>
      </c>
      <c r="M447" s="55" t="s">
        <v>231</v>
      </c>
      <c r="N447" s="55"/>
      <c r="O447" s="56" t="s">
        <v>1345</v>
      </c>
      <c r="P447" s="57" t="s">
        <v>125</v>
      </c>
    </row>
    <row r="448" spans="1:16" x14ac:dyDescent="0.2">
      <c r="A448" s="24" t="str">
        <f t="shared" si="36"/>
        <v> JBAA 85.446 </v>
      </c>
      <c r="B448" s="15" t="str">
        <f t="shared" si="37"/>
        <v>I</v>
      </c>
      <c r="C448" s="24">
        <f t="shared" si="38"/>
        <v>41913.934999999998</v>
      </c>
      <c r="D448" t="str">
        <f t="shared" si="39"/>
        <v>vis</v>
      </c>
      <c r="E448">
        <f>VLOOKUP(C448,Active!C$21:E$969,3,FALSE)</f>
        <v>-421.00664595589859</v>
      </c>
      <c r="F448" s="15" t="s">
        <v>227</v>
      </c>
      <c r="G448" t="str">
        <f t="shared" si="40"/>
        <v>41913.935</v>
      </c>
      <c r="H448" s="24">
        <f t="shared" si="41"/>
        <v>-421</v>
      </c>
      <c r="I448" s="54" t="s">
        <v>1495</v>
      </c>
      <c r="J448" s="55" t="s">
        <v>1496</v>
      </c>
      <c r="K448" s="54">
        <v>-421</v>
      </c>
      <c r="L448" s="54" t="s">
        <v>477</v>
      </c>
      <c r="M448" s="55" t="s">
        <v>231</v>
      </c>
      <c r="N448" s="55"/>
      <c r="O448" s="56" t="s">
        <v>1497</v>
      </c>
      <c r="P448" s="56" t="s">
        <v>127</v>
      </c>
    </row>
    <row r="449" spans="1:16" x14ac:dyDescent="0.2">
      <c r="A449" s="24" t="str">
        <f t="shared" si="36"/>
        <v> JBAA 85.447 </v>
      </c>
      <c r="B449" s="15" t="str">
        <f t="shared" si="37"/>
        <v>I</v>
      </c>
      <c r="C449" s="24">
        <f t="shared" si="38"/>
        <v>41940.956200000001</v>
      </c>
      <c r="D449" t="str">
        <f t="shared" si="39"/>
        <v>vis</v>
      </c>
      <c r="E449">
        <f>VLOOKUP(C449,Active!C$21:E$969,3,FALSE)</f>
        <v>-409.99974243686188</v>
      </c>
      <c r="F449" s="15" t="s">
        <v>227</v>
      </c>
      <c r="G449" t="str">
        <f t="shared" si="40"/>
        <v>41940.9562</v>
      </c>
      <c r="H449" s="24">
        <f t="shared" si="41"/>
        <v>-410</v>
      </c>
      <c r="I449" s="54" t="s">
        <v>1498</v>
      </c>
      <c r="J449" s="55" t="s">
        <v>1499</v>
      </c>
      <c r="K449" s="54">
        <v>-410</v>
      </c>
      <c r="L449" s="54" t="s">
        <v>1500</v>
      </c>
      <c r="M449" s="55" t="s">
        <v>283</v>
      </c>
      <c r="N449" s="55" t="s">
        <v>284</v>
      </c>
      <c r="O449" s="56" t="s">
        <v>1497</v>
      </c>
      <c r="P449" s="56" t="s">
        <v>129</v>
      </c>
    </row>
    <row r="450" spans="1:16" x14ac:dyDescent="0.2">
      <c r="A450" s="24" t="str">
        <f t="shared" si="36"/>
        <v> JBAA 85.447 </v>
      </c>
      <c r="B450" s="15" t="str">
        <f t="shared" si="37"/>
        <v>I</v>
      </c>
      <c r="C450" s="24">
        <f t="shared" si="38"/>
        <v>41945.866399999999</v>
      </c>
      <c r="D450" t="str">
        <f t="shared" si="39"/>
        <v>vis</v>
      </c>
      <c r="E450">
        <f>VLOOKUP(C450,Active!C$21:E$969,3,FALSE)</f>
        <v>-407.99960559396999</v>
      </c>
      <c r="F450" s="15" t="s">
        <v>227</v>
      </c>
      <c r="G450" t="str">
        <f t="shared" si="40"/>
        <v>41945.8664</v>
      </c>
      <c r="H450" s="24">
        <f t="shared" si="41"/>
        <v>-408</v>
      </c>
      <c r="I450" s="54" t="s">
        <v>1501</v>
      </c>
      <c r="J450" s="55" t="s">
        <v>1502</v>
      </c>
      <c r="K450" s="54">
        <v>-408</v>
      </c>
      <c r="L450" s="54" t="s">
        <v>1503</v>
      </c>
      <c r="M450" s="55" t="s">
        <v>283</v>
      </c>
      <c r="N450" s="55" t="s">
        <v>284</v>
      </c>
      <c r="O450" s="56" t="s">
        <v>1497</v>
      </c>
      <c r="P450" s="56" t="s">
        <v>129</v>
      </c>
    </row>
    <row r="451" spans="1:16" x14ac:dyDescent="0.2">
      <c r="A451" s="24" t="str">
        <f t="shared" si="36"/>
        <v> BBS 16 </v>
      </c>
      <c r="B451" s="15" t="str">
        <f t="shared" si="37"/>
        <v>I</v>
      </c>
      <c r="C451" s="24">
        <f t="shared" si="38"/>
        <v>42213.453999999998</v>
      </c>
      <c r="D451" t="str">
        <f t="shared" si="39"/>
        <v>vis</v>
      </c>
      <c r="E451">
        <f>VLOOKUP(C451,Active!C$21:E$969,3,FALSE)</f>
        <v>-298.99960203786384</v>
      </c>
      <c r="F451" s="15" t="s">
        <v>227</v>
      </c>
      <c r="G451" t="str">
        <f t="shared" si="40"/>
        <v>42213.454</v>
      </c>
      <c r="H451" s="24">
        <f t="shared" si="41"/>
        <v>-299</v>
      </c>
      <c r="I451" s="54" t="s">
        <v>1504</v>
      </c>
      <c r="J451" s="55" t="s">
        <v>1505</v>
      </c>
      <c r="K451" s="54">
        <v>-299</v>
      </c>
      <c r="L451" s="54" t="s">
        <v>331</v>
      </c>
      <c r="M451" s="55" t="s">
        <v>231</v>
      </c>
      <c r="N451" s="55"/>
      <c r="O451" s="56" t="s">
        <v>1506</v>
      </c>
      <c r="P451" s="56" t="s">
        <v>132</v>
      </c>
    </row>
    <row r="452" spans="1:16" x14ac:dyDescent="0.2">
      <c r="A452" s="24" t="str">
        <f t="shared" si="36"/>
        <v> BBS 23 </v>
      </c>
      <c r="B452" s="15" t="str">
        <f t="shared" si="37"/>
        <v>I</v>
      </c>
      <c r="C452" s="24">
        <f t="shared" si="38"/>
        <v>42596.421999999999</v>
      </c>
      <c r="D452" t="str">
        <f t="shared" si="39"/>
        <v>vis</v>
      </c>
      <c r="E452">
        <f>VLOOKUP(C452,Active!C$21:E$969,3,FALSE)</f>
        <v>-143.0001709660387</v>
      </c>
      <c r="F452" s="15" t="s">
        <v>227</v>
      </c>
      <c r="G452" t="str">
        <f t="shared" si="40"/>
        <v>42596.422</v>
      </c>
      <c r="H452" s="24">
        <f t="shared" si="41"/>
        <v>-143</v>
      </c>
      <c r="I452" s="54" t="s">
        <v>1507</v>
      </c>
      <c r="J452" s="55" t="s">
        <v>1508</v>
      </c>
      <c r="K452" s="54">
        <v>-143</v>
      </c>
      <c r="L452" s="54" t="s">
        <v>397</v>
      </c>
      <c r="M452" s="55" t="s">
        <v>231</v>
      </c>
      <c r="N452" s="55"/>
      <c r="O452" s="56" t="s">
        <v>232</v>
      </c>
      <c r="P452" s="56" t="s">
        <v>138</v>
      </c>
    </row>
    <row r="453" spans="1:16" x14ac:dyDescent="0.2">
      <c r="A453" s="24" t="str">
        <f t="shared" si="36"/>
        <v>IBVS 1249 </v>
      </c>
      <c r="B453" s="15" t="str">
        <f t="shared" si="37"/>
        <v>I</v>
      </c>
      <c r="C453" s="24">
        <f t="shared" si="38"/>
        <v>42716.718000000001</v>
      </c>
      <c r="D453" t="str">
        <f t="shared" si="39"/>
        <v>vis</v>
      </c>
      <c r="E453">
        <f>VLOOKUP(C453,Active!C$21:E$969,3,FALSE)</f>
        <v>-93.998406953858648</v>
      </c>
      <c r="F453" s="15" t="s">
        <v>227</v>
      </c>
      <c r="G453" t="str">
        <f t="shared" si="40"/>
        <v>42716.718</v>
      </c>
      <c r="H453" s="24">
        <f t="shared" si="41"/>
        <v>-94</v>
      </c>
      <c r="I453" s="54" t="s">
        <v>1509</v>
      </c>
      <c r="J453" s="55" t="s">
        <v>1510</v>
      </c>
      <c r="K453" s="54">
        <v>-94</v>
      </c>
      <c r="L453" s="54" t="s">
        <v>239</v>
      </c>
      <c r="M453" s="55" t="s">
        <v>231</v>
      </c>
      <c r="N453" s="55"/>
      <c r="O453" s="56" t="s">
        <v>1511</v>
      </c>
      <c r="P453" s="57" t="s">
        <v>1512</v>
      </c>
    </row>
    <row r="454" spans="1:16" x14ac:dyDescent="0.2">
      <c r="A454" s="24" t="str">
        <f t="shared" si="36"/>
        <v> VSSC 58.20 </v>
      </c>
      <c r="B454" s="15" t="str">
        <f t="shared" si="37"/>
        <v>I</v>
      </c>
      <c r="C454" s="24">
        <f t="shared" si="38"/>
        <v>42888.563999999998</v>
      </c>
      <c r="D454" t="str">
        <f t="shared" si="39"/>
        <v>vis</v>
      </c>
      <c r="E454">
        <f>VLOOKUP(C454,Active!C$21:E$969,3,FALSE)</f>
        <v>-23.998098228407816</v>
      </c>
      <c r="F454" s="15" t="s">
        <v>227</v>
      </c>
      <c r="G454" t="str">
        <f t="shared" si="40"/>
        <v>42888.564</v>
      </c>
      <c r="H454" s="24">
        <f t="shared" si="41"/>
        <v>-24</v>
      </c>
      <c r="I454" s="54" t="s">
        <v>1513</v>
      </c>
      <c r="J454" s="55" t="s">
        <v>1514</v>
      </c>
      <c r="K454" s="54">
        <v>-24</v>
      </c>
      <c r="L454" s="54" t="s">
        <v>249</v>
      </c>
      <c r="M454" s="55" t="s">
        <v>231</v>
      </c>
      <c r="N454" s="55"/>
      <c r="O454" s="56" t="s">
        <v>449</v>
      </c>
      <c r="P454" s="56" t="s">
        <v>141</v>
      </c>
    </row>
    <row r="455" spans="1:16" x14ac:dyDescent="0.2">
      <c r="A455" s="24" t="str">
        <f t="shared" si="36"/>
        <v> VSSC 73 </v>
      </c>
      <c r="B455" s="15" t="str">
        <f t="shared" si="37"/>
        <v>I</v>
      </c>
      <c r="C455" s="24">
        <f t="shared" si="38"/>
        <v>47712.4997</v>
      </c>
      <c r="D455" t="str">
        <f t="shared" si="39"/>
        <v>vis</v>
      </c>
      <c r="E455">
        <f>VLOOKUP(C455,Active!C$21:E$969,3,FALSE)</f>
        <v>1940.9995640490285</v>
      </c>
      <c r="F455" s="15" t="s">
        <v>227</v>
      </c>
      <c r="G455" t="str">
        <f t="shared" si="40"/>
        <v>47712.4997</v>
      </c>
      <c r="H455" s="24">
        <f t="shared" si="41"/>
        <v>1941</v>
      </c>
      <c r="I455" s="54" t="s">
        <v>1515</v>
      </c>
      <c r="J455" s="55" t="s">
        <v>1516</v>
      </c>
      <c r="K455" s="54">
        <v>1941</v>
      </c>
      <c r="L455" s="54" t="s">
        <v>752</v>
      </c>
      <c r="M455" s="55" t="s">
        <v>283</v>
      </c>
      <c r="N455" s="55" t="s">
        <v>284</v>
      </c>
      <c r="O455" s="56" t="s">
        <v>1517</v>
      </c>
      <c r="P455" s="56" t="s">
        <v>176</v>
      </c>
    </row>
    <row r="456" spans="1:16" x14ac:dyDescent="0.2">
      <c r="A456" s="24" t="str">
        <f t="shared" si="36"/>
        <v> VSSC 73 </v>
      </c>
      <c r="B456" s="15" t="str">
        <f t="shared" si="37"/>
        <v>I</v>
      </c>
      <c r="C456" s="24">
        <f t="shared" si="38"/>
        <v>47798.409</v>
      </c>
      <c r="D456" t="str">
        <f t="shared" si="39"/>
        <v>vis</v>
      </c>
      <c r="E456">
        <f>VLOOKUP(C456,Active!C$21:E$969,3,FALSE)</f>
        <v>1975.9941378091826</v>
      </c>
      <c r="F456" s="15" t="s">
        <v>227</v>
      </c>
      <c r="G456" t="str">
        <f t="shared" si="40"/>
        <v>47798.409</v>
      </c>
      <c r="H456" s="24">
        <f t="shared" si="41"/>
        <v>1976</v>
      </c>
      <c r="I456" s="54" t="s">
        <v>1518</v>
      </c>
      <c r="J456" s="55" t="s">
        <v>1519</v>
      </c>
      <c r="K456" s="54">
        <v>1976</v>
      </c>
      <c r="L456" s="54" t="s">
        <v>1520</v>
      </c>
      <c r="M456" s="55" t="s">
        <v>231</v>
      </c>
      <c r="N456" s="55"/>
      <c r="O456" s="56" t="s">
        <v>1521</v>
      </c>
      <c r="P456" s="56" t="s">
        <v>176</v>
      </c>
    </row>
    <row r="457" spans="1:16" x14ac:dyDescent="0.2">
      <c r="A457" s="24" t="str">
        <f t="shared" si="36"/>
        <v> BRNO 32 </v>
      </c>
      <c r="B457" s="15" t="str">
        <f t="shared" si="37"/>
        <v>I</v>
      </c>
      <c r="C457" s="24">
        <f t="shared" si="38"/>
        <v>49919.4977</v>
      </c>
      <c r="D457" t="str">
        <f t="shared" si="39"/>
        <v>vis</v>
      </c>
      <c r="E457">
        <f>VLOOKUP(C457,Active!C$21:E$969,3,FALSE)</f>
        <v>2840.0053096378379</v>
      </c>
      <c r="F457" s="15" t="s">
        <v>227</v>
      </c>
      <c r="G457" t="str">
        <f t="shared" si="40"/>
        <v>49919.4977</v>
      </c>
      <c r="H457" s="24">
        <f t="shared" si="41"/>
        <v>2840</v>
      </c>
      <c r="I457" s="54" t="s">
        <v>1522</v>
      </c>
      <c r="J457" s="55" t="s">
        <v>1523</v>
      </c>
      <c r="K457" s="54">
        <v>2840</v>
      </c>
      <c r="L457" s="54" t="s">
        <v>1524</v>
      </c>
      <c r="M457" s="55" t="s">
        <v>231</v>
      </c>
      <c r="N457" s="55"/>
      <c r="O457" s="56" t="s">
        <v>835</v>
      </c>
      <c r="P457" s="56" t="s">
        <v>187</v>
      </c>
    </row>
    <row r="458" spans="1:16" x14ac:dyDescent="0.2">
      <c r="A458" s="24" t="str">
        <f t="shared" si="36"/>
        <v>VSB 47 </v>
      </c>
      <c r="B458" s="15" t="str">
        <f t="shared" si="37"/>
        <v>I</v>
      </c>
      <c r="C458" s="24">
        <f t="shared" si="38"/>
        <v>49921.949000000001</v>
      </c>
      <c r="D458" t="str">
        <f t="shared" si="39"/>
        <v>vis</v>
      </c>
      <c r="E458">
        <f>VLOOKUP(C458,Active!C$21:E$969,3,FALSE)</f>
        <v>2841.0038301549216</v>
      </c>
      <c r="F458" s="15" t="s">
        <v>227</v>
      </c>
      <c r="G458" t="str">
        <f t="shared" si="40"/>
        <v>49921.949</v>
      </c>
      <c r="H458" s="24">
        <f t="shared" si="41"/>
        <v>2841</v>
      </c>
      <c r="I458" s="54" t="s">
        <v>1525</v>
      </c>
      <c r="J458" s="55" t="s">
        <v>1526</v>
      </c>
      <c r="K458" s="54">
        <v>2841</v>
      </c>
      <c r="L458" s="54" t="s">
        <v>239</v>
      </c>
      <c r="M458" s="55" t="s">
        <v>231</v>
      </c>
      <c r="N458" s="55"/>
      <c r="O458" s="56" t="s">
        <v>1527</v>
      </c>
      <c r="P458" s="57" t="s">
        <v>188</v>
      </c>
    </row>
    <row r="459" spans="1:16" x14ac:dyDescent="0.2">
      <c r="A459" s="24" t="str">
        <f t="shared" ref="A459:A479" si="42">P459</f>
        <v> BRNO 32 </v>
      </c>
      <c r="B459" s="15" t="str">
        <f t="shared" ref="B459:B479" si="43">IF(H459=INT(H459),"I","II")</f>
        <v>I</v>
      </c>
      <c r="C459" s="24">
        <f t="shared" ref="C459:C479" si="44">1*G459</f>
        <v>49924.415699999998</v>
      </c>
      <c r="D459" t="str">
        <f t="shared" ref="D459:D479" si="45">VLOOKUP(F459,I$1:J$5,2,FALSE)</f>
        <v>vis</v>
      </c>
      <c r="E459">
        <f>VLOOKUP(C459,Active!C$21:E$969,3,FALSE)</f>
        <v>2842.0086237581063</v>
      </c>
      <c r="F459" s="15" t="s">
        <v>227</v>
      </c>
      <c r="G459" t="str">
        <f t="shared" ref="G459:G479" si="46">MID(I459,3,LEN(I459)-3)</f>
        <v>49924.4157</v>
      </c>
      <c r="H459" s="24">
        <f t="shared" ref="H459:H479" si="47">1*K459</f>
        <v>2842</v>
      </c>
      <c r="I459" s="54" t="s">
        <v>1528</v>
      </c>
      <c r="J459" s="55" t="s">
        <v>1529</v>
      </c>
      <c r="K459" s="54">
        <v>2842</v>
      </c>
      <c r="L459" s="54" t="s">
        <v>1530</v>
      </c>
      <c r="M459" s="55" t="s">
        <v>231</v>
      </c>
      <c r="N459" s="55"/>
      <c r="O459" s="56" t="s">
        <v>802</v>
      </c>
      <c r="P459" s="56" t="s">
        <v>187</v>
      </c>
    </row>
    <row r="460" spans="1:16" x14ac:dyDescent="0.2">
      <c r="A460" s="24" t="str">
        <f t="shared" si="42"/>
        <v> BRNO 32 </v>
      </c>
      <c r="B460" s="15" t="str">
        <f t="shared" si="43"/>
        <v>I</v>
      </c>
      <c r="C460" s="24">
        <f t="shared" si="44"/>
        <v>50712.429100000001</v>
      </c>
      <c r="D460" t="str">
        <f t="shared" si="45"/>
        <v>vis</v>
      </c>
      <c r="E460">
        <f>VLOOKUP(C460,Active!C$21:E$969,3,FALSE)</f>
        <v>3163.0005658445857</v>
      </c>
      <c r="F460" s="15" t="s">
        <v>227</v>
      </c>
      <c r="G460" t="str">
        <f t="shared" si="46"/>
        <v>50712.4291</v>
      </c>
      <c r="H460" s="24">
        <f t="shared" si="47"/>
        <v>3163</v>
      </c>
      <c r="I460" s="54" t="s">
        <v>1531</v>
      </c>
      <c r="J460" s="55" t="s">
        <v>1532</v>
      </c>
      <c r="K460" s="54">
        <v>3163</v>
      </c>
      <c r="L460" s="54" t="s">
        <v>1533</v>
      </c>
      <c r="M460" s="55" t="s">
        <v>231</v>
      </c>
      <c r="N460" s="55"/>
      <c r="O460" s="56" t="s">
        <v>802</v>
      </c>
      <c r="P460" s="56" t="s">
        <v>187</v>
      </c>
    </row>
    <row r="461" spans="1:16" x14ac:dyDescent="0.2">
      <c r="A461" s="24" t="str">
        <f t="shared" si="42"/>
        <v> BRNO 32 </v>
      </c>
      <c r="B461" s="15" t="str">
        <f t="shared" si="43"/>
        <v>I</v>
      </c>
      <c r="C461" s="24">
        <f t="shared" si="44"/>
        <v>50712.4519</v>
      </c>
      <c r="D461" t="str">
        <f t="shared" si="45"/>
        <v>vis</v>
      </c>
      <c r="E461">
        <f>VLOOKUP(C461,Active!C$21:E$969,3,FALSE)</f>
        <v>3163.009853270763</v>
      </c>
      <c r="F461" s="15" t="s">
        <v>227</v>
      </c>
      <c r="G461" t="str">
        <f t="shared" si="46"/>
        <v>50712.4519</v>
      </c>
      <c r="H461" s="24">
        <f t="shared" si="47"/>
        <v>3163</v>
      </c>
      <c r="I461" s="54" t="s">
        <v>1534</v>
      </c>
      <c r="J461" s="55" t="s">
        <v>1535</v>
      </c>
      <c r="K461" s="54">
        <v>3163</v>
      </c>
      <c r="L461" s="54" t="s">
        <v>1536</v>
      </c>
      <c r="M461" s="55" t="s">
        <v>231</v>
      </c>
      <c r="N461" s="55"/>
      <c r="O461" s="56" t="s">
        <v>1537</v>
      </c>
      <c r="P461" s="56" t="s">
        <v>187</v>
      </c>
    </row>
    <row r="462" spans="1:16" x14ac:dyDescent="0.2">
      <c r="A462" s="24" t="str">
        <f t="shared" si="42"/>
        <v> BRNO 32 </v>
      </c>
      <c r="B462" s="15" t="str">
        <f t="shared" si="43"/>
        <v>I</v>
      </c>
      <c r="C462" s="24">
        <f t="shared" si="44"/>
        <v>51041.403599999998</v>
      </c>
      <c r="D462" t="str">
        <f t="shared" si="45"/>
        <v>vis</v>
      </c>
      <c r="E462">
        <f>VLOOKUP(C462,Active!C$21:E$969,3,FALSE)</f>
        <v>3297.0061089634301</v>
      </c>
      <c r="F462" s="15" t="s">
        <v>227</v>
      </c>
      <c r="G462" t="str">
        <f t="shared" si="46"/>
        <v>51041.4036</v>
      </c>
      <c r="H462" s="24">
        <f t="shared" si="47"/>
        <v>3297</v>
      </c>
      <c r="I462" s="54" t="s">
        <v>1538</v>
      </c>
      <c r="J462" s="55" t="s">
        <v>1539</v>
      </c>
      <c r="K462" s="54">
        <v>3297</v>
      </c>
      <c r="L462" s="54" t="s">
        <v>1540</v>
      </c>
      <c r="M462" s="55" t="s">
        <v>231</v>
      </c>
      <c r="N462" s="55"/>
      <c r="O462" s="56" t="s">
        <v>577</v>
      </c>
      <c r="P462" s="56" t="s">
        <v>187</v>
      </c>
    </row>
    <row r="463" spans="1:16" x14ac:dyDescent="0.2">
      <c r="A463" s="24" t="str">
        <f t="shared" si="42"/>
        <v>VSB 47 </v>
      </c>
      <c r="B463" s="15" t="str">
        <f t="shared" si="43"/>
        <v>I</v>
      </c>
      <c r="C463" s="24">
        <f t="shared" si="44"/>
        <v>51412.103000000003</v>
      </c>
      <c r="D463" t="str">
        <f t="shared" si="45"/>
        <v>vis</v>
      </c>
      <c r="E463">
        <f>VLOOKUP(C463,Active!C$21:E$969,3,FALSE)</f>
        <v>3448.0080085964737</v>
      </c>
      <c r="F463" s="15" t="s">
        <v>227</v>
      </c>
      <c r="G463" t="str">
        <f t="shared" si="46"/>
        <v>51412.103</v>
      </c>
      <c r="H463" s="24">
        <f t="shared" si="47"/>
        <v>3448</v>
      </c>
      <c r="I463" s="54" t="s">
        <v>1541</v>
      </c>
      <c r="J463" s="55" t="s">
        <v>1542</v>
      </c>
      <c r="K463" s="54">
        <v>3448</v>
      </c>
      <c r="L463" s="54" t="s">
        <v>591</v>
      </c>
      <c r="M463" s="55" t="s">
        <v>231</v>
      </c>
      <c r="N463" s="55"/>
      <c r="O463" s="56" t="s">
        <v>1543</v>
      </c>
      <c r="P463" s="57" t="s">
        <v>188</v>
      </c>
    </row>
    <row r="464" spans="1:16" x14ac:dyDescent="0.2">
      <c r="A464" s="24" t="str">
        <f t="shared" si="42"/>
        <v> BBS 123 </v>
      </c>
      <c r="B464" s="15" t="str">
        <f t="shared" si="43"/>
        <v>I</v>
      </c>
      <c r="C464" s="24">
        <f t="shared" si="44"/>
        <v>51419.442999999999</v>
      </c>
      <c r="D464" t="str">
        <f t="shared" si="45"/>
        <v>vis</v>
      </c>
      <c r="E464">
        <f>VLOOKUP(C464,Active!C$21:E$969,3,FALSE)</f>
        <v>3450.9979080765002</v>
      </c>
      <c r="F464" s="15" t="s">
        <v>227</v>
      </c>
      <c r="G464" t="str">
        <f t="shared" si="46"/>
        <v>51419.443</v>
      </c>
      <c r="H464" s="24">
        <f t="shared" si="47"/>
        <v>3451</v>
      </c>
      <c r="I464" s="54" t="s">
        <v>1544</v>
      </c>
      <c r="J464" s="55" t="s">
        <v>1545</v>
      </c>
      <c r="K464" s="54">
        <v>3451</v>
      </c>
      <c r="L464" s="54" t="s">
        <v>621</v>
      </c>
      <c r="M464" s="55" t="s">
        <v>231</v>
      </c>
      <c r="N464" s="55"/>
      <c r="O464" s="56" t="s">
        <v>1546</v>
      </c>
      <c r="P464" s="56" t="s">
        <v>191</v>
      </c>
    </row>
    <row r="465" spans="1:16" x14ac:dyDescent="0.2">
      <c r="A465" s="24" t="str">
        <f t="shared" si="42"/>
        <v>BAVM 131 </v>
      </c>
      <c r="B465" s="15" t="str">
        <f t="shared" si="43"/>
        <v>I</v>
      </c>
      <c r="C465" s="24">
        <f t="shared" si="44"/>
        <v>51424.36</v>
      </c>
      <c r="D465" t="str">
        <f t="shared" si="45"/>
        <v>vis</v>
      </c>
      <c r="E465">
        <f>VLOOKUP(C465,Active!C$21:E$969,3,FALSE)</f>
        <v>3453.0008148535162</v>
      </c>
      <c r="F465" s="15" t="s">
        <v>227</v>
      </c>
      <c r="G465" t="str">
        <f t="shared" si="46"/>
        <v>51424.360</v>
      </c>
      <c r="H465" s="24">
        <f t="shared" si="47"/>
        <v>3453</v>
      </c>
      <c r="I465" s="54" t="s">
        <v>1547</v>
      </c>
      <c r="J465" s="55" t="s">
        <v>1548</v>
      </c>
      <c r="K465" s="54">
        <v>3453</v>
      </c>
      <c r="L465" s="54" t="s">
        <v>340</v>
      </c>
      <c r="M465" s="55" t="s">
        <v>231</v>
      </c>
      <c r="N465" s="55"/>
      <c r="O465" s="56" t="s">
        <v>1549</v>
      </c>
      <c r="P465" s="57" t="s">
        <v>192</v>
      </c>
    </row>
    <row r="466" spans="1:16" x14ac:dyDescent="0.2">
      <c r="A466" s="24" t="str">
        <f t="shared" si="42"/>
        <v>BAVM 131 </v>
      </c>
      <c r="B466" s="15" t="str">
        <f t="shared" si="43"/>
        <v>I</v>
      </c>
      <c r="C466" s="24">
        <f t="shared" si="44"/>
        <v>51446.455999999998</v>
      </c>
      <c r="D466" t="str">
        <f t="shared" si="45"/>
        <v>vis</v>
      </c>
      <c r="E466">
        <f>VLOOKUP(C466,Active!C$21:E$969,3,FALSE)</f>
        <v>3462.0014713808573</v>
      </c>
      <c r="F466" s="15" t="s">
        <v>227</v>
      </c>
      <c r="G466" t="str">
        <f t="shared" si="46"/>
        <v>51446.456</v>
      </c>
      <c r="H466" s="24">
        <f t="shared" si="47"/>
        <v>3462</v>
      </c>
      <c r="I466" s="54" t="s">
        <v>1550</v>
      </c>
      <c r="J466" s="55" t="s">
        <v>1551</v>
      </c>
      <c r="K466" s="54">
        <v>3462</v>
      </c>
      <c r="L466" s="54" t="s">
        <v>275</v>
      </c>
      <c r="M466" s="55" t="s">
        <v>231</v>
      </c>
      <c r="N466" s="55"/>
      <c r="O466" s="56" t="s">
        <v>1552</v>
      </c>
      <c r="P466" s="57" t="s">
        <v>192</v>
      </c>
    </row>
    <row r="467" spans="1:16" x14ac:dyDescent="0.2">
      <c r="A467" s="24" t="str">
        <f t="shared" si="42"/>
        <v>BAVM 143 </v>
      </c>
      <c r="B467" s="15" t="str">
        <f t="shared" si="43"/>
        <v>I</v>
      </c>
      <c r="C467" s="24">
        <f t="shared" si="44"/>
        <v>51770.508999999998</v>
      </c>
      <c r="D467" t="str">
        <f t="shared" si="45"/>
        <v>vis</v>
      </c>
      <c r="E467">
        <f>VLOOKUP(C467,Active!C$21:E$969,3,FALSE)</f>
        <v>3594.0022746780464</v>
      </c>
      <c r="F467" s="15" t="s">
        <v>227</v>
      </c>
      <c r="G467" t="str">
        <f t="shared" si="46"/>
        <v>51770.509</v>
      </c>
      <c r="H467" s="24">
        <f t="shared" si="47"/>
        <v>3594</v>
      </c>
      <c r="I467" s="54" t="s">
        <v>1553</v>
      </c>
      <c r="J467" s="55" t="s">
        <v>1554</v>
      </c>
      <c r="K467" s="54">
        <v>3594</v>
      </c>
      <c r="L467" s="54" t="s">
        <v>313</v>
      </c>
      <c r="M467" s="55" t="s">
        <v>231</v>
      </c>
      <c r="N467" s="55"/>
      <c r="O467" s="56" t="s">
        <v>1555</v>
      </c>
      <c r="P467" s="57" t="s">
        <v>193</v>
      </c>
    </row>
    <row r="468" spans="1:16" x14ac:dyDescent="0.2">
      <c r="A468" s="24" t="str">
        <f t="shared" si="42"/>
        <v> AOEB 12 </v>
      </c>
      <c r="B468" s="15" t="str">
        <f t="shared" si="43"/>
        <v>I</v>
      </c>
      <c r="C468" s="24">
        <f t="shared" si="44"/>
        <v>52116.65</v>
      </c>
      <c r="D468" t="str">
        <f t="shared" si="45"/>
        <v>vis</v>
      </c>
      <c r="E468">
        <f>VLOOKUP(C468,Active!C$21:E$969,3,FALSE)</f>
        <v>3735.0004757565521</v>
      </c>
      <c r="F468" s="15" t="s">
        <v>227</v>
      </c>
      <c r="G468" t="str">
        <f t="shared" si="46"/>
        <v>52116.6500</v>
      </c>
      <c r="H468" s="24">
        <f t="shared" si="47"/>
        <v>3735</v>
      </c>
      <c r="I468" s="54" t="s">
        <v>1556</v>
      </c>
      <c r="J468" s="55" t="s">
        <v>1557</v>
      </c>
      <c r="K468" s="54">
        <v>3735</v>
      </c>
      <c r="L468" s="54" t="s">
        <v>1558</v>
      </c>
      <c r="M468" s="55" t="s">
        <v>849</v>
      </c>
      <c r="N468" s="55" t="s">
        <v>885</v>
      </c>
      <c r="O468" s="56" t="s">
        <v>906</v>
      </c>
      <c r="P468" s="56" t="s">
        <v>195</v>
      </c>
    </row>
    <row r="469" spans="1:16" x14ac:dyDescent="0.2">
      <c r="A469" s="24" t="str">
        <f t="shared" si="42"/>
        <v>VSB 39 </v>
      </c>
      <c r="B469" s="15" t="str">
        <f t="shared" si="43"/>
        <v>I</v>
      </c>
      <c r="C469" s="24">
        <f t="shared" si="44"/>
        <v>52124.031000000003</v>
      </c>
      <c r="D469" t="str">
        <f t="shared" si="45"/>
        <v>vis</v>
      </c>
      <c r="E469">
        <f>VLOOKUP(C469,Active!C$21:E$969,3,FALSE)</f>
        <v>3738.0070763099698</v>
      </c>
      <c r="F469" s="15" t="s">
        <v>227</v>
      </c>
      <c r="G469" t="str">
        <f t="shared" si="46"/>
        <v>52124.031</v>
      </c>
      <c r="H469" s="24">
        <f t="shared" si="47"/>
        <v>3738</v>
      </c>
      <c r="I469" s="54" t="s">
        <v>1559</v>
      </c>
      <c r="J469" s="55" t="s">
        <v>1560</v>
      </c>
      <c r="K469" s="54">
        <v>3738</v>
      </c>
      <c r="L469" s="54" t="s">
        <v>261</v>
      </c>
      <c r="M469" s="55" t="s">
        <v>231</v>
      </c>
      <c r="N469" s="55"/>
      <c r="O469" s="56" t="s">
        <v>1561</v>
      </c>
      <c r="P469" s="57" t="s">
        <v>196</v>
      </c>
    </row>
    <row r="470" spans="1:16" x14ac:dyDescent="0.2">
      <c r="A470" s="24" t="str">
        <f t="shared" si="42"/>
        <v>BAVM 154 </v>
      </c>
      <c r="B470" s="15" t="str">
        <f t="shared" si="43"/>
        <v>I</v>
      </c>
      <c r="C470" s="24">
        <f t="shared" si="44"/>
        <v>52185.38</v>
      </c>
      <c r="D470" t="str">
        <f t="shared" si="45"/>
        <v>vis</v>
      </c>
      <c r="E470">
        <f>VLOOKUP(C470,Active!C$21:E$969,3,FALSE)</f>
        <v>3762.9971775634021</v>
      </c>
      <c r="F470" s="15" t="s">
        <v>227</v>
      </c>
      <c r="G470" t="str">
        <f t="shared" si="46"/>
        <v>52185.380</v>
      </c>
      <c r="H470" s="24">
        <f t="shared" si="47"/>
        <v>3763</v>
      </c>
      <c r="I470" s="54" t="s">
        <v>1562</v>
      </c>
      <c r="J470" s="55" t="s">
        <v>1563</v>
      </c>
      <c r="K470" s="54">
        <v>3763</v>
      </c>
      <c r="L470" s="54" t="s">
        <v>435</v>
      </c>
      <c r="M470" s="55" t="s">
        <v>231</v>
      </c>
      <c r="N470" s="55"/>
      <c r="O470" s="56" t="s">
        <v>1564</v>
      </c>
      <c r="P470" s="57" t="s">
        <v>197</v>
      </c>
    </row>
    <row r="471" spans="1:16" x14ac:dyDescent="0.2">
      <c r="A471" s="24" t="str">
        <f t="shared" si="42"/>
        <v> AOEB 12 </v>
      </c>
      <c r="B471" s="15" t="str">
        <f t="shared" si="43"/>
        <v>I</v>
      </c>
      <c r="C471" s="24">
        <f t="shared" si="44"/>
        <v>52217.305999999997</v>
      </c>
      <c r="D471" t="str">
        <f t="shared" si="45"/>
        <v>vis</v>
      </c>
      <c r="E471">
        <f>VLOOKUP(C471,Active!C$21:E$969,3,FALSE)</f>
        <v>3776.0020182717617</v>
      </c>
      <c r="F471" s="15" t="s">
        <v>227</v>
      </c>
      <c r="G471" t="str">
        <f t="shared" si="46"/>
        <v>52217.306</v>
      </c>
      <c r="H471" s="24">
        <f t="shared" si="47"/>
        <v>3776</v>
      </c>
      <c r="I471" s="54" t="s">
        <v>1565</v>
      </c>
      <c r="J471" s="55" t="s">
        <v>1566</v>
      </c>
      <c r="K471" s="54">
        <v>3776</v>
      </c>
      <c r="L471" s="54" t="s">
        <v>279</v>
      </c>
      <c r="M471" s="55" t="s">
        <v>231</v>
      </c>
      <c r="N471" s="55"/>
      <c r="O471" s="56" t="s">
        <v>1567</v>
      </c>
      <c r="P471" s="56" t="s">
        <v>195</v>
      </c>
    </row>
    <row r="472" spans="1:16" x14ac:dyDescent="0.2">
      <c r="A472" s="24" t="str">
        <f t="shared" si="42"/>
        <v> AOEB 12 </v>
      </c>
      <c r="B472" s="15" t="str">
        <f t="shared" si="43"/>
        <v>I</v>
      </c>
      <c r="C472" s="24">
        <f t="shared" si="44"/>
        <v>52489.798999999999</v>
      </c>
      <c r="D472" t="str">
        <f t="shared" si="45"/>
        <v>vis</v>
      </c>
      <c r="E472">
        <f>VLOOKUP(C472,Active!C$21:E$969,3,FALSE)</f>
        <v>3887.0002034231456</v>
      </c>
      <c r="F472" s="15" t="s">
        <v>227</v>
      </c>
      <c r="G472" t="str">
        <f t="shared" si="46"/>
        <v>52489.799</v>
      </c>
      <c r="H472" s="24">
        <f t="shared" si="47"/>
        <v>3887</v>
      </c>
      <c r="I472" s="54" t="s">
        <v>1568</v>
      </c>
      <c r="J472" s="55" t="s">
        <v>1569</v>
      </c>
      <c r="K472" s="54">
        <v>3887</v>
      </c>
      <c r="L472" s="54" t="s">
        <v>245</v>
      </c>
      <c r="M472" s="55" t="s">
        <v>231</v>
      </c>
      <c r="N472" s="55"/>
      <c r="O472" s="56" t="s">
        <v>1570</v>
      </c>
      <c r="P472" s="56" t="s">
        <v>195</v>
      </c>
    </row>
    <row r="473" spans="1:16" x14ac:dyDescent="0.2">
      <c r="A473" s="24" t="str">
        <f t="shared" si="42"/>
        <v> AOEB 12 </v>
      </c>
      <c r="B473" s="15" t="str">
        <f t="shared" si="43"/>
        <v>I</v>
      </c>
      <c r="C473" s="24">
        <f t="shared" si="44"/>
        <v>52553.625999999997</v>
      </c>
      <c r="D473" t="str">
        <f t="shared" si="45"/>
        <v>vis</v>
      </c>
      <c r="E473">
        <f>VLOOKUP(C473,Active!C$21:E$969,3,FALSE)</f>
        <v>3912.9997012585286</v>
      </c>
      <c r="F473" s="15" t="s">
        <v>227</v>
      </c>
      <c r="G473" t="str">
        <f t="shared" si="46"/>
        <v>52553.626</v>
      </c>
      <c r="H473" s="24">
        <f t="shared" si="47"/>
        <v>3913</v>
      </c>
      <c r="I473" s="54" t="s">
        <v>1571</v>
      </c>
      <c r="J473" s="55" t="s">
        <v>1572</v>
      </c>
      <c r="K473" s="54">
        <v>3913</v>
      </c>
      <c r="L473" s="54" t="s">
        <v>387</v>
      </c>
      <c r="M473" s="55" t="s">
        <v>231</v>
      </c>
      <c r="N473" s="55"/>
      <c r="O473" s="56" t="s">
        <v>540</v>
      </c>
      <c r="P473" s="56" t="s">
        <v>195</v>
      </c>
    </row>
    <row r="474" spans="1:16" x14ac:dyDescent="0.2">
      <c r="A474" s="24" t="str">
        <f t="shared" si="42"/>
        <v> AOEB 12 </v>
      </c>
      <c r="B474" s="15" t="str">
        <f t="shared" si="43"/>
        <v>I</v>
      </c>
      <c r="C474" s="24">
        <f t="shared" si="44"/>
        <v>52791.7569</v>
      </c>
      <c r="D474" t="str">
        <f t="shared" si="45"/>
        <v>vis</v>
      </c>
      <c r="E474">
        <f>VLOOKUP(C474,Active!C$21:E$969,3,FALSE)</f>
        <v>4010.0007168019215</v>
      </c>
      <c r="F474" s="15" t="s">
        <v>227</v>
      </c>
      <c r="G474" t="str">
        <f t="shared" si="46"/>
        <v>52791.7569</v>
      </c>
      <c r="H474" s="24">
        <f t="shared" si="47"/>
        <v>4010</v>
      </c>
      <c r="I474" s="54" t="s">
        <v>1573</v>
      </c>
      <c r="J474" s="55" t="s">
        <v>1574</v>
      </c>
      <c r="K474" s="54">
        <v>4010</v>
      </c>
      <c r="L474" s="54" t="s">
        <v>1575</v>
      </c>
      <c r="M474" s="55" t="s">
        <v>849</v>
      </c>
      <c r="N474" s="55" t="s">
        <v>885</v>
      </c>
      <c r="O474" s="56" t="s">
        <v>1576</v>
      </c>
      <c r="P474" s="56" t="s">
        <v>195</v>
      </c>
    </row>
    <row r="475" spans="1:16" x14ac:dyDescent="0.2">
      <c r="A475" s="24" t="str">
        <f t="shared" si="42"/>
        <v> AOEB 12 </v>
      </c>
      <c r="B475" s="15" t="str">
        <f t="shared" si="43"/>
        <v>I</v>
      </c>
      <c r="C475" s="24">
        <f t="shared" si="44"/>
        <v>53638.707999999999</v>
      </c>
      <c r="D475" t="str">
        <f t="shared" si="45"/>
        <v>vis</v>
      </c>
      <c r="E475">
        <f>VLOOKUP(C475,Active!C$21:E$969,3,FALSE)</f>
        <v>4355.000533354887</v>
      </c>
      <c r="F475" s="15" t="s">
        <v>227</v>
      </c>
      <c r="G475" t="str">
        <f t="shared" si="46"/>
        <v>53638.708</v>
      </c>
      <c r="H475" s="24">
        <f t="shared" si="47"/>
        <v>4355</v>
      </c>
      <c r="I475" s="54" t="s">
        <v>1577</v>
      </c>
      <c r="J475" s="55" t="s">
        <v>1578</v>
      </c>
      <c r="K475" s="54">
        <v>4355</v>
      </c>
      <c r="L475" s="54" t="s">
        <v>245</v>
      </c>
      <c r="M475" s="55" t="s">
        <v>849</v>
      </c>
      <c r="N475" s="55" t="s">
        <v>885</v>
      </c>
      <c r="O475" s="56" t="s">
        <v>611</v>
      </c>
      <c r="P475" s="56" t="s">
        <v>195</v>
      </c>
    </row>
    <row r="476" spans="1:16" x14ac:dyDescent="0.2">
      <c r="A476" s="24" t="str">
        <f t="shared" si="42"/>
        <v> AOEB 12 </v>
      </c>
      <c r="B476" s="15" t="str">
        <f t="shared" si="43"/>
        <v>I</v>
      </c>
      <c r="C476" s="24">
        <f t="shared" si="44"/>
        <v>54232.801599999999</v>
      </c>
      <c r="D476" t="str">
        <f t="shared" si="45"/>
        <v>vis</v>
      </c>
      <c r="E476">
        <f>VLOOKUP(C476,Active!C$21:E$969,3,FALSE)</f>
        <v>4597.0005532087971</v>
      </c>
      <c r="F476" s="15" t="s">
        <v>227</v>
      </c>
      <c r="G476" t="str">
        <f t="shared" si="46"/>
        <v>54232.8016</v>
      </c>
      <c r="H476" s="24">
        <f t="shared" si="47"/>
        <v>4597</v>
      </c>
      <c r="I476" s="54" t="s">
        <v>1579</v>
      </c>
      <c r="J476" s="55" t="s">
        <v>1580</v>
      </c>
      <c r="K476" s="54">
        <v>4597</v>
      </c>
      <c r="L476" s="54" t="s">
        <v>1581</v>
      </c>
      <c r="M476" s="55" t="s">
        <v>849</v>
      </c>
      <c r="N476" s="55" t="s">
        <v>885</v>
      </c>
      <c r="O476" s="56" t="s">
        <v>906</v>
      </c>
      <c r="P476" s="56" t="s">
        <v>195</v>
      </c>
    </row>
    <row r="477" spans="1:16" x14ac:dyDescent="0.2">
      <c r="A477" s="24" t="str">
        <f t="shared" si="42"/>
        <v> AOEB 12 </v>
      </c>
      <c r="B477" s="15" t="str">
        <f t="shared" si="43"/>
        <v>I</v>
      </c>
      <c r="C477" s="24">
        <f t="shared" si="44"/>
        <v>54264.716699999997</v>
      </c>
      <c r="D477" t="str">
        <f t="shared" si="45"/>
        <v>vis</v>
      </c>
      <c r="E477">
        <f>VLOOKUP(C477,Active!C$21:E$969,3,FALSE)</f>
        <v>4610.000953875694</v>
      </c>
      <c r="F477" s="15" t="s">
        <v>227</v>
      </c>
      <c r="G477" t="str">
        <f t="shared" si="46"/>
        <v>54264.7167</v>
      </c>
      <c r="H477" s="24">
        <f t="shared" si="47"/>
        <v>4610</v>
      </c>
      <c r="I477" s="54" t="s">
        <v>1582</v>
      </c>
      <c r="J477" s="55" t="s">
        <v>1583</v>
      </c>
      <c r="K477" s="54">
        <v>4610</v>
      </c>
      <c r="L477" s="54" t="s">
        <v>884</v>
      </c>
      <c r="M477" s="55" t="s">
        <v>849</v>
      </c>
      <c r="N477" s="55" t="s">
        <v>885</v>
      </c>
      <c r="O477" s="56" t="s">
        <v>1584</v>
      </c>
      <c r="P477" s="56" t="s">
        <v>195</v>
      </c>
    </row>
    <row r="478" spans="1:16" x14ac:dyDescent="0.2">
      <c r="A478" s="24" t="str">
        <f t="shared" si="42"/>
        <v>VSB 46 </v>
      </c>
      <c r="B478" s="15" t="str">
        <f t="shared" si="43"/>
        <v>I</v>
      </c>
      <c r="C478" s="24">
        <f t="shared" si="44"/>
        <v>54267.169000000002</v>
      </c>
      <c r="D478" t="str">
        <f t="shared" si="45"/>
        <v>vis</v>
      </c>
      <c r="E478">
        <f>VLOOKUP(C478,Active!C$21:E$969,3,FALSE)</f>
        <v>4610.999881736032</v>
      </c>
      <c r="F478" s="15" t="s">
        <v>227</v>
      </c>
      <c r="G478" t="str">
        <f t="shared" si="46"/>
        <v>54267.169</v>
      </c>
      <c r="H478" s="24">
        <f t="shared" si="47"/>
        <v>4611</v>
      </c>
      <c r="I478" s="54" t="s">
        <v>1585</v>
      </c>
      <c r="J478" s="55" t="s">
        <v>1586</v>
      </c>
      <c r="K478" s="54">
        <v>4611</v>
      </c>
      <c r="L478" s="54" t="s">
        <v>242</v>
      </c>
      <c r="M478" s="55" t="s">
        <v>231</v>
      </c>
      <c r="N478" s="55"/>
      <c r="O478" s="56" t="s">
        <v>1587</v>
      </c>
      <c r="P478" s="57" t="s">
        <v>202</v>
      </c>
    </row>
    <row r="479" spans="1:16" ht="25.5" x14ac:dyDescent="0.2">
      <c r="A479" s="24" t="str">
        <f t="shared" si="42"/>
        <v>BAVM 241 (=IBVS 6157) </v>
      </c>
      <c r="B479" s="15" t="str">
        <f t="shared" si="43"/>
        <v>I</v>
      </c>
      <c r="C479" s="24">
        <f t="shared" si="44"/>
        <v>57220.451800000003</v>
      </c>
      <c r="D479" t="str">
        <f t="shared" si="45"/>
        <v>vis</v>
      </c>
      <c r="E479">
        <f>VLOOKUP(C479,Active!C$21:E$969,3,FALSE)</f>
        <v>5813.9997057270866</v>
      </c>
      <c r="F479" s="15" t="s">
        <v>227</v>
      </c>
      <c r="G479" t="str">
        <f t="shared" si="46"/>
        <v>57220.4518</v>
      </c>
      <c r="H479" s="24">
        <f t="shared" si="47"/>
        <v>5814</v>
      </c>
      <c r="I479" s="54" t="s">
        <v>1588</v>
      </c>
      <c r="J479" s="55" t="s">
        <v>1589</v>
      </c>
      <c r="K479" s="54">
        <v>5814</v>
      </c>
      <c r="L479" s="54" t="s">
        <v>1590</v>
      </c>
      <c r="M479" s="55" t="s">
        <v>849</v>
      </c>
      <c r="N479" s="55">
        <v>0</v>
      </c>
      <c r="O479" s="56" t="s">
        <v>513</v>
      </c>
      <c r="P479" s="57" t="s">
        <v>1591</v>
      </c>
    </row>
  </sheetData>
  <sheetProtection selectLockedCells="1" selectUnlockedCells="1"/>
  <hyperlinks>
    <hyperlink ref="P11" r:id="rId1" xr:uid="{00000000-0004-0000-0100-000000000000}"/>
    <hyperlink ref="P13" r:id="rId2" xr:uid="{00000000-0004-0000-0100-000001000000}"/>
    <hyperlink ref="P26" r:id="rId3" xr:uid="{00000000-0004-0000-0100-000002000000}"/>
    <hyperlink ref="P27" r:id="rId4" xr:uid="{00000000-0004-0000-0100-000003000000}"/>
    <hyperlink ref="P28" r:id="rId5" xr:uid="{00000000-0004-0000-0100-000004000000}"/>
    <hyperlink ref="P57" r:id="rId6" xr:uid="{00000000-0004-0000-0100-000005000000}"/>
    <hyperlink ref="P67" r:id="rId7" xr:uid="{00000000-0004-0000-0100-000006000000}"/>
    <hyperlink ref="P72" r:id="rId8" xr:uid="{00000000-0004-0000-0100-000007000000}"/>
    <hyperlink ref="P99" r:id="rId9" xr:uid="{00000000-0004-0000-0100-000008000000}"/>
    <hyperlink ref="P100" r:id="rId10" xr:uid="{00000000-0004-0000-0100-000009000000}"/>
    <hyperlink ref="P106" r:id="rId11" xr:uid="{00000000-0004-0000-0100-00000A000000}"/>
    <hyperlink ref="P136" r:id="rId12" xr:uid="{00000000-0004-0000-0100-00000B000000}"/>
    <hyperlink ref="P157" r:id="rId13" xr:uid="{00000000-0004-0000-0100-00000C000000}"/>
    <hyperlink ref="P163" r:id="rId14" xr:uid="{00000000-0004-0000-0100-00000D000000}"/>
    <hyperlink ref="P164" r:id="rId15" xr:uid="{00000000-0004-0000-0100-00000E000000}"/>
    <hyperlink ref="P174" r:id="rId16" xr:uid="{00000000-0004-0000-0100-00000F000000}"/>
    <hyperlink ref="P175" r:id="rId17" xr:uid="{00000000-0004-0000-0100-000010000000}"/>
    <hyperlink ref="P186" r:id="rId18" xr:uid="{00000000-0004-0000-0100-000011000000}"/>
    <hyperlink ref="P217" r:id="rId19" xr:uid="{00000000-0004-0000-0100-000012000000}"/>
    <hyperlink ref="P219" r:id="rId20" xr:uid="{00000000-0004-0000-0100-000013000000}"/>
    <hyperlink ref="P221" r:id="rId21" xr:uid="{00000000-0004-0000-0100-000014000000}"/>
    <hyperlink ref="P222" r:id="rId22" xr:uid="{00000000-0004-0000-0100-000015000000}"/>
    <hyperlink ref="P223" r:id="rId23" xr:uid="{00000000-0004-0000-0100-000016000000}"/>
    <hyperlink ref="P224" r:id="rId24" xr:uid="{00000000-0004-0000-0100-000017000000}"/>
    <hyperlink ref="P225" r:id="rId25" xr:uid="{00000000-0004-0000-0100-000018000000}"/>
    <hyperlink ref="P226" r:id="rId26" xr:uid="{00000000-0004-0000-0100-000019000000}"/>
    <hyperlink ref="P227" r:id="rId27" xr:uid="{00000000-0004-0000-0100-00001A000000}"/>
    <hyperlink ref="P228" r:id="rId28" xr:uid="{00000000-0004-0000-0100-00001B000000}"/>
    <hyperlink ref="P229" r:id="rId29" xr:uid="{00000000-0004-0000-0100-00001C000000}"/>
    <hyperlink ref="P230" r:id="rId30" xr:uid="{00000000-0004-0000-0100-00001D000000}"/>
    <hyperlink ref="P231" r:id="rId31" xr:uid="{00000000-0004-0000-0100-00001E000000}"/>
    <hyperlink ref="P235" r:id="rId32" xr:uid="{00000000-0004-0000-0100-00001F000000}"/>
    <hyperlink ref="P237" r:id="rId33" xr:uid="{00000000-0004-0000-0100-000020000000}"/>
    <hyperlink ref="P238" r:id="rId34" xr:uid="{00000000-0004-0000-0100-000021000000}"/>
    <hyperlink ref="P239" r:id="rId35" xr:uid="{00000000-0004-0000-0100-000022000000}"/>
    <hyperlink ref="P240" r:id="rId36" xr:uid="{00000000-0004-0000-0100-000023000000}"/>
    <hyperlink ref="P241" r:id="rId37" xr:uid="{00000000-0004-0000-0100-000024000000}"/>
    <hyperlink ref="P368" r:id="rId38" xr:uid="{00000000-0004-0000-0100-000025000000}"/>
    <hyperlink ref="P371" r:id="rId39" xr:uid="{00000000-0004-0000-0100-000026000000}"/>
    <hyperlink ref="P386" r:id="rId40" xr:uid="{00000000-0004-0000-0100-000027000000}"/>
    <hyperlink ref="P387" r:id="rId41" xr:uid="{00000000-0004-0000-0100-000028000000}"/>
    <hyperlink ref="P389" r:id="rId42" xr:uid="{00000000-0004-0000-0100-000029000000}"/>
    <hyperlink ref="P391" r:id="rId43" xr:uid="{00000000-0004-0000-0100-00002A000000}"/>
    <hyperlink ref="P392" r:id="rId44" xr:uid="{00000000-0004-0000-0100-00002B000000}"/>
    <hyperlink ref="P404" r:id="rId45" xr:uid="{00000000-0004-0000-0100-00002C000000}"/>
    <hyperlink ref="P405" r:id="rId46" xr:uid="{00000000-0004-0000-0100-00002D000000}"/>
    <hyperlink ref="P409" r:id="rId47" xr:uid="{00000000-0004-0000-0100-00002E000000}"/>
    <hyperlink ref="P410" r:id="rId48" xr:uid="{00000000-0004-0000-0100-00002F000000}"/>
    <hyperlink ref="P412" r:id="rId49" xr:uid="{00000000-0004-0000-0100-000030000000}"/>
    <hyperlink ref="P413" r:id="rId50" xr:uid="{00000000-0004-0000-0100-000031000000}"/>
    <hyperlink ref="P414" r:id="rId51" xr:uid="{00000000-0004-0000-0100-000032000000}"/>
    <hyperlink ref="P415" r:id="rId52" xr:uid="{00000000-0004-0000-0100-000033000000}"/>
    <hyperlink ref="P417" r:id="rId53" xr:uid="{00000000-0004-0000-0100-000034000000}"/>
    <hyperlink ref="P418" r:id="rId54" xr:uid="{00000000-0004-0000-0100-000035000000}"/>
    <hyperlink ref="P425" r:id="rId55" xr:uid="{00000000-0004-0000-0100-000036000000}"/>
    <hyperlink ref="P432" r:id="rId56" xr:uid="{00000000-0004-0000-0100-000037000000}"/>
    <hyperlink ref="P434" r:id="rId57" xr:uid="{00000000-0004-0000-0100-000038000000}"/>
    <hyperlink ref="P439" r:id="rId58" xr:uid="{00000000-0004-0000-0100-000039000000}"/>
    <hyperlink ref="P440" r:id="rId59" xr:uid="{00000000-0004-0000-0100-00003A000000}"/>
    <hyperlink ref="P441" r:id="rId60" xr:uid="{00000000-0004-0000-0100-00003B000000}"/>
    <hyperlink ref="P442" r:id="rId61" xr:uid="{00000000-0004-0000-0100-00003C000000}"/>
    <hyperlink ref="P443" r:id="rId62" xr:uid="{00000000-0004-0000-0100-00003D000000}"/>
    <hyperlink ref="P444" r:id="rId63" xr:uid="{00000000-0004-0000-0100-00003E000000}"/>
    <hyperlink ref="P445" r:id="rId64" xr:uid="{00000000-0004-0000-0100-00003F000000}"/>
    <hyperlink ref="P446" r:id="rId65" xr:uid="{00000000-0004-0000-0100-000040000000}"/>
    <hyperlink ref="P447" r:id="rId66" xr:uid="{00000000-0004-0000-0100-000041000000}"/>
    <hyperlink ref="P453" r:id="rId67" xr:uid="{00000000-0004-0000-0100-000042000000}"/>
    <hyperlink ref="P458" r:id="rId68" xr:uid="{00000000-0004-0000-0100-000043000000}"/>
    <hyperlink ref="P463" r:id="rId69" xr:uid="{00000000-0004-0000-0100-000044000000}"/>
    <hyperlink ref="P465" r:id="rId70" xr:uid="{00000000-0004-0000-0100-000045000000}"/>
    <hyperlink ref="P466" r:id="rId71" xr:uid="{00000000-0004-0000-0100-000046000000}"/>
    <hyperlink ref="P467" r:id="rId72" xr:uid="{00000000-0004-0000-0100-000047000000}"/>
    <hyperlink ref="P469" r:id="rId73" xr:uid="{00000000-0004-0000-0100-000048000000}"/>
    <hyperlink ref="P470" r:id="rId74" xr:uid="{00000000-0004-0000-0100-000049000000}"/>
    <hyperlink ref="P478" r:id="rId75" xr:uid="{00000000-0004-0000-0100-00004A000000}"/>
    <hyperlink ref="P479" r:id="rId76" xr:uid="{00000000-0004-0000-0100-00004B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2022-04-03T04:40:39Z</dcterms:created>
  <dcterms:modified xsi:type="dcterms:W3CDTF">2024-09-29T06:29:34Z</dcterms:modified>
</cp:coreProperties>
</file>